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共有\事務\経費NOTE\"/>
    </mc:Choice>
  </mc:AlternateContent>
  <xr:revisionPtr revIDLastSave="0" documentId="13_ncr:1_{DF8DF650-E604-4C73-8994-C61777617708}" xr6:coauthVersionLast="47" xr6:coauthVersionMax="47" xr10:uidLastSave="{00000000-0000-0000-0000-000000000000}"/>
  <bookViews>
    <workbookView xWindow="-120" yWindow="-120" windowWidth="29040" windowHeight="15720" firstSheet="3" activeTab="8" xr2:uid="{00000000-000D-0000-FFFF-FFFF00000000}"/>
  </bookViews>
  <sheets>
    <sheet name="2022②" sheetId="2" r:id="rId1"/>
    <sheet name="Sheet1" sheetId="3" r:id="rId2"/>
    <sheet name="2022①" sheetId="1" r:id="rId3"/>
    <sheet name="2023①" sheetId="4" r:id="rId4"/>
    <sheet name="2024① " sheetId="8" r:id="rId5"/>
    <sheet name="2024①  (2)" sheetId="9" r:id="rId6"/>
    <sheet name="2024和哉携帯" sheetId="7" r:id="rId7"/>
    <sheet name="2023和哉携帯" sheetId="6" r:id="rId8"/>
    <sheet name="岡本善信 (2)" sheetId="10" r:id="rId9"/>
    <sheet name="岡本善信" sheetId="5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" i="10" l="1"/>
  <c r="M14" i="10"/>
  <c r="F16" i="8"/>
  <c r="G24" i="5"/>
  <c r="B19" i="8"/>
  <c r="D15" i="7" l="1"/>
  <c r="R29" i="10"/>
  <c r="Q29" i="10"/>
  <c r="S29" i="10" s="1"/>
  <c r="M29" i="10"/>
  <c r="L29" i="10"/>
  <c r="N29" i="10" s="1"/>
  <c r="H29" i="10"/>
  <c r="G29" i="10"/>
  <c r="I29" i="10" s="1"/>
  <c r="C29" i="10"/>
  <c r="B29" i="10"/>
  <c r="D29" i="10" s="1"/>
  <c r="R14" i="10"/>
  <c r="Q14" i="10"/>
  <c r="N14" i="10"/>
  <c r="H14" i="10"/>
  <c r="G14" i="10"/>
  <c r="I14" i="10" s="1"/>
  <c r="C7" i="10"/>
  <c r="B7" i="10"/>
  <c r="S14" i="10" l="1"/>
  <c r="D7" i="10"/>
  <c r="I24" i="5" l="1"/>
  <c r="H24" i="5"/>
  <c r="H11" i="5"/>
  <c r="G11" i="5"/>
  <c r="C20" i="5"/>
  <c r="B20" i="5"/>
  <c r="C7" i="5"/>
  <c r="D7" i="5" s="1"/>
  <c r="B7" i="5"/>
  <c r="E9" i="9"/>
  <c r="E8" i="9"/>
  <c r="E7" i="9"/>
  <c r="E6" i="9"/>
  <c r="D20" i="5" l="1"/>
  <c r="I11" i="5"/>
  <c r="G25" i="5" s="1"/>
  <c r="D16" i="9"/>
  <c r="B15" i="7"/>
  <c r="D16" i="4"/>
  <c r="E16" i="4" s="1"/>
  <c r="B16" i="4"/>
  <c r="E4" i="4"/>
  <c r="E5" i="4" s="1"/>
  <c r="E6" i="4" s="1"/>
  <c r="E7" i="4" s="1"/>
  <c r="E8" i="4" s="1"/>
  <c r="E9" i="4" s="1"/>
  <c r="B15" i="6" l="1"/>
  <c r="C17" i="1" l="1"/>
  <c r="H13" i="3"/>
  <c r="K13" i="3"/>
  <c r="D13" i="3"/>
  <c r="B17" i="1"/>
  <c r="E10" i="4" l="1"/>
  <c r="E11" i="4" s="1"/>
  <c r="E12" i="4" s="1"/>
  <c r="E13" i="4" s="1"/>
  <c r="E14" i="4" s="1"/>
  <c r="E15" i="4" s="1"/>
  <c r="E17" i="1"/>
  <c r="G13" i="3"/>
  <c r="D14" i="3" s="1"/>
  <c r="D15" i="3" s="1"/>
  <c r="H14" i="3"/>
  <c r="H15" i="3" s="1"/>
  <c r="E3" i="2"/>
  <c r="E4" i="2" s="1"/>
  <c r="E5" i="2" s="1"/>
  <c r="E6" i="2" s="1"/>
  <c r="C15" i="2"/>
  <c r="B15" i="2"/>
  <c r="F3" i="8" l="1"/>
  <c r="E3" i="9"/>
  <c r="E7" i="2"/>
  <c r="E8" i="2" s="1"/>
  <c r="E9" i="2" s="1"/>
  <c r="E10" i="2" s="1"/>
  <c r="E11" i="2" s="1"/>
  <c r="E12" i="2" s="1"/>
  <c r="E13" i="2" s="1"/>
  <c r="E14" i="2" s="1"/>
  <c r="E16" i="3"/>
  <c r="E15" i="2"/>
  <c r="E5" i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B16" i="9" l="1"/>
  <c r="E16" i="9" s="1"/>
  <c r="E4" i="9"/>
  <c r="E5" i="9" s="1"/>
  <c r="F4" i="8"/>
  <c r="F5" i="8" s="1"/>
  <c r="F6" i="8" s="1"/>
  <c r="F7" i="8" s="1"/>
  <c r="F8" i="8" s="1"/>
  <c r="F9" i="8" s="1"/>
  <c r="F10" i="8" s="1"/>
  <c r="F11" i="8" s="1"/>
  <c r="F12" i="8" s="1"/>
  <c r="F13" i="8" s="1"/>
  <c r="F14" i="8" s="1"/>
  <c r="F15" i="8" s="1"/>
</calcChain>
</file>

<file path=xl/sharedStrings.xml><?xml version="1.0" encoding="utf-8"?>
<sst xmlns="http://schemas.openxmlformats.org/spreadsheetml/2006/main" count="384" uniqueCount="67">
  <si>
    <t>4月</t>
    <rPh sb="1" eb="2">
      <t>ガツ</t>
    </rPh>
    <phoneticPr fontId="2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</si>
  <si>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</si>
  <si>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</si>
  <si>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</si>
  <si>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</si>
  <si>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</si>
  <si>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</si>
  <si>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</si>
  <si>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</si>
  <si>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</si>
  <si>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</si>
  <si>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</si>
  <si>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金額</t>
    <rPh sb="0" eb="2">
      <t>キンガク</t>
    </rPh>
    <phoneticPr fontId="2"/>
  </si>
  <si>
    <t>返済</t>
    <rPh sb="0" eb="2">
      <t>ヘンサイ</t>
    </rPh>
    <phoneticPr fontId="2"/>
  </si>
  <si>
    <t>残額</t>
    <rPh sb="0" eb="2">
      <t>ザンガク</t>
    </rPh>
    <phoneticPr fontId="2"/>
  </si>
  <si>
    <t>19日</t>
    <rPh sb="2" eb="3">
      <t>ヒ</t>
    </rPh>
    <phoneticPr fontId="2"/>
  </si>
  <si>
    <t>6日</t>
    <rPh sb="1" eb="2">
      <t>ヒ</t>
    </rPh>
    <phoneticPr fontId="2"/>
  </si>
  <si>
    <t>2022年度　経費一覧表</t>
    <rPh sb="4" eb="6">
      <t>ネンド</t>
    </rPh>
    <rPh sb="7" eb="9">
      <t>ケイヒ</t>
    </rPh>
    <rPh sb="9" eb="11">
      <t>イチラン</t>
    </rPh>
    <rPh sb="11" eb="12">
      <t>ヒョウ</t>
    </rPh>
    <phoneticPr fontId="2"/>
  </si>
  <si>
    <t>㈱ＣＳＩＬｅａｄ</t>
    <phoneticPr fontId="2"/>
  </si>
  <si>
    <t>31日</t>
    <rPh sb="2" eb="3">
      <t>ヒ</t>
    </rPh>
    <phoneticPr fontId="2"/>
  </si>
  <si>
    <t>29日</t>
    <rPh sb="2" eb="3">
      <t>ヒ</t>
    </rPh>
    <phoneticPr fontId="2"/>
  </si>
  <si>
    <t>日</t>
    <rPh sb="0" eb="1">
      <t>ヒ</t>
    </rPh>
    <phoneticPr fontId="2"/>
  </si>
  <si>
    <t>昼勤務</t>
    <rPh sb="0" eb="1">
      <t>ヒル</t>
    </rPh>
    <rPh sb="1" eb="3">
      <t>キンム</t>
    </rPh>
    <phoneticPr fontId="2"/>
  </si>
  <si>
    <t>残業</t>
    <rPh sb="0" eb="2">
      <t>ザンギョウ</t>
    </rPh>
    <phoneticPr fontId="2"/>
  </si>
  <si>
    <t>h</t>
    <phoneticPr fontId="2"/>
  </si>
  <si>
    <t>夜勤</t>
    <rPh sb="0" eb="2">
      <t>ヤキン</t>
    </rPh>
    <phoneticPr fontId="2"/>
  </si>
  <si>
    <t>3名配置</t>
    <rPh sb="1" eb="2">
      <t>メイ</t>
    </rPh>
    <rPh sb="2" eb="4">
      <t>ハイチ</t>
    </rPh>
    <phoneticPr fontId="2"/>
  </si>
  <si>
    <t>20日締めの業者で24時間の仕事が始まり、上記の試算が来月請求に回る為、売上総額に対し、人件費が高騰しています。</t>
    <rPh sb="2" eb="3">
      <t>ヒ</t>
    </rPh>
    <rPh sb="3" eb="4">
      <t>ジ</t>
    </rPh>
    <rPh sb="6" eb="8">
      <t>ギョウシャ</t>
    </rPh>
    <rPh sb="11" eb="13">
      <t>ジカン</t>
    </rPh>
    <rPh sb="14" eb="16">
      <t>シゴト</t>
    </rPh>
    <rPh sb="17" eb="18">
      <t>ハジ</t>
    </rPh>
    <rPh sb="21" eb="23">
      <t>ジョウキ</t>
    </rPh>
    <rPh sb="24" eb="26">
      <t>シサン</t>
    </rPh>
    <rPh sb="27" eb="31">
      <t>ライゲツセイキュウ</t>
    </rPh>
    <rPh sb="32" eb="33">
      <t>マワ</t>
    </rPh>
    <rPh sb="34" eb="35">
      <t>タメ</t>
    </rPh>
    <rPh sb="36" eb="38">
      <t>ウリアゲ</t>
    </rPh>
    <rPh sb="38" eb="40">
      <t>ソウガク</t>
    </rPh>
    <rPh sb="41" eb="42">
      <t>タイ</t>
    </rPh>
    <rPh sb="44" eb="47">
      <t>ジンケンヒ</t>
    </rPh>
    <rPh sb="48" eb="50">
      <t>コウトウ</t>
    </rPh>
    <phoneticPr fontId="2"/>
  </si>
  <si>
    <t>24日</t>
    <rPh sb="2" eb="3">
      <t>ヒ</t>
    </rPh>
    <phoneticPr fontId="2"/>
  </si>
  <si>
    <t>2022年</t>
    <rPh sb="4" eb="5">
      <t>ネン</t>
    </rPh>
    <phoneticPr fontId="2"/>
  </si>
  <si>
    <t>8月</t>
    <rPh sb="1" eb="2">
      <t>ガツ</t>
    </rPh>
    <phoneticPr fontId="2"/>
  </si>
  <si>
    <t>2023年</t>
    <rPh sb="4" eb="5">
      <t>ネン</t>
    </rPh>
    <phoneticPr fontId="2"/>
  </si>
  <si>
    <t>1月</t>
    <rPh sb="1" eb="2">
      <t>ガツ</t>
    </rPh>
    <phoneticPr fontId="2"/>
  </si>
  <si>
    <t>4月</t>
  </si>
  <si>
    <t>2024年</t>
    <rPh sb="4" eb="5">
      <t>ネン</t>
    </rPh>
    <phoneticPr fontId="2"/>
  </si>
  <si>
    <t>備考</t>
    <rPh sb="0" eb="2">
      <t>ビコウ</t>
    </rPh>
    <phoneticPr fontId="2"/>
  </si>
  <si>
    <t>姫信入金</t>
    <rPh sb="0" eb="2">
      <t>ヒメシン</t>
    </rPh>
    <rPh sb="2" eb="4">
      <t>ニュウキン</t>
    </rPh>
    <phoneticPr fontId="2"/>
  </si>
  <si>
    <t>2025年</t>
    <rPh sb="4" eb="5">
      <t>ネン</t>
    </rPh>
    <phoneticPr fontId="2"/>
  </si>
  <si>
    <t>2月</t>
    <rPh sb="1" eb="2">
      <t>ガツ</t>
    </rPh>
    <phoneticPr fontId="2"/>
  </si>
  <si>
    <t>2023年社長携帯代</t>
    <rPh sb="4" eb="5">
      <t>ネン</t>
    </rPh>
    <rPh sb="5" eb="7">
      <t>シャチョウ</t>
    </rPh>
    <rPh sb="7" eb="10">
      <t>ケイタイダイ</t>
    </rPh>
    <phoneticPr fontId="2"/>
  </si>
  <si>
    <t>(株)ＣＳＩＬｅａｄ</t>
    <rPh sb="0" eb="3">
      <t>カブ</t>
    </rPh>
    <phoneticPr fontId="2"/>
  </si>
  <si>
    <t>スタッドレス購入</t>
    <rPh sb="6" eb="8">
      <t>コウニュウ</t>
    </rPh>
    <phoneticPr fontId="2"/>
  </si>
  <si>
    <t>入金</t>
    <rPh sb="0" eb="2">
      <t>ニュウキン</t>
    </rPh>
    <phoneticPr fontId="2"/>
  </si>
  <si>
    <t>出金</t>
    <rPh sb="0" eb="2">
      <t>シュッキン</t>
    </rPh>
    <phoneticPr fontId="2"/>
  </si>
  <si>
    <t>病院代</t>
    <rPh sb="0" eb="3">
      <t>ビョウインダイ</t>
    </rPh>
    <phoneticPr fontId="2"/>
  </si>
  <si>
    <t>出金返済</t>
    <rPh sb="0" eb="2">
      <t>シュッキン</t>
    </rPh>
    <rPh sb="2" eb="4">
      <t>ヘンサイ</t>
    </rPh>
    <phoneticPr fontId="2"/>
  </si>
  <si>
    <t>2023年度　経費一覧表</t>
    <rPh sb="4" eb="6">
      <t>ネンド</t>
    </rPh>
    <rPh sb="7" eb="9">
      <t>ケイヒ</t>
    </rPh>
    <rPh sb="9" eb="11">
      <t>イチラン</t>
    </rPh>
    <rPh sb="11" eb="12">
      <t>ヒョウ</t>
    </rPh>
    <phoneticPr fontId="2"/>
  </si>
  <si>
    <t>前借</t>
    <rPh sb="0" eb="2">
      <t>マエガリ</t>
    </rPh>
    <phoneticPr fontId="2"/>
  </si>
  <si>
    <t>病院代/車検</t>
    <rPh sb="0" eb="2">
      <t>ビョウイン</t>
    </rPh>
    <rPh sb="2" eb="3">
      <t>ダイ</t>
    </rPh>
    <rPh sb="4" eb="6">
      <t>シャケン</t>
    </rPh>
    <phoneticPr fontId="2"/>
  </si>
  <si>
    <t>病院代/燃料</t>
    <rPh sb="0" eb="3">
      <t>ビョウインダイ</t>
    </rPh>
    <rPh sb="4" eb="6">
      <t>ネンリョウ</t>
    </rPh>
    <phoneticPr fontId="2"/>
  </si>
  <si>
    <t>燃料</t>
    <rPh sb="0" eb="2">
      <t>ネンリョウ</t>
    </rPh>
    <phoneticPr fontId="2"/>
  </si>
  <si>
    <t>2024年社長携帯代</t>
    <rPh sb="4" eb="5">
      <t>ネン</t>
    </rPh>
    <rPh sb="5" eb="7">
      <t>シャチョウ</t>
    </rPh>
    <rPh sb="7" eb="10">
      <t>ケイタイダイ</t>
    </rPh>
    <phoneticPr fontId="2"/>
  </si>
  <si>
    <t>2024年度　経費一覧表</t>
    <rPh sb="4" eb="6">
      <t>ネンド</t>
    </rPh>
    <rPh sb="7" eb="9">
      <t>ケイヒ</t>
    </rPh>
    <rPh sb="9" eb="11">
      <t>イチラン</t>
    </rPh>
    <rPh sb="11" eb="12">
      <t>ヒョウ</t>
    </rPh>
    <phoneticPr fontId="2"/>
  </si>
  <si>
    <t>病院代</t>
    <rPh sb="0" eb="2">
      <t>ビョウイン</t>
    </rPh>
    <rPh sb="2" eb="3">
      <t>ダイ</t>
    </rPh>
    <phoneticPr fontId="2"/>
  </si>
  <si>
    <t>病院/祭り/燃料</t>
    <rPh sb="0" eb="2">
      <t>ビョウイン</t>
    </rPh>
    <rPh sb="3" eb="4">
      <t>マツ</t>
    </rPh>
    <rPh sb="6" eb="8">
      <t>ネンリョウ</t>
    </rPh>
    <phoneticPr fontId="2"/>
  </si>
  <si>
    <t>燃料</t>
    <rPh sb="0" eb="2">
      <t>ネンリョウ</t>
    </rPh>
    <phoneticPr fontId="2"/>
  </si>
  <si>
    <t>入金済み</t>
    <rPh sb="0" eb="3">
      <t>ニュウキンズ</t>
    </rPh>
    <phoneticPr fontId="2"/>
  </si>
  <si>
    <t>2026年</t>
    <rPh sb="4" eb="5">
      <t>ネン</t>
    </rPh>
    <phoneticPr fontId="2"/>
  </si>
  <si>
    <t>2027年</t>
    <rPh sb="4" eb="5">
      <t>ネン</t>
    </rPh>
    <phoneticPr fontId="2"/>
  </si>
  <si>
    <t>2028年</t>
    <rPh sb="4" eb="5">
      <t>ネン</t>
    </rPh>
    <phoneticPr fontId="2"/>
  </si>
  <si>
    <t>2029年</t>
    <rPh sb="4" eb="5">
      <t>ネン</t>
    </rPh>
    <phoneticPr fontId="2"/>
  </si>
  <si>
    <t>2024年前川携帯代</t>
    <rPh sb="4" eb="5">
      <t>ネン</t>
    </rPh>
    <rPh sb="5" eb="7">
      <t>マエカワ</t>
    </rPh>
    <rPh sb="7" eb="10">
      <t>ケイタイダイ</t>
    </rPh>
    <phoneticPr fontId="2"/>
  </si>
  <si>
    <t>追加</t>
    <rPh sb="0" eb="2">
      <t>ツイカ</t>
    </rPh>
    <phoneticPr fontId="2"/>
  </si>
  <si>
    <t>楽天カード4月～12月追加分</t>
    <rPh sb="0" eb="2">
      <t>ラクテン</t>
    </rPh>
    <rPh sb="6" eb="7">
      <t>ガツ</t>
    </rPh>
    <rPh sb="10" eb="11">
      <t>ガツ</t>
    </rPh>
    <rPh sb="11" eb="14">
      <t>ツイカブン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</si>
  <si>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</si>
  <si>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</si>
  <si>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NHK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</si>
</sst>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);[Red]\(0\)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b/>
      <sz val="16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24"/>
      <color theme="1"/>
      <name val="UD デジタル 教科書体 NP-R"/>
      <family val="1"/>
      <charset val="128"/>
    </font>
    <font>
      <sz val="11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i/>
      <sz val="11"/>
      <color theme="1"/>
      <name val="BIZ UDP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66FF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44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6" fontId="3" fillId="0" borderId="1" xfId="1" applyFont="1" applyBorder="1" applyAlignment="1">
      <alignment horizontal="center" vertical="center"/>
    </xf>
    <xf numFmtId="6" fontId="3" fillId="0" borderId="4" xfId="1" applyFont="1" applyBorder="1" applyAlignment="1">
      <alignment horizontal="center" vertical="center"/>
    </xf>
    <xf numFmtId="6" fontId="3" fillId="0" borderId="3" xfId="0" applyNumberFormat="1" applyFont="1" applyBorder="1" applyAlignment="1">
      <alignment horizontal="center" vertical="center"/>
    </xf>
    <xf numFmtId="13" fontId="3" fillId="0" borderId="1" xfId="1" applyNumberFormat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14" fontId="3" fillId="0" borderId="10" xfId="1" applyNumberFormat="1" applyFont="1" applyBorder="1" applyAlignment="1">
      <alignment horizontal="center" vertical="center"/>
    </xf>
    <xf numFmtId="6" fontId="3" fillId="0" borderId="10" xfId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6" fontId="3" fillId="0" borderId="0" xfId="1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6" fontId="3" fillId="0" borderId="12" xfId="1" applyFont="1" applyBorder="1" applyAlignment="1">
      <alignment horizontal="center" vertical="center"/>
    </xf>
    <xf numFmtId="6" fontId="3" fillId="0" borderId="13" xfId="1" applyFont="1" applyBorder="1" applyAlignment="1">
      <alignment horizontal="center" vertical="center"/>
    </xf>
    <xf numFmtId="6" fontId="3" fillId="2" borderId="12" xfId="1" applyFont="1" applyFill="1" applyBorder="1" applyAlignment="1">
      <alignment horizontal="center" vertical="center"/>
    </xf>
    <xf numFmtId="6" fontId="3" fillId="2" borderId="13" xfId="1" applyFont="1" applyFill="1" applyBorder="1" applyAlignment="1">
      <alignment horizontal="center" vertical="center"/>
    </xf>
    <xf numFmtId="6" fontId="3" fillId="0" borderId="14" xfId="1" applyFont="1" applyBorder="1" applyAlignment="1">
      <alignment horizontal="center"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/>
    </xf>
    <xf numFmtId="6" fontId="3" fillId="0" borderId="17" xfId="1" applyFont="1" applyBorder="1" applyAlignment="1">
      <alignment horizontal="center" vertical="center"/>
    </xf>
    <xf numFmtId="6" fontId="3" fillId="0" borderId="18" xfId="1" applyFont="1" applyBorder="1" applyAlignment="1">
      <alignment horizontal="center" vertical="center"/>
    </xf>
    <xf numFmtId="0" fontId="3" fillId="0" borderId="19" xfId="0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6" fontId="3" fillId="0" borderId="21" xfId="1" applyFont="1" applyBorder="1" applyAlignment="1">
      <alignment horizontal="center" vertical="center"/>
    </xf>
    <xf numFmtId="6" fontId="3" fillId="0" borderId="22" xfId="1" applyFont="1" applyBorder="1" applyAlignment="1">
      <alignment horizontal="center" vertical="center"/>
    </xf>
    <xf numFmtId="6" fontId="3" fillId="0" borderId="25" xfId="1" applyFont="1" applyBorder="1" applyAlignment="1">
      <alignment horizontal="center" vertical="center"/>
    </xf>
    <xf numFmtId="6" fontId="3" fillId="0" borderId="27" xfId="1" applyFont="1" applyBorder="1" applyAlignment="1">
      <alignment horizontal="center" vertical="center"/>
    </xf>
    <xf numFmtId="56" fontId="3" fillId="0" borderId="0" xfId="0" applyNumberFormat="1" applyFont="1" applyAlignment="1">
      <alignment vertical="center"/>
    </xf>
    <xf numFmtId="56" fontId="3" fillId="0" borderId="1" xfId="0" applyNumberFormat="1" applyFont="1" applyBorder="1" applyAlignment="1">
      <alignment vertical="center"/>
    </xf>
    <xf numFmtId="56" fontId="3" fillId="0" borderId="28" xfId="0" applyNumberFormat="1" applyFont="1" applyBorder="1" applyAlignment="1">
      <alignment vertical="center"/>
    </xf>
    <xf numFmtId="6" fontId="3" fillId="0" borderId="7" xfId="0" applyNumberFormat="1" applyFont="1" applyBorder="1" applyAlignment="1">
      <alignment vertical="center"/>
    </xf>
    <xf numFmtId="6" fontId="3" fillId="0" borderId="1" xfId="1" applyFont="1" applyBorder="1" applyAlignment="1">
      <alignment vertical="center"/>
    </xf>
    <xf numFmtId="6" fontId="3" fillId="0" borderId="4" xfId="1" applyFont="1" applyBorder="1" applyAlignment="1">
      <alignment vertical="center"/>
    </xf>
    <xf numFmtId="6" fontId="3" fillId="0" borderId="3" xfId="1" applyFont="1" applyBorder="1" applyAlignment="1">
      <alignment vertical="center"/>
    </xf>
    <xf numFmtId="0" fontId="0" fillId="0" borderId="1" xfId="0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6" fontId="0" fillId="0" borderId="1" xfId="1" applyFont="1" applyBorder="1" applyAlignment="1">
      <alignment horizontal="center" vertical="center" shrinkToFit="1"/>
    </xf>
    <xf numFmtId="6" fontId="0" fillId="3" borderId="1" xfId="1" applyFont="1" applyFill="1" applyBorder="1" applyAlignment="1">
      <alignment horizontal="center" vertical="center" shrinkToFit="1"/>
    </xf>
    <xf numFmtId="6" fontId="0" fillId="0" borderId="0" xfId="1" applyFont="1" applyAlignment="1">
      <alignment horizontal="center" vertical="center" shrinkToFit="1"/>
    </xf>
    <xf numFmtId="6" fontId="0" fillId="0" borderId="4" xfId="1" applyFont="1" applyBorder="1" applyAlignment="1">
      <alignment horizontal="center" vertical="center" shrinkToFit="1"/>
    </xf>
    <xf numFmtId="56" fontId="3" fillId="0" borderId="30" xfId="0" applyNumberFormat="1" applyFont="1" applyBorder="1" applyAlignment="1">
      <alignment vertical="center"/>
    </xf>
    <xf numFmtId="6" fontId="0" fillId="0" borderId="31" xfId="1" applyFont="1" applyBorder="1" applyAlignment="1">
      <alignment horizontal="center" vertical="center" shrinkToFit="1"/>
    </xf>
    <xf numFmtId="6" fontId="0" fillId="0" borderId="3" xfId="1" applyFont="1" applyBorder="1" applyAlignment="1">
      <alignment vertical="center" shrinkToFit="1"/>
    </xf>
    <xf numFmtId="6" fontId="0" fillId="0" borderId="3" xfId="1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6" fontId="0" fillId="4" borderId="3" xfId="1" applyFont="1" applyFill="1" applyBorder="1" applyAlignment="1">
      <alignment horizontal="center" vertical="center" shrinkToFit="1"/>
    </xf>
    <xf numFmtId="0" fontId="0" fillId="5" borderId="1" xfId="0" applyFill="1" applyBorder="1" applyAlignment="1">
      <alignment horizontal="center" vertical="center" shrinkToFit="1"/>
    </xf>
    <xf numFmtId="0" fontId="0" fillId="5" borderId="5" xfId="0" applyFill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6" fontId="0" fillId="0" borderId="33" xfId="1" applyFont="1" applyBorder="1" applyAlignment="1">
      <alignment horizontal="center" vertical="center" shrinkToFit="1"/>
    </xf>
    <xf numFmtId="6" fontId="0" fillId="0" borderId="3" xfId="0" applyNumberFormat="1" applyBorder="1" applyAlignment="1">
      <alignment horizontal="center" vertical="center" shrinkToFit="1"/>
    </xf>
    <xf numFmtId="6" fontId="0" fillId="0" borderId="26" xfId="1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6" fontId="0" fillId="0" borderId="0" xfId="1" applyFont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 shrinkToFit="1"/>
    </xf>
    <xf numFmtId="6" fontId="7" fillId="0" borderId="1" xfId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6" fontId="7" fillId="3" borderId="1" xfId="1" applyFont="1" applyFill="1" applyBorder="1" applyAlignment="1">
      <alignment horizontal="center" vertical="center" shrinkToFit="1"/>
    </xf>
    <xf numFmtId="6" fontId="7" fillId="0" borderId="4" xfId="1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5" borderId="5" xfId="0" applyFont="1" applyFill="1" applyBorder="1" applyAlignment="1">
      <alignment horizontal="center" vertical="center" shrinkToFit="1"/>
    </xf>
    <xf numFmtId="6" fontId="8" fillId="0" borderId="3" xfId="1" applyFont="1" applyBorder="1" applyAlignment="1">
      <alignment vertical="center" shrinkToFit="1"/>
    </xf>
    <xf numFmtId="6" fontId="8" fillId="0" borderId="3" xfId="1" applyFont="1" applyBorder="1" applyAlignment="1">
      <alignment horizontal="center" vertical="center" shrinkToFit="1"/>
    </xf>
    <xf numFmtId="6" fontId="8" fillId="4" borderId="3" xfId="1" applyFont="1" applyFill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6" fontId="7" fillId="0" borderId="33" xfId="1" applyFont="1" applyBorder="1" applyAlignment="1">
      <alignment horizontal="center" vertical="center" shrinkToFit="1"/>
    </xf>
    <xf numFmtId="6" fontId="7" fillId="0" borderId="31" xfId="1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6" fontId="8" fillId="4" borderId="3" xfId="1" applyFont="1" applyFill="1" applyBorder="1" applyAlignment="1">
      <alignment vertical="center" shrinkToFit="1"/>
    </xf>
    <xf numFmtId="0" fontId="7" fillId="0" borderId="32" xfId="0" applyFont="1" applyBorder="1" applyAlignment="1">
      <alignment horizontal="center" vertical="center" shrinkToFit="1"/>
    </xf>
    <xf numFmtId="6" fontId="7" fillId="0" borderId="32" xfId="1" applyFont="1" applyBorder="1" applyAlignment="1">
      <alignment horizontal="center" vertical="center" shrinkToFit="1"/>
    </xf>
    <xf numFmtId="6" fontId="8" fillId="0" borderId="29" xfId="1" applyFont="1" applyBorder="1" applyAlignment="1">
      <alignment horizontal="center" vertical="center" shrinkToFit="1"/>
    </xf>
    <xf numFmtId="6" fontId="7" fillId="0" borderId="0" xfId="1" applyFont="1" applyBorder="1" applyAlignment="1">
      <alignment vertical="center" shrinkToFit="1"/>
    </xf>
    <xf numFmtId="6" fontId="7" fillId="0" borderId="0" xfId="1" applyFont="1" applyAlignment="1">
      <alignment horizontal="center" vertical="center" shrinkToFit="1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6" fontId="7" fillId="0" borderId="4" xfId="1" applyFont="1" applyBorder="1" applyAlignment="1">
      <alignment horizontal="center" vertical="center"/>
    </xf>
    <xf numFmtId="6" fontId="7" fillId="0" borderId="1" xfId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  <xf numFmtId="56" fontId="7" fillId="0" borderId="1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56" fontId="7" fillId="0" borderId="4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6" fontId="3" fillId="0" borderId="7" xfId="0" applyNumberFormat="1" applyFont="1" applyBorder="1" applyAlignment="1">
      <alignment horizontal="center" vertical="center"/>
    </xf>
    <xf numFmtId="6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6" fontId="3" fillId="0" borderId="7" xfId="1" applyFont="1" applyBorder="1" applyAlignment="1">
      <alignment horizontal="center" vertical="center"/>
    </xf>
    <xf numFmtId="6" fontId="3" fillId="0" borderId="24" xfId="1" applyFont="1" applyBorder="1" applyAlignment="1">
      <alignment horizontal="center" vertical="center"/>
    </xf>
    <xf numFmtId="6" fontId="3" fillId="0" borderId="8" xfId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6" fontId="5" fillId="0" borderId="7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6" fontId="3" fillId="0" borderId="4" xfId="1" applyFont="1" applyBorder="1" applyAlignment="1">
      <alignment horizontal="center" vertical="center"/>
    </xf>
    <xf numFmtId="6" fontId="3" fillId="0" borderId="26" xfId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6" fontId="7" fillId="0" borderId="7" xfId="0" applyNumberFormat="1" applyFont="1" applyBorder="1" applyAlignment="1">
      <alignment horizontal="center" vertical="center"/>
    </xf>
    <xf numFmtId="6" fontId="7" fillId="0" borderId="8" xfId="0" applyNumberFormat="1" applyFont="1" applyBorder="1" applyAlignment="1">
      <alignment horizontal="center" vertical="center"/>
    </xf>
    <xf numFmtId="56" fontId="7" fillId="0" borderId="15" xfId="0" applyNumberFormat="1" applyFont="1" applyBorder="1" applyAlignment="1">
      <alignment horizontal="center" vertical="center" wrapText="1"/>
    </xf>
    <xf numFmtId="56" fontId="7" fillId="0" borderId="16" xfId="0" applyNumberFormat="1" applyFont="1" applyBorder="1" applyAlignment="1">
      <alignment horizontal="center" vertical="center" wrapText="1"/>
    </xf>
    <xf numFmtId="6" fontId="7" fillId="0" borderId="7" xfId="1" applyFont="1" applyBorder="1" applyAlignment="1">
      <alignment horizontal="center" vertical="center" shrinkToFit="1"/>
    </xf>
    <xf numFmtId="6" fontId="7" fillId="0" borderId="8" xfId="1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 textRotation="255" shrinkToFit="1"/>
    </xf>
    <xf numFmtId="0" fontId="8" fillId="0" borderId="0" xfId="0" applyFont="1" applyAlignment="1">
      <alignment horizontal="center" vertical="center" textRotation="255" shrinkToFit="1"/>
    </xf>
    <xf numFmtId="0" fontId="8" fillId="0" borderId="34" xfId="0" applyFont="1" applyBorder="1" applyAlignment="1">
      <alignment horizontal="center" vertical="center" textRotation="255" shrinkToFit="1"/>
    </xf>
    <xf numFmtId="0" fontId="8" fillId="0" borderId="35" xfId="0" applyFont="1" applyBorder="1" applyAlignment="1">
      <alignment horizontal="center" vertical="center" textRotation="255" shrinkToFit="1"/>
    </xf>
    <xf numFmtId="6" fontId="7" fillId="0" borderId="1" xfId="1" applyFont="1" applyBorder="1" applyAlignment="1">
      <alignment horizontal="right" vertical="center"/>
    </xf>
    <xf numFmtId="6" fontId="7" fillId="0" borderId="37" xfId="1" applyFont="1" applyBorder="1" applyAlignment="1">
      <alignment horizontal="right" vertical="center"/>
    </xf>
    <xf numFmtId="6" fontId="7" fillId="0" borderId="3" xfId="0" applyNumberFormat="1" applyFont="1" applyBorder="1" applyAlignment="1">
      <alignment horizontal="right" vertical="center"/>
    </xf>
    <xf numFmtId="6" fontId="7" fillId="0" borderId="4" xfId="1" applyFont="1" applyBorder="1" applyAlignment="1">
      <alignment horizontal="right" vertical="center"/>
    </xf>
    <xf numFmtId="6" fontId="0" fillId="4" borderId="3" xfId="0" applyNumberFormat="1" applyFill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445142</xdr:colOff>
      <xdr:row>7</xdr:row>
      <xdr:rowOff>158187</xdr:rowOff>
    </xdr:from>
    <xdr:to>
      <xdr:col>22</xdr:col>
      <xdr:colOff>557454</xdr:colOff>
      <xdr:row>9</xdr:row>
      <xdr:rowOff>253196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9A307763-3AEA-42F1-8443-A2EA56280837}"/>
            </a:ext>
          </a:extLst>
        </xdr:cNvPr>
        <xdr:cNvSpPr/>
      </xdr:nvSpPr>
      <xdr:spPr>
        <a:xfrm rot="10800000">
          <a:off x="16324161" y="2521352"/>
          <a:ext cx="799559" cy="770198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60960</xdr:colOff>
      <xdr:row>1</xdr:row>
      <xdr:rowOff>213360</xdr:rowOff>
    </xdr:from>
    <xdr:to>
      <xdr:col>11</xdr:col>
      <xdr:colOff>134112</xdr:colOff>
      <xdr:row>3</xdr:row>
      <xdr:rowOff>201168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996682A8-DEA2-D62C-0643-2D33164FDFAC}"/>
            </a:ext>
          </a:extLst>
        </xdr:cNvPr>
        <xdr:cNvSpPr/>
      </xdr:nvSpPr>
      <xdr:spPr>
        <a:xfrm rot="10800000">
          <a:off x="6972300" y="487680"/>
          <a:ext cx="484632" cy="536448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3323C-120B-45B6-BF32-30A6CC1E2312}">
  <dimension ref="A1:E16"/>
  <sheetViews>
    <sheetView workbookViewId="0">
      <selection activeCell="K8" sqref="K8:L9"/>
    </sheetView>
  </sheetViews>
  <sheetFormatPr defaultColWidth="6" defaultRowHeight="42" customHeight="1"/>
  <cols>
    <col min="1" max="1" width="6" style="1"/>
    <col min="2" max="2" width="20.75" style="3" customWidth="1"/>
    <col min="3" max="3" width="7.75" style="3" customWidth="1"/>
    <col min="4" max="4" width="18.125" style="3" customWidth="1"/>
    <col min="5" max="5" width="18" style="3" customWidth="1"/>
    <col min="6" max="16384" width="6" style="2"/>
  </cols>
  <sheetData>
    <row r="1" spans="1:5" ht="42" customHeight="1">
      <c r="A1" s="101" t="s">
        <v>17</v>
      </c>
      <c r="B1" s="101"/>
      <c r="C1" s="101"/>
      <c r="D1" s="101"/>
      <c r="E1" s="101"/>
    </row>
    <row r="2" spans="1:5" ht="42" customHeight="1">
      <c r="A2" s="4"/>
      <c r="B2" s="5" t="s">
        <v>12</v>
      </c>
      <c r="C2" s="102" t="s">
        <v>13</v>
      </c>
      <c r="D2" s="103"/>
      <c r="E2" s="5" t="s">
        <v>14</v>
      </c>
    </row>
    <row r="3" spans="1:5" ht="42" customHeight="1">
      <c r="A3" s="4" t="s">
        <v>0</v>
      </c>
      <c r="B3" s="6">
        <v>21831</v>
      </c>
      <c r="C3" s="6"/>
      <c r="D3" s="6">
        <v>0</v>
      </c>
      <c r="E3" s="6">
        <f>B3-D3</f>
        <v>21831</v>
      </c>
    </row>
    <row r="4" spans="1:5" ht="42" customHeight="1">
      <c r="A4" s="4" t="s">
        <v>1</v>
      </c>
      <c r="B4" s="6">
        <v>1759370</v>
      </c>
      <c r="C4" s="6"/>
      <c r="D4" s="6">
        <v>0</v>
      </c>
      <c r="E4" s="6">
        <f t="shared" ref="E4:E14" si="0">E3+B4-D4</f>
        <v>1781201</v>
      </c>
    </row>
    <row r="5" spans="1:5" ht="42" customHeight="1">
      <c r="A5" s="4" t="s">
        <v>2</v>
      </c>
      <c r="B5" s="6">
        <v>280739</v>
      </c>
      <c r="C5" s="6"/>
      <c r="D5" s="6">
        <v>0</v>
      </c>
      <c r="E5" s="6">
        <f t="shared" si="0"/>
        <v>2061940</v>
      </c>
    </row>
    <row r="6" spans="1:5" ht="42" customHeight="1">
      <c r="A6" s="4" t="s">
        <v>3</v>
      </c>
      <c r="B6" s="6">
        <v>64586</v>
      </c>
      <c r="C6" s="6"/>
      <c r="D6" s="6">
        <v>0</v>
      </c>
      <c r="E6" s="6">
        <f t="shared" si="0"/>
        <v>2126526</v>
      </c>
    </row>
    <row r="7" spans="1:5" ht="42" customHeight="1">
      <c r="A7" s="4" t="s">
        <v>4</v>
      </c>
      <c r="B7" s="6">
        <v>389624</v>
      </c>
      <c r="C7" s="6"/>
      <c r="D7" s="6">
        <v>0</v>
      </c>
      <c r="E7" s="6">
        <f t="shared" si="0"/>
        <v>2516150</v>
      </c>
    </row>
    <row r="8" spans="1:5" ht="42" customHeight="1">
      <c r="A8" s="4" t="s">
        <v>5</v>
      </c>
      <c r="B8" s="6">
        <v>0</v>
      </c>
      <c r="C8" s="6"/>
      <c r="D8" s="6">
        <v>0</v>
      </c>
      <c r="E8" s="6">
        <f t="shared" si="0"/>
        <v>2516150</v>
      </c>
    </row>
    <row r="9" spans="1:5" ht="42" customHeight="1">
      <c r="A9" s="4" t="s">
        <v>6</v>
      </c>
      <c r="B9" s="6">
        <v>2200000</v>
      </c>
      <c r="C9" s="6"/>
      <c r="D9" s="6">
        <v>0</v>
      </c>
      <c r="E9" s="6">
        <f t="shared" si="0"/>
        <v>4716150</v>
      </c>
    </row>
    <row r="10" spans="1:5" ht="42" customHeight="1">
      <c r="A10" s="4" t="s">
        <v>7</v>
      </c>
      <c r="B10" s="6">
        <v>0</v>
      </c>
      <c r="C10" s="6"/>
      <c r="D10" s="6">
        <v>0</v>
      </c>
      <c r="E10" s="6">
        <f t="shared" si="0"/>
        <v>4716150</v>
      </c>
    </row>
    <row r="11" spans="1:5" ht="42" customHeight="1">
      <c r="A11" s="4" t="s">
        <v>8</v>
      </c>
      <c r="B11" s="6">
        <v>0</v>
      </c>
      <c r="C11" s="9"/>
      <c r="D11" s="6">
        <v>0</v>
      </c>
      <c r="E11" s="6">
        <f t="shared" si="0"/>
        <v>4716150</v>
      </c>
    </row>
    <row r="12" spans="1:5" ht="42" customHeight="1">
      <c r="A12" s="4" t="s">
        <v>9</v>
      </c>
      <c r="B12" s="6">
        <v>0</v>
      </c>
      <c r="C12" s="6"/>
      <c r="D12" s="6">
        <v>0</v>
      </c>
      <c r="E12" s="6">
        <f t="shared" si="0"/>
        <v>4716150</v>
      </c>
    </row>
    <row r="13" spans="1:5" ht="42" customHeight="1">
      <c r="A13" s="4" t="s">
        <v>10</v>
      </c>
      <c r="B13" s="6">
        <v>0</v>
      </c>
      <c r="C13" s="10"/>
      <c r="D13" s="6">
        <v>0</v>
      </c>
      <c r="E13" s="6">
        <f t="shared" si="0"/>
        <v>4716150</v>
      </c>
    </row>
    <row r="14" spans="1:5" ht="42" customHeight="1" thickBot="1">
      <c r="A14" s="4" t="s">
        <v>11</v>
      </c>
      <c r="B14" s="7">
        <v>0</v>
      </c>
      <c r="C14" s="7"/>
      <c r="D14" s="7">
        <v>0</v>
      </c>
      <c r="E14" s="7">
        <f t="shared" si="0"/>
        <v>4716150</v>
      </c>
    </row>
    <row r="15" spans="1:5" ht="42" customHeight="1" thickBot="1">
      <c r="B15" s="8">
        <f>SUM(B3:B14)</f>
        <v>4716150</v>
      </c>
      <c r="C15" s="104">
        <f>SUM(D3:D14)</f>
        <v>0</v>
      </c>
      <c r="D15" s="105"/>
      <c r="E15" s="8">
        <f>B15-C15</f>
        <v>4716150</v>
      </c>
    </row>
    <row r="16" spans="1:5" ht="42" customHeight="1">
      <c r="D16" s="106" t="s">
        <v>18</v>
      </c>
      <c r="E16" s="106"/>
    </row>
  </sheetData>
  <mergeCells count="4">
    <mergeCell ref="A1:E1"/>
    <mergeCell ref="C2:D2"/>
    <mergeCell ref="C15:D15"/>
    <mergeCell ref="D16:E16"/>
  </mergeCells>
  <phoneticPr fontId="2"/>
  <pageMargins left="0.51" right="0.43" top="0.64" bottom="0.16" header="0.3" footer="0.16"/>
  <pageSetup paperSize="1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B8978-CECB-46C7-9099-907128B69D34}">
  <dimension ref="A1:L21"/>
  <sheetViews>
    <sheetView workbookViewId="0">
      <selection activeCell="S11" sqref="S11"/>
    </sheetView>
  </sheetViews>
  <sheetFormatPr defaultColWidth="9.375" defaultRowHeight="32.25" customHeight="1"/>
  <cols>
    <col min="1" max="1" width="9.375" style="3"/>
    <col min="2" max="2" width="4.125" style="1" customWidth="1"/>
    <col min="3" max="3" width="3" style="13" customWidth="1"/>
    <col min="4" max="4" width="11.5" style="14" customWidth="1"/>
    <col min="5" max="5" width="4.125" style="1" customWidth="1"/>
    <col min="6" max="6" width="3" style="13" customWidth="1"/>
    <col min="7" max="8" width="11.5" style="14" customWidth="1"/>
    <col min="9" max="9" width="4.125" style="1" customWidth="1"/>
    <col min="10" max="10" width="3" style="13" customWidth="1"/>
    <col min="11" max="11" width="11.5" style="14" customWidth="1"/>
    <col min="12" max="12" width="11.5" style="3" customWidth="1"/>
    <col min="13" max="16384" width="9.375" style="3"/>
  </cols>
  <sheetData>
    <row r="1" spans="1:11" ht="32.25" customHeight="1" thickBot="1">
      <c r="B1" s="17"/>
      <c r="C1" s="19"/>
      <c r="D1" s="33" t="s">
        <v>22</v>
      </c>
      <c r="E1" s="107" t="s">
        <v>23</v>
      </c>
      <c r="F1" s="108"/>
      <c r="G1" s="109"/>
      <c r="H1" s="33" t="s">
        <v>25</v>
      </c>
      <c r="I1" s="107" t="s">
        <v>23</v>
      </c>
      <c r="J1" s="108"/>
      <c r="K1" s="109"/>
    </row>
    <row r="2" spans="1:11" ht="32.25" customHeight="1">
      <c r="B2" s="17">
        <v>21</v>
      </c>
      <c r="C2" s="19" t="s">
        <v>21</v>
      </c>
      <c r="D2" s="29">
        <v>14500</v>
      </c>
      <c r="E2" s="30">
        <v>3</v>
      </c>
      <c r="F2" s="31" t="s">
        <v>24</v>
      </c>
      <c r="G2" s="32">
        <v>2265</v>
      </c>
      <c r="H2" s="29">
        <v>18125</v>
      </c>
      <c r="I2" s="30">
        <v>3</v>
      </c>
      <c r="J2" s="31" t="s">
        <v>24</v>
      </c>
      <c r="K2" s="32">
        <v>2832</v>
      </c>
    </row>
    <row r="3" spans="1:11" ht="32.25" customHeight="1">
      <c r="B3" s="17">
        <v>22</v>
      </c>
      <c r="C3" s="19" t="s">
        <v>21</v>
      </c>
      <c r="D3" s="21">
        <v>14500</v>
      </c>
      <c r="E3" s="17">
        <v>3</v>
      </c>
      <c r="F3" s="15" t="s">
        <v>24</v>
      </c>
      <c r="G3" s="22">
        <v>2265</v>
      </c>
      <c r="H3" s="21">
        <v>18125</v>
      </c>
      <c r="I3" s="17">
        <v>3</v>
      </c>
      <c r="J3" s="15" t="s">
        <v>24</v>
      </c>
      <c r="K3" s="22">
        <v>2832</v>
      </c>
    </row>
    <row r="4" spans="1:11" ht="32.25" customHeight="1">
      <c r="B4" s="17">
        <v>23</v>
      </c>
      <c r="C4" s="19" t="s">
        <v>21</v>
      </c>
      <c r="D4" s="21">
        <v>14500</v>
      </c>
      <c r="E4" s="17">
        <v>3</v>
      </c>
      <c r="F4" s="15" t="s">
        <v>24</v>
      </c>
      <c r="G4" s="22">
        <v>2265</v>
      </c>
      <c r="H4" s="21">
        <v>18125</v>
      </c>
      <c r="I4" s="17">
        <v>3</v>
      </c>
      <c r="J4" s="15" t="s">
        <v>24</v>
      </c>
      <c r="K4" s="22">
        <v>2832</v>
      </c>
    </row>
    <row r="5" spans="1:11" ht="32.25" customHeight="1">
      <c r="B5" s="17">
        <v>24</v>
      </c>
      <c r="C5" s="19" t="s">
        <v>21</v>
      </c>
      <c r="D5" s="21">
        <v>14500</v>
      </c>
      <c r="E5" s="17">
        <v>3</v>
      </c>
      <c r="F5" s="15" t="s">
        <v>24</v>
      </c>
      <c r="G5" s="22">
        <v>2265</v>
      </c>
      <c r="H5" s="21">
        <v>18125</v>
      </c>
      <c r="I5" s="17">
        <v>3</v>
      </c>
      <c r="J5" s="15" t="s">
        <v>24</v>
      </c>
      <c r="K5" s="22">
        <v>2832</v>
      </c>
    </row>
    <row r="6" spans="1:11" ht="32.25" customHeight="1">
      <c r="B6" s="17">
        <v>25</v>
      </c>
      <c r="C6" s="19" t="s">
        <v>21</v>
      </c>
      <c r="D6" s="21">
        <v>14500</v>
      </c>
      <c r="E6" s="17">
        <v>3</v>
      </c>
      <c r="F6" s="15" t="s">
        <v>24</v>
      </c>
      <c r="G6" s="22">
        <v>2265</v>
      </c>
      <c r="H6" s="21">
        <v>18125</v>
      </c>
      <c r="I6" s="17">
        <v>3</v>
      </c>
      <c r="J6" s="15" t="s">
        <v>24</v>
      </c>
      <c r="K6" s="22">
        <v>2832</v>
      </c>
    </row>
    <row r="7" spans="1:11" ht="32.25" customHeight="1">
      <c r="B7" s="18">
        <v>26</v>
      </c>
      <c r="C7" s="20" t="s">
        <v>21</v>
      </c>
      <c r="D7" s="23">
        <v>18125</v>
      </c>
      <c r="E7" s="18">
        <v>3</v>
      </c>
      <c r="F7" s="16" t="s">
        <v>24</v>
      </c>
      <c r="G7" s="24">
        <v>2832</v>
      </c>
      <c r="H7" s="23">
        <v>22656</v>
      </c>
      <c r="I7" s="18">
        <v>3</v>
      </c>
      <c r="J7" s="16" t="s">
        <v>24</v>
      </c>
      <c r="K7" s="24">
        <v>3540</v>
      </c>
    </row>
    <row r="8" spans="1:11" ht="32.25" customHeight="1">
      <c r="B8" s="17">
        <v>27</v>
      </c>
      <c r="C8" s="19" t="s">
        <v>21</v>
      </c>
      <c r="D8" s="21">
        <v>14500</v>
      </c>
      <c r="E8" s="17">
        <v>3</v>
      </c>
      <c r="F8" s="15" t="s">
        <v>24</v>
      </c>
      <c r="G8" s="22">
        <v>2265</v>
      </c>
      <c r="H8" s="21">
        <v>18125</v>
      </c>
      <c r="I8" s="17">
        <v>3</v>
      </c>
      <c r="J8" s="15" t="s">
        <v>24</v>
      </c>
      <c r="K8" s="22">
        <v>2832</v>
      </c>
    </row>
    <row r="9" spans="1:11" ht="32.25" customHeight="1">
      <c r="B9" s="17">
        <v>28</v>
      </c>
      <c r="C9" s="19" t="s">
        <v>21</v>
      </c>
      <c r="D9" s="21">
        <v>14500</v>
      </c>
      <c r="E9" s="17">
        <v>3</v>
      </c>
      <c r="F9" s="15" t="s">
        <v>24</v>
      </c>
      <c r="G9" s="22">
        <v>2265</v>
      </c>
      <c r="H9" s="21">
        <v>18125</v>
      </c>
      <c r="I9" s="17">
        <v>3</v>
      </c>
      <c r="J9" s="15" t="s">
        <v>24</v>
      </c>
      <c r="K9" s="22">
        <v>2832</v>
      </c>
    </row>
    <row r="10" spans="1:11" ht="32.25" customHeight="1">
      <c r="B10" s="17">
        <v>29</v>
      </c>
      <c r="C10" s="19" t="s">
        <v>21</v>
      </c>
      <c r="D10" s="21">
        <v>14500</v>
      </c>
      <c r="E10" s="17">
        <v>3</v>
      </c>
      <c r="F10" s="15" t="s">
        <v>24</v>
      </c>
      <c r="G10" s="22">
        <v>2265</v>
      </c>
      <c r="H10" s="21">
        <v>18125</v>
      </c>
      <c r="I10" s="17">
        <v>3</v>
      </c>
      <c r="J10" s="15" t="s">
        <v>24</v>
      </c>
      <c r="K10" s="22">
        <v>2832</v>
      </c>
    </row>
    <row r="11" spans="1:11" ht="32.25" customHeight="1">
      <c r="B11" s="17">
        <v>30</v>
      </c>
      <c r="C11" s="19" t="s">
        <v>21</v>
      </c>
      <c r="D11" s="21">
        <v>14500</v>
      </c>
      <c r="E11" s="17">
        <v>3</v>
      </c>
      <c r="F11" s="15" t="s">
        <v>24</v>
      </c>
      <c r="G11" s="22">
        <v>2265</v>
      </c>
      <c r="H11" s="21">
        <v>18125</v>
      </c>
      <c r="I11" s="17">
        <v>3</v>
      </c>
      <c r="J11" s="15" t="s">
        <v>24</v>
      </c>
      <c r="K11" s="22">
        <v>2832</v>
      </c>
    </row>
    <row r="12" spans="1:11" ht="32.25" customHeight="1" thickBot="1">
      <c r="B12" s="17">
        <v>31</v>
      </c>
      <c r="C12" s="19" t="s">
        <v>21</v>
      </c>
      <c r="D12" s="25">
        <v>14500</v>
      </c>
      <c r="E12" s="26">
        <v>3</v>
      </c>
      <c r="F12" s="27" t="s">
        <v>24</v>
      </c>
      <c r="G12" s="28">
        <v>2265</v>
      </c>
      <c r="H12" s="25">
        <v>18125</v>
      </c>
      <c r="I12" s="26">
        <v>3</v>
      </c>
      <c r="J12" s="27" t="s">
        <v>24</v>
      </c>
      <c r="K12" s="28">
        <v>2832</v>
      </c>
    </row>
    <row r="13" spans="1:11" ht="32.25" customHeight="1" thickBot="1">
      <c r="D13" s="34">
        <f>SUM(D2:D12)</f>
        <v>163125</v>
      </c>
      <c r="G13" s="34">
        <f>SUM(G2:G12)*3</f>
        <v>76446</v>
      </c>
      <c r="H13" s="34">
        <f>SUM(H2:H12)</f>
        <v>203906</v>
      </c>
      <c r="K13" s="34">
        <f>SUM(K2:K12)*3</f>
        <v>95580</v>
      </c>
    </row>
    <row r="14" spans="1:11" ht="32.25" customHeight="1" thickBot="1">
      <c r="D14" s="110">
        <f>D13+G13</f>
        <v>239571</v>
      </c>
      <c r="E14" s="111"/>
      <c r="F14" s="111"/>
      <c r="G14" s="112"/>
      <c r="H14" s="110">
        <f>H13+K13</f>
        <v>299486</v>
      </c>
      <c r="I14" s="111"/>
      <c r="J14" s="111"/>
      <c r="K14" s="112"/>
    </row>
    <row r="15" spans="1:11" ht="32.25" customHeight="1" thickBot="1">
      <c r="A15" s="114" t="s">
        <v>26</v>
      </c>
      <c r="B15" s="114"/>
      <c r="C15" s="114"/>
      <c r="D15" s="110">
        <f>D14*3</f>
        <v>718713</v>
      </c>
      <c r="E15" s="111"/>
      <c r="F15" s="111"/>
      <c r="G15" s="112"/>
      <c r="H15" s="110">
        <f>H14*3</f>
        <v>898458</v>
      </c>
      <c r="I15" s="111"/>
      <c r="J15" s="111"/>
      <c r="K15" s="112"/>
    </row>
    <row r="16" spans="1:11" ht="32.25" customHeight="1" thickBot="1">
      <c r="E16" s="115">
        <f>D15+H15</f>
        <v>1617171</v>
      </c>
      <c r="F16" s="116"/>
      <c r="G16" s="116"/>
      <c r="H16" s="116"/>
      <c r="I16" s="116"/>
      <c r="J16" s="117"/>
    </row>
    <row r="17" spans="1:12" ht="32.25" customHeight="1">
      <c r="A17" s="113" t="s">
        <v>27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</row>
    <row r="18" spans="1:12" ht="32.25" customHeight="1">
      <c r="A18" s="113"/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</row>
    <row r="19" spans="1:12" ht="32.25" customHeight="1">
      <c r="A19" s="113"/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</row>
    <row r="20" spans="1:12" ht="32.25" customHeight="1">
      <c r="A20" s="113"/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</row>
    <row r="21" spans="1:12" ht="32.25" customHeight="1">
      <c r="A21" s="113"/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</row>
  </sheetData>
  <mergeCells count="9">
    <mergeCell ref="E1:G1"/>
    <mergeCell ref="I1:K1"/>
    <mergeCell ref="D14:G14"/>
    <mergeCell ref="H14:K14"/>
    <mergeCell ref="A17:L21"/>
    <mergeCell ref="A15:C15"/>
    <mergeCell ref="D15:G15"/>
    <mergeCell ref="H15:K15"/>
    <mergeCell ref="E16:J16"/>
  </mergeCells>
  <phoneticPr fontId="2"/>
  <pageMargins left="0.22" right="0.1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opLeftCell="A10" workbookViewId="0">
      <selection activeCell="K18" sqref="K18"/>
    </sheetView>
  </sheetViews>
  <sheetFormatPr defaultColWidth="6" defaultRowHeight="37.5" customHeight="1"/>
  <cols>
    <col min="1" max="1" width="6" style="1"/>
    <col min="2" max="2" width="20.75" style="3" customWidth="1"/>
    <col min="3" max="3" width="7.75" style="3" customWidth="1"/>
    <col min="4" max="4" width="18.125" style="3" customWidth="1"/>
    <col min="5" max="5" width="18" style="3" customWidth="1"/>
    <col min="6" max="16384" width="6" style="2"/>
  </cols>
  <sheetData>
    <row r="1" spans="1:5" ht="37.5" customHeight="1">
      <c r="A1" s="101" t="s">
        <v>17</v>
      </c>
      <c r="B1" s="101"/>
      <c r="C1" s="101"/>
      <c r="D1" s="101"/>
      <c r="E1" s="101"/>
    </row>
    <row r="2" spans="1:5" ht="37.5" customHeight="1">
      <c r="A2" s="4"/>
      <c r="B2" s="5" t="s">
        <v>12</v>
      </c>
      <c r="C2" s="102" t="s">
        <v>13</v>
      </c>
      <c r="D2" s="103"/>
      <c r="E2" s="5" t="s">
        <v>14</v>
      </c>
    </row>
    <row r="3" spans="1:5" ht="37.5" customHeight="1">
      <c r="A3" s="4" t="s">
        <v>0</v>
      </c>
      <c r="B3" s="6">
        <v>0</v>
      </c>
      <c r="C3" s="6"/>
      <c r="D3" s="6">
        <v>0</v>
      </c>
      <c r="E3" s="6"/>
    </row>
    <row r="4" spans="1:5" ht="37.5" customHeight="1">
      <c r="A4" s="4" t="s">
        <v>1</v>
      </c>
      <c r="B4" s="6">
        <v>0</v>
      </c>
      <c r="C4" s="6"/>
      <c r="D4" s="6">
        <v>0</v>
      </c>
      <c r="E4" s="6"/>
    </row>
    <row r="5" spans="1:5" ht="37.5" customHeight="1">
      <c r="A5" s="4" t="s">
        <v>2</v>
      </c>
      <c r="B5" s="6">
        <v>29046</v>
      </c>
      <c r="C5" s="6"/>
      <c r="D5" s="6">
        <v>0</v>
      </c>
      <c r="E5" s="6">
        <f>B5-D5</f>
        <v>29046</v>
      </c>
    </row>
    <row r="6" spans="1:5" ht="37.5" customHeight="1">
      <c r="A6" s="4" t="s">
        <v>3</v>
      </c>
      <c r="B6" s="6">
        <v>9850</v>
      </c>
      <c r="C6" s="6"/>
      <c r="D6" s="6">
        <v>0</v>
      </c>
      <c r="E6" s="6">
        <f t="shared" ref="E6:E13" si="0">E5+B6-D6</f>
        <v>38896</v>
      </c>
    </row>
    <row r="7" spans="1:5" ht="37.5" customHeight="1">
      <c r="A7" s="4" t="s">
        <v>4</v>
      </c>
      <c r="B7" s="6">
        <v>28213</v>
      </c>
      <c r="C7" s="6"/>
      <c r="D7" s="6">
        <v>0</v>
      </c>
      <c r="E7" s="6">
        <f t="shared" si="0"/>
        <v>67109</v>
      </c>
    </row>
    <row r="8" spans="1:5" ht="37.5" customHeight="1">
      <c r="A8" s="4" t="s">
        <v>5</v>
      </c>
      <c r="B8" s="6">
        <v>19152</v>
      </c>
      <c r="C8" s="6"/>
      <c r="D8" s="6">
        <v>0</v>
      </c>
      <c r="E8" s="6">
        <f t="shared" si="0"/>
        <v>86261</v>
      </c>
    </row>
    <row r="9" spans="1:5" ht="37.5" customHeight="1">
      <c r="A9" s="4" t="s">
        <v>6</v>
      </c>
      <c r="B9" s="6">
        <v>121061</v>
      </c>
      <c r="C9" s="6"/>
      <c r="D9" s="6">
        <v>0</v>
      </c>
      <c r="E9" s="6">
        <f t="shared" si="0"/>
        <v>207322</v>
      </c>
    </row>
    <row r="10" spans="1:5" ht="37.5" customHeight="1">
      <c r="A10" s="4" t="s">
        <v>7</v>
      </c>
      <c r="B10" s="6">
        <v>71166</v>
      </c>
      <c r="C10" s="6"/>
      <c r="D10" s="6">
        <v>0</v>
      </c>
      <c r="E10" s="6">
        <f t="shared" si="0"/>
        <v>278488</v>
      </c>
    </row>
    <row r="11" spans="1:5" ht="37.5" customHeight="1">
      <c r="A11" s="4" t="s">
        <v>8</v>
      </c>
      <c r="B11" s="6">
        <v>259270</v>
      </c>
      <c r="C11" s="9" t="s">
        <v>15</v>
      </c>
      <c r="D11" s="6">
        <v>100000</v>
      </c>
      <c r="E11" s="6">
        <f t="shared" si="0"/>
        <v>437758</v>
      </c>
    </row>
    <row r="12" spans="1:5" ht="37.5" customHeight="1">
      <c r="A12" s="4" t="s">
        <v>9</v>
      </c>
      <c r="B12" s="6">
        <v>37438</v>
      </c>
      <c r="C12" s="6"/>
      <c r="D12" s="6">
        <v>0</v>
      </c>
      <c r="E12" s="6">
        <f t="shared" si="0"/>
        <v>475196</v>
      </c>
    </row>
    <row r="13" spans="1:5" ht="37.5" customHeight="1">
      <c r="A13" s="4" t="s">
        <v>10</v>
      </c>
      <c r="B13" s="6">
        <v>76015</v>
      </c>
      <c r="C13" s="10" t="s">
        <v>16</v>
      </c>
      <c r="D13" s="6">
        <v>100000</v>
      </c>
      <c r="E13" s="6">
        <f t="shared" si="0"/>
        <v>451211</v>
      </c>
    </row>
    <row r="14" spans="1:5" ht="37.5" customHeight="1">
      <c r="A14" s="118" t="s">
        <v>11</v>
      </c>
      <c r="B14" s="120">
        <v>61523</v>
      </c>
      <c r="C14" s="11" t="s">
        <v>20</v>
      </c>
      <c r="D14" s="12">
        <v>100000</v>
      </c>
      <c r="E14" s="12">
        <f>E13+B14-D14</f>
        <v>412734</v>
      </c>
    </row>
    <row r="15" spans="1:5" ht="37.5" customHeight="1">
      <c r="A15" s="119"/>
      <c r="B15" s="121"/>
      <c r="C15" s="35" t="s">
        <v>19</v>
      </c>
      <c r="D15" s="35">
        <v>150000</v>
      </c>
      <c r="E15" s="35">
        <f>E14+B15-D15</f>
        <v>262734</v>
      </c>
    </row>
    <row r="16" spans="1:5" ht="37.5" customHeight="1" thickBot="1">
      <c r="A16" s="5" t="s">
        <v>0</v>
      </c>
      <c r="B16" s="7"/>
      <c r="C16" s="7" t="s">
        <v>28</v>
      </c>
      <c r="D16" s="7">
        <v>100000</v>
      </c>
      <c r="E16" s="7">
        <f>E15-D16</f>
        <v>162734</v>
      </c>
    </row>
    <row r="17" spans="2:5" ht="37.5" customHeight="1" thickBot="1">
      <c r="B17" s="8">
        <f>SUM(B3:B15)</f>
        <v>712734</v>
      </c>
      <c r="C17" s="104">
        <f>D11+D13+D14+D15+D16</f>
        <v>550000</v>
      </c>
      <c r="D17" s="105"/>
      <c r="E17" s="8">
        <f>B17-C17</f>
        <v>162734</v>
      </c>
    </row>
    <row r="18" spans="2:5" ht="37.5" customHeight="1">
      <c r="D18" s="106" t="s">
        <v>18</v>
      </c>
      <c r="E18" s="106"/>
    </row>
  </sheetData>
  <mergeCells count="6">
    <mergeCell ref="C2:D2"/>
    <mergeCell ref="C17:D17"/>
    <mergeCell ref="A1:E1"/>
    <mergeCell ref="D18:E18"/>
    <mergeCell ref="A14:A15"/>
    <mergeCell ref="B14:B15"/>
  </mergeCells>
  <phoneticPr fontId="2"/>
  <pageMargins left="0.51" right="0.43" top="0.64" bottom="0.16" header="0.3" footer="0.16"/>
  <pageSetup paperSize="1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30BD1-83DE-42EE-B7B1-3CE772718F6E}">
  <dimension ref="A1:E17"/>
  <sheetViews>
    <sheetView topLeftCell="A7" workbookViewId="0">
      <selection activeCell="D17" sqref="D17:E17"/>
    </sheetView>
  </sheetViews>
  <sheetFormatPr defaultColWidth="6" defaultRowHeight="37.5" customHeight="1"/>
  <cols>
    <col min="1" max="1" width="6" style="1"/>
    <col min="2" max="2" width="20.75" style="3" customWidth="1"/>
    <col min="3" max="3" width="8.625" style="3" customWidth="1"/>
    <col min="4" max="4" width="18.125" style="3" customWidth="1"/>
    <col min="5" max="5" width="18" style="3" customWidth="1"/>
    <col min="6" max="8" width="6" style="2"/>
    <col min="9" max="9" width="8" style="2" bestFit="1" customWidth="1"/>
    <col min="10" max="16384" width="6" style="2"/>
  </cols>
  <sheetData>
    <row r="1" spans="1:5" ht="37.5" customHeight="1">
      <c r="A1" s="101" t="s">
        <v>46</v>
      </c>
      <c r="B1" s="101"/>
      <c r="C1" s="101"/>
      <c r="D1" s="101"/>
      <c r="E1" s="101"/>
    </row>
    <row r="2" spans="1:5" ht="37.5" customHeight="1">
      <c r="A2" s="4"/>
      <c r="B2" s="5" t="s">
        <v>12</v>
      </c>
      <c r="C2" s="102" t="s">
        <v>45</v>
      </c>
      <c r="D2" s="103"/>
      <c r="E2" s="5" t="s">
        <v>14</v>
      </c>
    </row>
    <row r="3" spans="1:5" ht="37.5" customHeight="1">
      <c r="A3" s="5"/>
      <c r="B3" s="7"/>
      <c r="C3" s="6"/>
      <c r="D3" s="7"/>
      <c r="E3" s="7">
        <v>162734</v>
      </c>
    </row>
    <row r="4" spans="1:5" ht="37.5" customHeight="1">
      <c r="A4" s="4" t="s">
        <v>0</v>
      </c>
      <c r="B4" s="6">
        <v>39069</v>
      </c>
      <c r="C4" s="36">
        <v>45069</v>
      </c>
      <c r="D4" s="6">
        <v>150000</v>
      </c>
      <c r="E4" s="6">
        <f t="shared" ref="E4:E9" si="0">E3+B4-D4</f>
        <v>51803</v>
      </c>
    </row>
    <row r="5" spans="1:5" ht="37.5" customHeight="1">
      <c r="A5" s="4" t="s">
        <v>1</v>
      </c>
      <c r="B5" s="6">
        <v>78882</v>
      </c>
      <c r="C5" s="37">
        <v>45078</v>
      </c>
      <c r="D5" s="6">
        <v>100000</v>
      </c>
      <c r="E5" s="6">
        <f t="shared" si="0"/>
        <v>30685</v>
      </c>
    </row>
    <row r="6" spans="1:5" ht="37.5" customHeight="1">
      <c r="A6" s="4" t="s">
        <v>2</v>
      </c>
      <c r="B6" s="6">
        <v>97502</v>
      </c>
      <c r="C6" s="36">
        <v>45107</v>
      </c>
      <c r="D6" s="6">
        <v>100000</v>
      </c>
      <c r="E6" s="6">
        <f t="shared" si="0"/>
        <v>28187</v>
      </c>
    </row>
    <row r="7" spans="1:5" ht="37.5" customHeight="1">
      <c r="A7" s="4" t="s">
        <v>3</v>
      </c>
      <c r="B7" s="6">
        <v>36846</v>
      </c>
      <c r="C7" s="6"/>
      <c r="D7" s="6">
        <v>0</v>
      </c>
      <c r="E7" s="6">
        <f t="shared" si="0"/>
        <v>65033</v>
      </c>
    </row>
    <row r="8" spans="1:5" ht="37.5" customHeight="1">
      <c r="A8" s="4" t="s">
        <v>4</v>
      </c>
      <c r="B8" s="6">
        <v>26712</v>
      </c>
      <c r="C8" s="36">
        <v>45189</v>
      </c>
      <c r="D8" s="6">
        <v>100000</v>
      </c>
      <c r="E8" s="6">
        <f t="shared" si="0"/>
        <v>-8255</v>
      </c>
    </row>
    <row r="9" spans="1:5" ht="37.5" customHeight="1">
      <c r="A9" s="4" t="s">
        <v>5</v>
      </c>
      <c r="B9" s="6">
        <v>52476</v>
      </c>
      <c r="C9" s="37"/>
      <c r="D9" s="6">
        <v>0</v>
      </c>
      <c r="E9" s="6">
        <f t="shared" si="0"/>
        <v>44221</v>
      </c>
    </row>
    <row r="10" spans="1:5" ht="37.5" customHeight="1">
      <c r="A10" s="4" t="s">
        <v>6</v>
      </c>
      <c r="B10" s="6">
        <v>92783</v>
      </c>
      <c r="C10" s="37"/>
      <c r="D10" s="6">
        <v>0</v>
      </c>
      <c r="E10" s="6">
        <f t="shared" ref="E10:E13" si="1">E9+B10-D10</f>
        <v>137004</v>
      </c>
    </row>
    <row r="11" spans="1:5" ht="37.5" customHeight="1">
      <c r="A11" s="4" t="s">
        <v>7</v>
      </c>
      <c r="B11" s="6">
        <v>99818</v>
      </c>
      <c r="C11" s="37">
        <v>45602</v>
      </c>
      <c r="D11" s="6">
        <v>100000</v>
      </c>
      <c r="E11" s="6">
        <f>E10+B11-D11</f>
        <v>136822</v>
      </c>
    </row>
    <row r="12" spans="1:5" ht="37.5" customHeight="1">
      <c r="A12" s="4" t="s">
        <v>8</v>
      </c>
      <c r="B12" s="6">
        <v>187477</v>
      </c>
      <c r="C12" s="37">
        <v>45322</v>
      </c>
      <c r="D12" s="6">
        <v>200000</v>
      </c>
      <c r="E12" s="6">
        <f>E11+B12-D12</f>
        <v>124299</v>
      </c>
    </row>
    <row r="13" spans="1:5" ht="37.5" customHeight="1">
      <c r="A13" s="4" t="s">
        <v>9</v>
      </c>
      <c r="B13" s="6">
        <v>59210</v>
      </c>
      <c r="C13" s="37"/>
      <c r="D13" s="6">
        <v>0</v>
      </c>
      <c r="E13" s="6">
        <f t="shared" si="1"/>
        <v>183509</v>
      </c>
    </row>
    <row r="14" spans="1:5" ht="37.5" customHeight="1">
      <c r="A14" s="4" t="s">
        <v>10</v>
      </c>
      <c r="B14" s="6">
        <v>124729</v>
      </c>
      <c r="C14" s="37">
        <v>45366</v>
      </c>
      <c r="D14" s="6">
        <v>200000</v>
      </c>
      <c r="E14" s="6">
        <f>E13+B14-D14</f>
        <v>108238</v>
      </c>
    </row>
    <row r="15" spans="1:5" ht="37.5" customHeight="1" thickBot="1">
      <c r="A15" s="4" t="s">
        <v>11</v>
      </c>
      <c r="B15" s="6">
        <v>200278</v>
      </c>
      <c r="C15" s="38">
        <v>45412</v>
      </c>
      <c r="D15" s="6">
        <v>200000</v>
      </c>
      <c r="E15" s="6">
        <f>E14+B15-D15</f>
        <v>108516</v>
      </c>
    </row>
    <row r="16" spans="1:5" ht="37.5" customHeight="1" thickBot="1">
      <c r="B16" s="8">
        <f>B15+B14+B13+B12+B11+B10+B9+B8+B7+B6+B5+B4+E3</f>
        <v>1258516</v>
      </c>
      <c r="C16" s="39"/>
      <c r="D16" s="8">
        <f>SUM(D4:D15)</f>
        <v>1150000</v>
      </c>
      <c r="E16" s="8">
        <f>B16-D16</f>
        <v>108516</v>
      </c>
    </row>
    <row r="17" spans="4:5" ht="37.5" customHeight="1">
      <c r="D17" s="106" t="s">
        <v>18</v>
      </c>
      <c r="E17" s="106"/>
    </row>
  </sheetData>
  <mergeCells count="3">
    <mergeCell ref="A1:E1"/>
    <mergeCell ref="C2:D2"/>
    <mergeCell ref="D17:E17"/>
  </mergeCells>
  <phoneticPr fontId="2"/>
  <pageMargins left="0.51" right="0.43" top="0.64" bottom="0.16" header="0.3" footer="0.16"/>
  <pageSetup paperSize="1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CBAEF-B1BC-4563-9F07-A1A5085336C1}">
  <dimension ref="A1:J20"/>
  <sheetViews>
    <sheetView topLeftCell="A10" workbookViewId="0">
      <selection activeCell="N18" sqref="N18"/>
    </sheetView>
  </sheetViews>
  <sheetFormatPr defaultColWidth="6" defaultRowHeight="33" customHeight="1"/>
  <cols>
    <col min="1" max="1" width="6" style="90"/>
    <col min="2" max="2" width="20.75" style="99" customWidth="1"/>
    <col min="3" max="3" width="11" style="99" customWidth="1"/>
    <col min="4" max="4" width="5.125" style="100" customWidth="1"/>
    <col min="5" max="5" width="18.125" style="99" customWidth="1"/>
    <col min="6" max="6" width="18" style="99" customWidth="1"/>
    <col min="7" max="9" width="6" style="91"/>
    <col min="10" max="10" width="8" style="91" bestFit="1" customWidth="1"/>
    <col min="11" max="16384" width="6" style="91"/>
  </cols>
  <sheetData>
    <row r="1" spans="1:10" ht="33" customHeight="1">
      <c r="A1" s="122" t="s">
        <v>52</v>
      </c>
      <c r="B1" s="122"/>
      <c r="C1" s="122"/>
      <c r="D1" s="122"/>
      <c r="E1" s="122"/>
      <c r="F1" s="122"/>
    </row>
    <row r="2" spans="1:10" ht="33" customHeight="1">
      <c r="A2" s="88"/>
      <c r="B2" s="89" t="s">
        <v>12</v>
      </c>
      <c r="C2" s="123" t="s">
        <v>45</v>
      </c>
      <c r="D2" s="124"/>
      <c r="E2" s="125"/>
      <c r="F2" s="89" t="s">
        <v>14</v>
      </c>
    </row>
    <row r="3" spans="1:10" ht="33" customHeight="1">
      <c r="A3" s="89"/>
      <c r="B3" s="92"/>
      <c r="C3" s="93"/>
      <c r="D3" s="94"/>
      <c r="E3" s="140"/>
      <c r="F3" s="140">
        <f>'2023①'!E15</f>
        <v>108516</v>
      </c>
    </row>
    <row r="4" spans="1:10" ht="33" customHeight="1">
      <c r="A4" s="88" t="s">
        <v>0</v>
      </c>
      <c r="B4" s="137">
        <v>79159</v>
      </c>
      <c r="C4" s="95"/>
      <c r="D4" s="96"/>
      <c r="E4" s="140">
        <v>0</v>
      </c>
      <c r="F4" s="137">
        <f>F3+B4-E4</f>
        <v>187675</v>
      </c>
    </row>
    <row r="5" spans="1:10" ht="33" customHeight="1">
      <c r="A5" s="88" t="s">
        <v>1</v>
      </c>
      <c r="B5" s="137">
        <v>312467</v>
      </c>
      <c r="C5" s="95">
        <v>45460</v>
      </c>
      <c r="D5" s="96">
        <v>14</v>
      </c>
      <c r="E5" s="140">
        <v>250000</v>
      </c>
      <c r="F5" s="137">
        <f>F4+B5-E5</f>
        <v>250142</v>
      </c>
    </row>
    <row r="6" spans="1:10" ht="33" customHeight="1">
      <c r="A6" s="88" t="s">
        <v>2</v>
      </c>
      <c r="B6" s="137">
        <v>339147</v>
      </c>
      <c r="C6" s="95"/>
      <c r="D6" s="96"/>
      <c r="E6" s="140"/>
      <c r="F6" s="137">
        <f t="shared" ref="F6:F13" si="0">F5+B6-E6</f>
        <v>589289</v>
      </c>
    </row>
    <row r="7" spans="1:10" ht="33" customHeight="1">
      <c r="A7" s="88" t="s">
        <v>3</v>
      </c>
      <c r="B7" s="137">
        <v>265598</v>
      </c>
      <c r="C7" s="95"/>
      <c r="D7" s="96"/>
      <c r="E7" s="140"/>
      <c r="F7" s="137">
        <f t="shared" si="0"/>
        <v>854887</v>
      </c>
    </row>
    <row r="8" spans="1:10" ht="33" customHeight="1">
      <c r="A8" s="88" t="s">
        <v>4</v>
      </c>
      <c r="B8" s="137">
        <v>106185</v>
      </c>
      <c r="C8" s="95"/>
      <c r="D8" s="96"/>
      <c r="E8" s="140"/>
      <c r="F8" s="137">
        <f t="shared" si="0"/>
        <v>961072</v>
      </c>
    </row>
    <row r="9" spans="1:10" ht="33" customHeight="1">
      <c r="A9" s="88" t="s">
        <v>5</v>
      </c>
      <c r="B9" s="137">
        <v>289870</v>
      </c>
      <c r="C9" s="95">
        <v>45554</v>
      </c>
      <c r="D9" s="96">
        <v>15</v>
      </c>
      <c r="E9" s="140">
        <v>500000</v>
      </c>
      <c r="F9" s="137">
        <f t="shared" si="0"/>
        <v>750942</v>
      </c>
    </row>
    <row r="10" spans="1:10" ht="33" customHeight="1">
      <c r="A10" s="88" t="s">
        <v>6</v>
      </c>
      <c r="B10" s="137">
        <v>339031</v>
      </c>
      <c r="C10" s="95">
        <v>45581</v>
      </c>
      <c r="D10" s="96">
        <v>16</v>
      </c>
      <c r="E10" s="140">
        <v>100000</v>
      </c>
      <c r="F10" s="137">
        <f t="shared" si="0"/>
        <v>989973</v>
      </c>
      <c r="J10" s="97"/>
    </row>
    <row r="11" spans="1:10" ht="33" customHeight="1">
      <c r="A11" s="88" t="s">
        <v>7</v>
      </c>
      <c r="B11" s="137">
        <v>133091</v>
      </c>
      <c r="C11" s="95">
        <v>45597</v>
      </c>
      <c r="D11" s="96">
        <v>17</v>
      </c>
      <c r="E11" s="140">
        <v>100000</v>
      </c>
      <c r="F11" s="137">
        <f>F10+B11-E11</f>
        <v>1023064</v>
      </c>
    </row>
    <row r="12" spans="1:10" ht="33" customHeight="1">
      <c r="A12" s="88" t="s">
        <v>8</v>
      </c>
      <c r="B12" s="137">
        <v>757146</v>
      </c>
      <c r="C12" s="95">
        <v>45616</v>
      </c>
      <c r="D12" s="96">
        <v>18</v>
      </c>
      <c r="E12" s="140">
        <v>889973</v>
      </c>
      <c r="F12" s="137">
        <f>F11+B12-E12</f>
        <v>890237</v>
      </c>
    </row>
    <row r="13" spans="1:10" ht="33" customHeight="1">
      <c r="A13" s="88" t="s">
        <v>9</v>
      </c>
      <c r="B13" s="137">
        <v>467169</v>
      </c>
      <c r="C13" s="95">
        <v>45651</v>
      </c>
      <c r="D13" s="96">
        <v>19</v>
      </c>
      <c r="E13" s="140">
        <v>103706</v>
      </c>
      <c r="F13" s="137">
        <f t="shared" si="0"/>
        <v>1253700</v>
      </c>
    </row>
    <row r="14" spans="1:10" ht="33" customHeight="1">
      <c r="A14" s="88"/>
      <c r="B14" s="138"/>
      <c r="C14" s="95">
        <v>45698</v>
      </c>
      <c r="D14" s="96">
        <v>20</v>
      </c>
      <c r="E14" s="140">
        <v>500000</v>
      </c>
      <c r="F14" s="137">
        <f>F13+B14-E14</f>
        <v>753700</v>
      </c>
    </row>
    <row r="15" spans="1:10" ht="33" customHeight="1">
      <c r="A15" s="88"/>
      <c r="B15" s="138"/>
      <c r="C15" s="98">
        <v>45715</v>
      </c>
      <c r="D15" s="96">
        <v>21</v>
      </c>
      <c r="E15" s="140">
        <v>500000</v>
      </c>
      <c r="F15" s="137">
        <f>F14+B15-E15</f>
        <v>253700</v>
      </c>
    </row>
    <row r="16" spans="1:10" ht="33" customHeight="1">
      <c r="A16" s="88" t="s">
        <v>64</v>
      </c>
      <c r="B16" s="137">
        <v>999058</v>
      </c>
      <c r="C16" s="95">
        <v>45726</v>
      </c>
      <c r="D16" s="96">
        <v>22</v>
      </c>
      <c r="E16" s="140">
        <v>1000000</v>
      </c>
      <c r="F16" s="137">
        <f>F15+B16-E16</f>
        <v>252758</v>
      </c>
    </row>
    <row r="17" spans="1:6" ht="33" customHeight="1">
      <c r="A17" s="88" t="s">
        <v>65</v>
      </c>
      <c r="B17" s="137"/>
      <c r="C17" s="95"/>
      <c r="D17" s="96"/>
      <c r="E17" s="140"/>
      <c r="F17" s="137"/>
    </row>
    <row r="18" spans="1:6" ht="33" customHeight="1" thickBot="1">
      <c r="A18" s="88" t="s">
        <v>62</v>
      </c>
      <c r="B18" s="137">
        <v>266455</v>
      </c>
      <c r="C18" s="129" t="s">
        <v>63</v>
      </c>
      <c r="D18" s="130"/>
      <c r="E18" s="140"/>
      <c r="F18" s="137"/>
    </row>
    <row r="19" spans="1:6" ht="33" customHeight="1" thickBot="1">
      <c r="B19" s="139">
        <f>SUM(B4:B18)</f>
        <v>4354376</v>
      </c>
      <c r="C19" s="127"/>
      <c r="D19" s="128"/>
      <c r="E19" s="139"/>
      <c r="F19" s="139">
        <v>0</v>
      </c>
    </row>
    <row r="20" spans="1:6" ht="33" customHeight="1">
      <c r="E20" s="126" t="s">
        <v>18</v>
      </c>
      <c r="F20" s="126"/>
    </row>
  </sheetData>
  <mergeCells count="5">
    <mergeCell ref="A1:F1"/>
    <mergeCell ref="C2:E2"/>
    <mergeCell ref="E20:F20"/>
    <mergeCell ref="C19:D19"/>
    <mergeCell ref="C18:D18"/>
  </mergeCells>
  <phoneticPr fontId="2"/>
  <pageMargins left="0.16" right="0.25" top="0.64" bottom="0.16" header="0.3" footer="0.16"/>
  <pageSetup paperSize="1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3C8BE-C76F-4F26-8C1D-65CD63E5F234}">
  <dimension ref="A1:E17"/>
  <sheetViews>
    <sheetView topLeftCell="A3" workbookViewId="0">
      <selection activeCell="H9" sqref="H9"/>
    </sheetView>
  </sheetViews>
  <sheetFormatPr defaultColWidth="6" defaultRowHeight="37.5" customHeight="1"/>
  <cols>
    <col min="1" max="1" width="6" style="1"/>
    <col min="2" max="2" width="20.75" style="3" customWidth="1"/>
    <col min="3" max="3" width="8.625" style="3" customWidth="1"/>
    <col min="4" max="4" width="18.125" style="3" customWidth="1"/>
    <col min="5" max="5" width="18" style="3" customWidth="1"/>
    <col min="6" max="8" width="6" style="2"/>
    <col min="9" max="9" width="8" style="2" bestFit="1" customWidth="1"/>
    <col min="10" max="16384" width="6" style="2"/>
  </cols>
  <sheetData>
    <row r="1" spans="1:5" ht="37.5" customHeight="1">
      <c r="A1" s="101" t="s">
        <v>46</v>
      </c>
      <c r="B1" s="101"/>
      <c r="C1" s="101"/>
      <c r="D1" s="101"/>
      <c r="E1" s="101"/>
    </row>
    <row r="2" spans="1:5" ht="37.5" customHeight="1">
      <c r="A2" s="4"/>
      <c r="B2" s="5" t="s">
        <v>12</v>
      </c>
      <c r="C2" s="102" t="s">
        <v>45</v>
      </c>
      <c r="D2" s="103"/>
      <c r="E2" s="5" t="s">
        <v>14</v>
      </c>
    </row>
    <row r="3" spans="1:5" ht="37.5" customHeight="1">
      <c r="A3" s="5"/>
      <c r="B3" s="7"/>
      <c r="C3" s="6"/>
      <c r="D3" s="7"/>
      <c r="E3" s="7">
        <f>'2023①'!E15</f>
        <v>108516</v>
      </c>
    </row>
    <row r="4" spans="1:5" ht="37.5" customHeight="1">
      <c r="A4" s="4" t="s">
        <v>0</v>
      </c>
      <c r="B4" s="6">
        <v>136769</v>
      </c>
      <c r="C4" s="37">
        <v>45446</v>
      </c>
      <c r="D4" s="7">
        <v>150000</v>
      </c>
      <c r="E4" s="6">
        <f t="shared" ref="E4:E9" si="0">E3+B4-D4</f>
        <v>95285</v>
      </c>
    </row>
    <row r="5" spans="1:5" ht="37.5" customHeight="1">
      <c r="A5" s="4" t="s">
        <v>1</v>
      </c>
      <c r="B5" s="6">
        <v>312467</v>
      </c>
      <c r="C5" s="37"/>
      <c r="D5" s="7"/>
      <c r="E5" s="6">
        <f t="shared" si="0"/>
        <v>407752</v>
      </c>
    </row>
    <row r="6" spans="1:5" ht="37.5" customHeight="1">
      <c r="A6" s="4" t="s">
        <v>2</v>
      </c>
      <c r="B6" s="6">
        <v>300761</v>
      </c>
      <c r="C6" s="37"/>
      <c r="D6" s="7"/>
      <c r="E6" s="6">
        <f t="shared" si="0"/>
        <v>708513</v>
      </c>
    </row>
    <row r="7" spans="1:5" ht="37.5" customHeight="1">
      <c r="A7" s="4" t="s">
        <v>3</v>
      </c>
      <c r="B7" s="6">
        <v>474221</v>
      </c>
      <c r="C7" s="37"/>
      <c r="D7" s="7"/>
      <c r="E7" s="6">
        <f t="shared" si="0"/>
        <v>1182734</v>
      </c>
    </row>
    <row r="8" spans="1:5" ht="37.5" customHeight="1">
      <c r="A8" s="4" t="s">
        <v>4</v>
      </c>
      <c r="B8" s="6">
        <v>251426</v>
      </c>
      <c r="C8" s="37"/>
      <c r="D8" s="7"/>
      <c r="E8" s="6">
        <f t="shared" si="0"/>
        <v>1434160</v>
      </c>
    </row>
    <row r="9" spans="1:5" ht="37.5" customHeight="1">
      <c r="A9" s="4" t="s">
        <v>5</v>
      </c>
      <c r="B9" s="6"/>
      <c r="C9" s="37">
        <v>45546</v>
      </c>
      <c r="D9" s="7">
        <v>200000</v>
      </c>
      <c r="E9" s="6">
        <f t="shared" si="0"/>
        <v>1234160</v>
      </c>
    </row>
    <row r="10" spans="1:5" ht="37.5" customHeight="1">
      <c r="A10" s="4" t="s">
        <v>6</v>
      </c>
      <c r="B10" s="6"/>
      <c r="C10" s="37"/>
      <c r="D10" s="7"/>
      <c r="E10" s="6"/>
    </row>
    <row r="11" spans="1:5" ht="37.5" customHeight="1">
      <c r="A11" s="4" t="s">
        <v>7</v>
      </c>
      <c r="B11" s="6"/>
      <c r="C11" s="37"/>
      <c r="D11" s="7"/>
      <c r="E11" s="6"/>
    </row>
    <row r="12" spans="1:5" ht="37.5" customHeight="1">
      <c r="A12" s="4" t="s">
        <v>8</v>
      </c>
      <c r="B12" s="6"/>
      <c r="C12" s="37"/>
      <c r="D12" s="7"/>
      <c r="E12" s="6"/>
    </row>
    <row r="13" spans="1:5" ht="37.5" customHeight="1">
      <c r="A13" s="4" t="s">
        <v>9</v>
      </c>
      <c r="B13" s="6"/>
      <c r="C13" s="37"/>
      <c r="D13" s="7"/>
      <c r="E13" s="6"/>
    </row>
    <row r="14" spans="1:5" ht="37.5" customHeight="1">
      <c r="A14" s="4" t="s">
        <v>10</v>
      </c>
      <c r="B14" s="6"/>
      <c r="C14" s="37"/>
      <c r="D14" s="7"/>
      <c r="E14" s="6"/>
    </row>
    <row r="15" spans="1:5" ht="37.5" customHeight="1" thickBot="1">
      <c r="A15" s="4" t="s">
        <v>11</v>
      </c>
      <c r="B15" s="6"/>
      <c r="C15" s="50"/>
      <c r="D15" s="7"/>
      <c r="E15" s="6"/>
    </row>
    <row r="16" spans="1:5" ht="37.5" customHeight="1" thickBot="1">
      <c r="B16" s="8">
        <f>B15+B14+B13+B12+B11+B10+B9+B8+B7+B6+B5+B4+E3</f>
        <v>1584160</v>
      </c>
      <c r="C16" s="39"/>
      <c r="D16" s="8">
        <f>SUM(D4:D15)</f>
        <v>350000</v>
      </c>
      <c r="E16" s="8">
        <f>B16-D16</f>
        <v>1234160</v>
      </c>
    </row>
    <row r="17" spans="4:5" ht="37.5" customHeight="1">
      <c r="D17" s="106" t="s">
        <v>18</v>
      </c>
      <c r="E17" s="106"/>
    </row>
  </sheetData>
  <mergeCells count="3">
    <mergeCell ref="A1:E1"/>
    <mergeCell ref="C2:D2"/>
    <mergeCell ref="D17:E17"/>
  </mergeCells>
  <phoneticPr fontId="2"/>
  <pageMargins left="0.51" right="0.43" top="0.64" bottom="0.16" header="0.3" footer="0.16"/>
  <pageSetup paperSize="1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63344-A420-4BFF-B0D3-6CA444CD22D5}">
  <dimension ref="A1:D16"/>
  <sheetViews>
    <sheetView workbookViewId="0">
      <selection activeCell="J8" sqref="J8"/>
    </sheetView>
  </sheetViews>
  <sheetFormatPr defaultColWidth="9" defaultRowHeight="30.75" customHeight="1"/>
  <cols>
    <col min="1" max="1" width="12" style="2" customWidth="1"/>
    <col min="2" max="2" width="24.75" style="2" customWidth="1"/>
    <col min="3" max="3" width="12" style="2" customWidth="1"/>
    <col min="4" max="4" width="24.75" style="2" customWidth="1"/>
    <col min="5" max="16384" width="9" style="2"/>
  </cols>
  <sheetData>
    <row r="1" spans="1:4" ht="30.75" customHeight="1">
      <c r="A1" s="114" t="s">
        <v>51</v>
      </c>
      <c r="B1" s="114"/>
      <c r="C1" s="114" t="s">
        <v>61</v>
      </c>
      <c r="D1" s="114"/>
    </row>
    <row r="3" spans="1:4" ht="30.75" customHeight="1">
      <c r="A3" s="5" t="s">
        <v>9</v>
      </c>
      <c r="B3" s="40"/>
      <c r="C3" s="5" t="s">
        <v>9</v>
      </c>
      <c r="D3" s="40">
        <v>14823</v>
      </c>
    </row>
    <row r="4" spans="1:4" ht="30.75" customHeight="1">
      <c r="A4" s="5" t="s">
        <v>10</v>
      </c>
      <c r="B4" s="40"/>
      <c r="C4" s="5" t="s">
        <v>10</v>
      </c>
      <c r="D4" s="40">
        <v>14823</v>
      </c>
    </row>
    <row r="5" spans="1:4" ht="30.75" customHeight="1">
      <c r="A5" s="5" t="s">
        <v>11</v>
      </c>
      <c r="B5" s="40"/>
      <c r="C5" s="5" t="s">
        <v>11</v>
      </c>
      <c r="D5" s="40">
        <v>14823</v>
      </c>
    </row>
    <row r="6" spans="1:4" ht="30.75" customHeight="1">
      <c r="A6" s="5" t="s">
        <v>33</v>
      </c>
      <c r="B6" s="40"/>
      <c r="C6" s="5" t="s">
        <v>33</v>
      </c>
      <c r="D6" s="40">
        <v>14823</v>
      </c>
    </row>
    <row r="7" spans="1:4" ht="30.75" customHeight="1">
      <c r="A7" s="5" t="s">
        <v>1</v>
      </c>
      <c r="B7" s="40"/>
      <c r="C7" s="5" t="s">
        <v>1</v>
      </c>
      <c r="D7" s="40">
        <v>14823</v>
      </c>
    </row>
    <row r="8" spans="1:4" ht="30.75" customHeight="1">
      <c r="A8" s="5" t="s">
        <v>2</v>
      </c>
      <c r="B8" s="40">
        <v>8060</v>
      </c>
      <c r="C8" s="5" t="s">
        <v>2</v>
      </c>
      <c r="D8" s="40">
        <v>14823</v>
      </c>
    </row>
    <row r="9" spans="1:4" ht="30.75" customHeight="1">
      <c r="A9" s="5" t="s">
        <v>3</v>
      </c>
      <c r="B9" s="40">
        <v>8057</v>
      </c>
      <c r="C9" s="5" t="s">
        <v>3</v>
      </c>
      <c r="D9" s="40">
        <v>14823</v>
      </c>
    </row>
    <row r="10" spans="1:4" ht="30.75" customHeight="1">
      <c r="A10" s="5" t="s">
        <v>4</v>
      </c>
      <c r="B10" s="40">
        <v>8057</v>
      </c>
      <c r="C10" s="5" t="s">
        <v>4</v>
      </c>
      <c r="D10" s="40">
        <v>14823</v>
      </c>
    </row>
    <row r="11" spans="1:4" ht="30.75" customHeight="1">
      <c r="A11" s="5" t="s">
        <v>5</v>
      </c>
      <c r="B11" s="40">
        <v>8214</v>
      </c>
      <c r="C11" s="5" t="s">
        <v>5</v>
      </c>
      <c r="D11" s="40">
        <v>14823</v>
      </c>
    </row>
    <row r="12" spans="1:4" ht="30.75" customHeight="1">
      <c r="A12" s="5" t="s">
        <v>6</v>
      </c>
      <c r="B12" s="40">
        <v>9783</v>
      </c>
      <c r="C12" s="5" t="s">
        <v>6</v>
      </c>
      <c r="D12" s="40">
        <v>14823</v>
      </c>
    </row>
    <row r="13" spans="1:4" ht="30.75" customHeight="1">
      <c r="A13" s="5" t="s">
        <v>7</v>
      </c>
      <c r="B13" s="40">
        <v>9541</v>
      </c>
      <c r="C13" s="5" t="s">
        <v>7</v>
      </c>
      <c r="D13" s="40">
        <v>14823</v>
      </c>
    </row>
    <row r="14" spans="1:4" ht="30.75" customHeight="1" thickBot="1">
      <c r="A14" s="5" t="s">
        <v>8</v>
      </c>
      <c r="B14" s="40"/>
      <c r="C14" s="5" t="s">
        <v>8</v>
      </c>
      <c r="D14" s="40">
        <v>14823</v>
      </c>
    </row>
    <row r="15" spans="1:4" ht="30.75" customHeight="1" thickBot="1">
      <c r="A15" s="3"/>
      <c r="B15" s="42">
        <f>SUM(B3:B14)</f>
        <v>51712</v>
      </c>
      <c r="C15" s="3"/>
      <c r="D15" s="42">
        <f>SUM(D3:D14)</f>
        <v>177876</v>
      </c>
    </row>
    <row r="16" spans="1:4" ht="30.75" customHeight="1">
      <c r="B16" s="1" t="s">
        <v>40</v>
      </c>
      <c r="D16" s="1" t="s">
        <v>40</v>
      </c>
    </row>
  </sheetData>
  <mergeCells count="2">
    <mergeCell ref="A1:B1"/>
    <mergeCell ref="C1:D1"/>
  </mergeCells>
  <phoneticPr fontId="2"/>
  <pageMargins left="1.27" right="0.7" top="0.75" bottom="0.75" header="0.3" footer="0.3"/>
  <pageSetup paperSize="1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8097D-6E1E-4090-A6BE-A1379CD6E482}">
  <dimension ref="A1:B16"/>
  <sheetViews>
    <sheetView workbookViewId="0">
      <selection activeCell="D6" sqref="D6"/>
    </sheetView>
  </sheetViews>
  <sheetFormatPr defaultColWidth="9" defaultRowHeight="30.75" customHeight="1"/>
  <cols>
    <col min="1" max="1" width="12" style="2" customWidth="1"/>
    <col min="2" max="2" width="24.75" style="2" customWidth="1"/>
    <col min="3" max="16384" width="9" style="2"/>
  </cols>
  <sheetData>
    <row r="1" spans="1:2" ht="30.75" customHeight="1">
      <c r="A1" s="114" t="s">
        <v>39</v>
      </c>
      <c r="B1" s="114"/>
    </row>
    <row r="3" spans="1:2" ht="30.75" customHeight="1">
      <c r="A3" s="5" t="s">
        <v>32</v>
      </c>
      <c r="B3" s="40">
        <v>6742</v>
      </c>
    </row>
    <row r="4" spans="1:2" ht="30.75" customHeight="1">
      <c r="A4" s="5" t="s">
        <v>38</v>
      </c>
      <c r="B4" s="40">
        <v>6328</v>
      </c>
    </row>
    <row r="5" spans="1:2" ht="30.75" customHeight="1">
      <c r="A5" s="5" t="s">
        <v>11</v>
      </c>
      <c r="B5" s="40">
        <v>7182</v>
      </c>
    </row>
    <row r="6" spans="1:2" ht="30.75" customHeight="1">
      <c r="A6" s="5" t="s">
        <v>33</v>
      </c>
      <c r="B6" s="40">
        <v>7088</v>
      </c>
    </row>
    <row r="7" spans="1:2" ht="30.75" customHeight="1">
      <c r="A7" s="5" t="s">
        <v>1</v>
      </c>
      <c r="B7" s="40">
        <v>7101</v>
      </c>
    </row>
    <row r="8" spans="1:2" ht="30.75" customHeight="1">
      <c r="A8" s="5" t="s">
        <v>2</v>
      </c>
      <c r="B8" s="40">
        <v>7189</v>
      </c>
    </row>
    <row r="9" spans="1:2" ht="30.75" customHeight="1">
      <c r="A9" s="5" t="s">
        <v>3</v>
      </c>
      <c r="B9" s="40">
        <v>7192</v>
      </c>
    </row>
    <row r="10" spans="1:2" ht="30.75" customHeight="1">
      <c r="A10" s="5" t="s">
        <v>4</v>
      </c>
      <c r="B10" s="40">
        <v>7289</v>
      </c>
    </row>
    <row r="11" spans="1:2" ht="30.75" customHeight="1">
      <c r="A11" s="5" t="s">
        <v>5</v>
      </c>
      <c r="B11" s="40">
        <v>7107</v>
      </c>
    </row>
    <row r="12" spans="1:2" ht="30.75" customHeight="1">
      <c r="A12" s="5" t="s">
        <v>6</v>
      </c>
      <c r="B12" s="40">
        <v>7137</v>
      </c>
    </row>
    <row r="13" spans="1:2" ht="30.75" customHeight="1">
      <c r="A13" s="5" t="s">
        <v>7</v>
      </c>
      <c r="B13" s="40">
        <v>7213</v>
      </c>
    </row>
    <row r="14" spans="1:2" ht="30.75" customHeight="1" thickBot="1">
      <c r="A14" s="5" t="s">
        <v>8</v>
      </c>
      <c r="B14" s="41">
        <v>7159</v>
      </c>
    </row>
    <row r="15" spans="1:2" ht="30.75" customHeight="1" thickBot="1">
      <c r="A15" s="3"/>
      <c r="B15" s="42">
        <f>SUM(B3:B14)</f>
        <v>84727</v>
      </c>
    </row>
    <row r="16" spans="1:2" ht="30.75" customHeight="1">
      <c r="B16" s="1" t="s">
        <v>40</v>
      </c>
    </row>
  </sheetData>
  <mergeCells count="1">
    <mergeCell ref="A1:B1"/>
  </mergeCells>
  <phoneticPr fontId="2"/>
  <pageMargins left="1.27" right="0.7" top="0.75" bottom="0.75" header="0.3" footer="0.3"/>
  <pageSetup paperSize="1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CB94C-0DE7-4240-9071-2A4D4529C949}">
  <dimension ref="A1:S29"/>
  <sheetViews>
    <sheetView tabSelected="1" topLeftCell="A13" zoomScale="79" zoomScaleNormal="79" workbookViewId="0">
      <selection activeCell="AB10" sqref="AB10"/>
    </sheetView>
  </sheetViews>
  <sheetFormatPr defaultColWidth="9" defaultRowHeight="26.45" customHeight="1"/>
  <cols>
    <col min="1" max="1" width="9" style="45"/>
    <col min="2" max="3" width="11.25" style="48" customWidth="1"/>
    <col min="4" max="4" width="13.25" style="45" customWidth="1"/>
    <col min="5" max="5" width="1.625" style="45" customWidth="1"/>
    <col min="6" max="6" width="9" style="45"/>
    <col min="7" max="8" width="11.25" style="48" customWidth="1"/>
    <col min="9" max="9" width="13.125" style="48" customWidth="1"/>
    <col min="10" max="10" width="1.25" style="65" customWidth="1"/>
    <col min="11" max="11" width="9" style="45" customWidth="1"/>
    <col min="12" max="14" width="13.125" style="45" customWidth="1"/>
    <col min="15" max="15" width="1.25" style="65" customWidth="1"/>
    <col min="16" max="16" width="9" style="45" customWidth="1"/>
    <col min="17" max="19" width="13.125" style="45" customWidth="1"/>
    <col min="20" max="16384" width="9" style="45"/>
  </cols>
  <sheetData>
    <row r="1" spans="1:19" ht="26.45" customHeight="1">
      <c r="A1" s="57" t="s">
        <v>29</v>
      </c>
      <c r="B1" s="46" t="s">
        <v>42</v>
      </c>
      <c r="C1" s="46" t="s">
        <v>43</v>
      </c>
      <c r="D1" s="43" t="s">
        <v>35</v>
      </c>
      <c r="F1" s="58" t="s">
        <v>31</v>
      </c>
      <c r="G1" s="46" t="s">
        <v>42</v>
      </c>
      <c r="H1" s="46" t="s">
        <v>43</v>
      </c>
      <c r="I1" s="43" t="s">
        <v>35</v>
      </c>
      <c r="J1" s="64"/>
      <c r="K1" s="57" t="s">
        <v>34</v>
      </c>
      <c r="L1" s="46" t="s">
        <v>42</v>
      </c>
      <c r="M1" s="46" t="s">
        <v>43</v>
      </c>
      <c r="N1" s="43" t="s">
        <v>35</v>
      </c>
      <c r="O1" s="64"/>
      <c r="P1" s="58" t="s">
        <v>37</v>
      </c>
      <c r="Q1" s="46" t="s">
        <v>42</v>
      </c>
      <c r="R1" s="46" t="s">
        <v>43</v>
      </c>
      <c r="S1" s="43" t="s">
        <v>35</v>
      </c>
    </row>
    <row r="2" spans="1:19" ht="26.45" customHeight="1">
      <c r="A2" s="43" t="s">
        <v>30</v>
      </c>
      <c r="B2" s="46">
        <v>45000</v>
      </c>
      <c r="C2" s="46">
        <v>20000</v>
      </c>
      <c r="D2" s="43" t="s">
        <v>50</v>
      </c>
      <c r="F2" s="43" t="s">
        <v>32</v>
      </c>
      <c r="G2" s="51">
        <v>40000</v>
      </c>
      <c r="H2" s="51">
        <v>0</v>
      </c>
      <c r="I2" s="55"/>
      <c r="J2" s="64"/>
      <c r="K2" s="43" t="s">
        <v>32</v>
      </c>
      <c r="L2" s="46">
        <v>45000</v>
      </c>
      <c r="M2" s="46">
        <v>0</v>
      </c>
      <c r="N2" s="43"/>
      <c r="O2" s="64"/>
      <c r="P2" s="43" t="s">
        <v>32</v>
      </c>
      <c r="Q2" s="51">
        <v>45000</v>
      </c>
      <c r="R2" s="46">
        <v>50000</v>
      </c>
      <c r="S2" s="46" t="s">
        <v>53</v>
      </c>
    </row>
    <row r="3" spans="1:19" ht="26.45" customHeight="1">
      <c r="A3" s="43" t="s">
        <v>5</v>
      </c>
      <c r="B3" s="46">
        <v>45000</v>
      </c>
      <c r="C3" s="46">
        <v>30000</v>
      </c>
      <c r="D3" s="46" t="s">
        <v>53</v>
      </c>
      <c r="F3" s="43" t="s">
        <v>10</v>
      </c>
      <c r="G3" s="46">
        <v>45000</v>
      </c>
      <c r="H3" s="46">
        <v>0</v>
      </c>
      <c r="I3" s="43"/>
      <c r="J3" s="64"/>
      <c r="K3" s="43" t="s">
        <v>10</v>
      </c>
      <c r="L3" s="46">
        <v>45000</v>
      </c>
      <c r="M3" s="46">
        <v>40000</v>
      </c>
      <c r="N3" s="43" t="s">
        <v>49</v>
      </c>
      <c r="O3" s="64"/>
      <c r="P3" s="43" t="s">
        <v>10</v>
      </c>
      <c r="Q3" s="46">
        <v>45000</v>
      </c>
      <c r="R3" s="46">
        <v>2200</v>
      </c>
      <c r="S3" s="51" t="s">
        <v>66</v>
      </c>
    </row>
    <row r="4" spans="1:19" ht="26.45" customHeight="1">
      <c r="A4" s="43" t="s">
        <v>6</v>
      </c>
      <c r="B4" s="46">
        <v>45000</v>
      </c>
      <c r="C4" s="46">
        <v>0</v>
      </c>
      <c r="D4" s="43"/>
      <c r="F4" s="43" t="s">
        <v>11</v>
      </c>
      <c r="G4" s="46">
        <v>45000</v>
      </c>
      <c r="H4" s="46">
        <v>30000</v>
      </c>
      <c r="I4" s="43" t="s">
        <v>44</v>
      </c>
      <c r="J4" s="64"/>
      <c r="K4" s="43" t="s">
        <v>11</v>
      </c>
      <c r="L4" s="46">
        <v>45000</v>
      </c>
      <c r="M4" s="46">
        <v>20000</v>
      </c>
      <c r="N4" s="43" t="s">
        <v>47</v>
      </c>
      <c r="O4" s="64"/>
      <c r="P4" s="43" t="s">
        <v>11</v>
      </c>
      <c r="Q4" s="46">
        <v>0</v>
      </c>
      <c r="R4" s="46">
        <v>40000</v>
      </c>
      <c r="S4" s="46" t="s">
        <v>53</v>
      </c>
    </row>
    <row r="5" spans="1:19" ht="26.45" customHeight="1">
      <c r="A5" s="44" t="s">
        <v>7</v>
      </c>
      <c r="B5" s="47">
        <v>40000</v>
      </c>
      <c r="C5" s="47">
        <v>40000</v>
      </c>
      <c r="D5" s="44" t="s">
        <v>36</v>
      </c>
      <c r="F5" s="43" t="s">
        <v>33</v>
      </c>
      <c r="G5" s="46">
        <v>45000</v>
      </c>
      <c r="H5" s="46">
        <v>0</v>
      </c>
      <c r="I5" s="43"/>
      <c r="J5" s="64"/>
      <c r="K5" s="43" t="s">
        <v>33</v>
      </c>
      <c r="L5" s="46">
        <v>45000</v>
      </c>
      <c r="M5" s="46">
        <v>95000</v>
      </c>
      <c r="N5" s="46" t="s">
        <v>48</v>
      </c>
      <c r="O5" s="64"/>
      <c r="P5" s="43" t="s">
        <v>33</v>
      </c>
      <c r="Q5" s="46">
        <v>0</v>
      </c>
      <c r="R5" s="46">
        <v>0</v>
      </c>
      <c r="S5" s="51">
        <v>0</v>
      </c>
    </row>
    <row r="6" spans="1:19" ht="26.45" customHeight="1" thickBot="1">
      <c r="A6" s="43" t="s">
        <v>8</v>
      </c>
      <c r="B6" s="49">
        <v>40000</v>
      </c>
      <c r="C6" s="49">
        <v>20000</v>
      </c>
      <c r="D6" s="54" t="s">
        <v>50</v>
      </c>
      <c r="F6" s="43" t="s">
        <v>1</v>
      </c>
      <c r="G6" s="46">
        <v>45000</v>
      </c>
      <c r="H6" s="46">
        <v>40000</v>
      </c>
      <c r="I6" s="43" t="s">
        <v>49</v>
      </c>
      <c r="J6" s="64"/>
      <c r="K6" s="43" t="s">
        <v>1</v>
      </c>
      <c r="L6" s="46">
        <v>45000</v>
      </c>
      <c r="M6" s="46"/>
      <c r="N6" s="46"/>
      <c r="O6" s="64"/>
      <c r="P6" s="43" t="s">
        <v>1</v>
      </c>
      <c r="Q6" s="46">
        <v>0</v>
      </c>
      <c r="R6" s="46">
        <v>0</v>
      </c>
      <c r="S6" s="51">
        <v>0</v>
      </c>
    </row>
    <row r="7" spans="1:19" ht="26.45" customHeight="1" thickBot="1">
      <c r="A7" s="59"/>
      <c r="B7" s="52">
        <f>SUM(B2:B6)</f>
        <v>215000</v>
      </c>
      <c r="C7" s="53">
        <f>SUM(C2:C6)</f>
        <v>110000</v>
      </c>
      <c r="D7" s="56">
        <f>B7-C7</f>
        <v>105000</v>
      </c>
      <c r="F7" s="43" t="s">
        <v>2</v>
      </c>
      <c r="G7" s="46">
        <v>20000</v>
      </c>
      <c r="H7" s="46">
        <v>0</v>
      </c>
      <c r="I7" s="43"/>
      <c r="J7" s="64"/>
      <c r="K7" s="43" t="s">
        <v>2</v>
      </c>
      <c r="L7" s="46">
        <v>25000</v>
      </c>
      <c r="M7" s="46">
        <v>50000</v>
      </c>
      <c r="N7" s="46" t="s">
        <v>53</v>
      </c>
      <c r="O7" s="64"/>
      <c r="P7" s="43" t="s">
        <v>2</v>
      </c>
      <c r="Q7" s="46">
        <v>0</v>
      </c>
      <c r="R7" s="46">
        <v>0</v>
      </c>
      <c r="S7" s="51">
        <v>0</v>
      </c>
    </row>
    <row r="8" spans="1:19" ht="26.45" customHeight="1">
      <c r="F8" s="43" t="s">
        <v>3</v>
      </c>
      <c r="G8" s="46">
        <v>40000</v>
      </c>
      <c r="H8" s="46">
        <v>0</v>
      </c>
      <c r="I8" s="43"/>
      <c r="J8" s="64"/>
      <c r="K8" s="43" t="s">
        <v>3</v>
      </c>
      <c r="L8" s="46">
        <v>45000</v>
      </c>
      <c r="M8" s="46">
        <v>10000</v>
      </c>
      <c r="N8" s="46" t="s">
        <v>50</v>
      </c>
      <c r="O8" s="64"/>
      <c r="P8" s="43" t="s">
        <v>3</v>
      </c>
      <c r="Q8" s="46">
        <v>0</v>
      </c>
      <c r="R8" s="46">
        <v>0</v>
      </c>
      <c r="S8" s="51">
        <v>0</v>
      </c>
    </row>
    <row r="9" spans="1:19" ht="26.45" customHeight="1">
      <c r="F9" s="43" t="s">
        <v>4</v>
      </c>
      <c r="G9" s="46">
        <v>40000</v>
      </c>
      <c r="H9" s="46">
        <v>0</v>
      </c>
      <c r="I9" s="43"/>
      <c r="J9" s="64"/>
      <c r="K9" s="43" t="s">
        <v>4</v>
      </c>
      <c r="L9" s="46">
        <v>45000</v>
      </c>
      <c r="M9" s="46">
        <v>70000</v>
      </c>
      <c r="N9" s="46" t="s">
        <v>54</v>
      </c>
      <c r="O9" s="64"/>
      <c r="P9" s="43" t="s">
        <v>4</v>
      </c>
      <c r="Q9" s="46">
        <v>0</v>
      </c>
      <c r="R9" s="46">
        <v>0</v>
      </c>
      <c r="S9" s="51">
        <v>0</v>
      </c>
    </row>
    <row r="10" spans="1:19" ht="26.45" customHeight="1" thickBot="1">
      <c r="F10" s="43" t="s">
        <v>5</v>
      </c>
      <c r="G10" s="46">
        <v>40000</v>
      </c>
      <c r="H10" s="46">
        <v>40000</v>
      </c>
      <c r="I10" s="43" t="s">
        <v>49</v>
      </c>
      <c r="J10" s="64"/>
      <c r="K10" s="60" t="s">
        <v>5</v>
      </c>
      <c r="L10" s="61">
        <v>45000</v>
      </c>
      <c r="M10" s="61">
        <v>10000</v>
      </c>
      <c r="N10" s="61" t="s">
        <v>50</v>
      </c>
      <c r="O10" s="64"/>
      <c r="P10" s="43" t="s">
        <v>5</v>
      </c>
      <c r="Q10" s="46">
        <v>0</v>
      </c>
      <c r="R10" s="46">
        <v>0</v>
      </c>
      <c r="S10" s="51">
        <v>0</v>
      </c>
    </row>
    <row r="11" spans="1:19" ht="26.45" customHeight="1" thickTop="1">
      <c r="F11" s="43" t="s">
        <v>6</v>
      </c>
      <c r="G11" s="46">
        <v>45000</v>
      </c>
      <c r="H11" s="46">
        <v>40000</v>
      </c>
      <c r="I11" s="43" t="s">
        <v>49</v>
      </c>
      <c r="J11" s="64"/>
      <c r="K11" s="55" t="s">
        <v>6</v>
      </c>
      <c r="L11" s="51">
        <v>45000</v>
      </c>
      <c r="M11" s="46">
        <v>40000</v>
      </c>
      <c r="N11" s="46" t="s">
        <v>53</v>
      </c>
      <c r="O11" s="64"/>
      <c r="P11" s="43" t="s">
        <v>6</v>
      </c>
      <c r="Q11" s="46">
        <v>0</v>
      </c>
      <c r="R11" s="46">
        <v>0</v>
      </c>
      <c r="S11" s="51">
        <v>0</v>
      </c>
    </row>
    <row r="12" spans="1:19" ht="26.45" customHeight="1">
      <c r="F12" s="43" t="s">
        <v>7</v>
      </c>
      <c r="G12" s="46">
        <v>45000</v>
      </c>
      <c r="H12" s="46">
        <v>0</v>
      </c>
      <c r="I12" s="43"/>
      <c r="J12" s="64"/>
      <c r="K12" s="43" t="s">
        <v>7</v>
      </c>
      <c r="L12" s="46">
        <v>45000</v>
      </c>
      <c r="M12" s="46"/>
      <c r="N12" s="46"/>
      <c r="O12" s="64"/>
      <c r="P12" s="43" t="s">
        <v>7</v>
      </c>
      <c r="Q12" s="46">
        <v>0</v>
      </c>
      <c r="R12" s="46">
        <v>0</v>
      </c>
      <c r="S12" s="51">
        <v>0</v>
      </c>
    </row>
    <row r="13" spans="1:19" ht="26.45" customHeight="1" thickBot="1">
      <c r="F13" s="43" t="s">
        <v>8</v>
      </c>
      <c r="G13" s="49">
        <v>45000</v>
      </c>
      <c r="H13" s="49">
        <v>65629</v>
      </c>
      <c r="I13" s="54" t="s">
        <v>41</v>
      </c>
      <c r="J13" s="64"/>
      <c r="K13" s="43" t="s">
        <v>8</v>
      </c>
      <c r="L13" s="49">
        <v>45000</v>
      </c>
      <c r="M13" s="46"/>
      <c r="N13" s="46"/>
      <c r="O13" s="64"/>
      <c r="P13" s="43" t="s">
        <v>8</v>
      </c>
      <c r="Q13" s="49">
        <v>0</v>
      </c>
      <c r="R13" s="49">
        <v>0</v>
      </c>
      <c r="S13" s="63">
        <v>0</v>
      </c>
    </row>
    <row r="14" spans="1:19" ht="26.45" customHeight="1" thickBot="1">
      <c r="F14" s="59"/>
      <c r="G14" s="53">
        <f>SUM(G2:G13)</f>
        <v>495000</v>
      </c>
      <c r="H14" s="53">
        <f>SUM(H2:H13)</f>
        <v>215629</v>
      </c>
      <c r="I14" s="56">
        <f>G14-H14</f>
        <v>279371</v>
      </c>
      <c r="J14" s="142"/>
      <c r="K14" s="143"/>
      <c r="L14" s="62">
        <f>SUM(L2:L13)</f>
        <v>520000</v>
      </c>
      <c r="M14" s="62">
        <f>SUM(M2:M13)</f>
        <v>335000</v>
      </c>
      <c r="N14" s="141">
        <f>L14-M14</f>
        <v>185000</v>
      </c>
      <c r="O14" s="142"/>
      <c r="P14" s="143"/>
      <c r="Q14" s="62">
        <f>SUM(Q2:Q13)</f>
        <v>90000</v>
      </c>
      <c r="R14" s="62">
        <f>SUM(R2:R13)</f>
        <v>92200</v>
      </c>
      <c r="S14" s="141">
        <f>Q14-R14</f>
        <v>-2200</v>
      </c>
    </row>
    <row r="15" spans="1:19" ht="26.45" customHeight="1">
      <c r="J15" s="48"/>
      <c r="K15" s="48"/>
    </row>
    <row r="16" spans="1:19" ht="26.45" customHeight="1">
      <c r="A16" s="58" t="s">
        <v>57</v>
      </c>
      <c r="B16" s="46" t="s">
        <v>42</v>
      </c>
      <c r="C16" s="46" t="s">
        <v>43</v>
      </c>
      <c r="D16" s="43" t="s">
        <v>35</v>
      </c>
      <c r="F16" s="58" t="s">
        <v>58</v>
      </c>
      <c r="G16" s="46" t="s">
        <v>42</v>
      </c>
      <c r="H16" s="46" t="s">
        <v>43</v>
      </c>
      <c r="I16" s="43" t="s">
        <v>35</v>
      </c>
      <c r="K16" s="58" t="s">
        <v>59</v>
      </c>
      <c r="L16" s="46" t="s">
        <v>42</v>
      </c>
      <c r="M16" s="46" t="s">
        <v>43</v>
      </c>
      <c r="N16" s="43" t="s">
        <v>35</v>
      </c>
      <c r="P16" s="58" t="s">
        <v>60</v>
      </c>
      <c r="Q16" s="46" t="s">
        <v>42</v>
      </c>
      <c r="R16" s="46" t="s">
        <v>43</v>
      </c>
      <c r="S16" s="43" t="s">
        <v>35</v>
      </c>
    </row>
    <row r="17" spans="1:19" ht="26.45" customHeight="1">
      <c r="A17" s="43" t="s">
        <v>32</v>
      </c>
      <c r="B17" s="51">
        <v>0</v>
      </c>
      <c r="C17" s="46">
        <v>0</v>
      </c>
      <c r="D17" s="51">
        <v>0</v>
      </c>
      <c r="F17" s="43" t="s">
        <v>32</v>
      </c>
      <c r="G17" s="51">
        <v>0</v>
      </c>
      <c r="H17" s="46">
        <v>0</v>
      </c>
      <c r="I17" s="51">
        <v>0</v>
      </c>
      <c r="K17" s="43" t="s">
        <v>32</v>
      </c>
      <c r="L17" s="51">
        <v>0</v>
      </c>
      <c r="M17" s="46">
        <v>0</v>
      </c>
      <c r="N17" s="51">
        <v>0</v>
      </c>
      <c r="P17" s="43" t="s">
        <v>32</v>
      </c>
      <c r="Q17" s="51">
        <v>0</v>
      </c>
      <c r="R17" s="46">
        <v>0</v>
      </c>
      <c r="S17" s="51">
        <v>0</v>
      </c>
    </row>
    <row r="18" spans="1:19" ht="26.45" customHeight="1">
      <c r="A18" s="43" t="s">
        <v>10</v>
      </c>
      <c r="B18" s="46">
        <v>0</v>
      </c>
      <c r="C18" s="46">
        <v>0</v>
      </c>
      <c r="D18" s="51">
        <v>0</v>
      </c>
      <c r="F18" s="43" t="s">
        <v>10</v>
      </c>
      <c r="G18" s="46">
        <v>0</v>
      </c>
      <c r="H18" s="46">
        <v>0</v>
      </c>
      <c r="I18" s="51">
        <v>0</v>
      </c>
      <c r="K18" s="43" t="s">
        <v>10</v>
      </c>
      <c r="L18" s="46">
        <v>0</v>
      </c>
      <c r="M18" s="46">
        <v>0</v>
      </c>
      <c r="N18" s="51">
        <v>0</v>
      </c>
      <c r="P18" s="43" t="s">
        <v>10</v>
      </c>
      <c r="Q18" s="46">
        <v>0</v>
      </c>
      <c r="R18" s="46">
        <v>0</v>
      </c>
      <c r="S18" s="51">
        <v>0</v>
      </c>
    </row>
    <row r="19" spans="1:19" ht="26.45" customHeight="1">
      <c r="A19" s="43" t="s">
        <v>11</v>
      </c>
      <c r="B19" s="46">
        <v>0</v>
      </c>
      <c r="C19" s="46">
        <v>0</v>
      </c>
      <c r="D19" s="51">
        <v>0</v>
      </c>
      <c r="F19" s="43" t="s">
        <v>11</v>
      </c>
      <c r="G19" s="46">
        <v>0</v>
      </c>
      <c r="H19" s="46">
        <v>0</v>
      </c>
      <c r="I19" s="51">
        <v>0</v>
      </c>
      <c r="K19" s="43" t="s">
        <v>11</v>
      </c>
      <c r="L19" s="46">
        <v>0</v>
      </c>
      <c r="M19" s="46">
        <v>0</v>
      </c>
      <c r="N19" s="51">
        <v>0</v>
      </c>
      <c r="P19" s="43" t="s">
        <v>11</v>
      </c>
      <c r="Q19" s="46">
        <v>0</v>
      </c>
      <c r="R19" s="46">
        <v>0</v>
      </c>
      <c r="S19" s="51">
        <v>0</v>
      </c>
    </row>
    <row r="20" spans="1:19" ht="26.45" customHeight="1">
      <c r="A20" s="43" t="s">
        <v>33</v>
      </c>
      <c r="B20" s="46">
        <v>0</v>
      </c>
      <c r="C20" s="46">
        <v>0</v>
      </c>
      <c r="D20" s="51">
        <v>0</v>
      </c>
      <c r="F20" s="43" t="s">
        <v>33</v>
      </c>
      <c r="G20" s="46">
        <v>0</v>
      </c>
      <c r="H20" s="46">
        <v>0</v>
      </c>
      <c r="I20" s="51">
        <v>0</v>
      </c>
      <c r="K20" s="43" t="s">
        <v>33</v>
      </c>
      <c r="L20" s="46">
        <v>0</v>
      </c>
      <c r="M20" s="46">
        <v>0</v>
      </c>
      <c r="N20" s="51">
        <v>0</v>
      </c>
      <c r="P20" s="43" t="s">
        <v>33</v>
      </c>
      <c r="Q20" s="46">
        <v>0</v>
      </c>
      <c r="R20" s="46">
        <v>0</v>
      </c>
      <c r="S20" s="51">
        <v>0</v>
      </c>
    </row>
    <row r="21" spans="1:19" ht="26.45" customHeight="1">
      <c r="A21" s="43" t="s">
        <v>1</v>
      </c>
      <c r="B21" s="46">
        <v>0</v>
      </c>
      <c r="C21" s="46">
        <v>0</v>
      </c>
      <c r="D21" s="51">
        <v>0</v>
      </c>
      <c r="F21" s="43" t="s">
        <v>1</v>
      </c>
      <c r="G21" s="46">
        <v>0</v>
      </c>
      <c r="H21" s="46">
        <v>0</v>
      </c>
      <c r="I21" s="51">
        <v>0</v>
      </c>
      <c r="K21" s="43" t="s">
        <v>1</v>
      </c>
      <c r="L21" s="46">
        <v>0</v>
      </c>
      <c r="M21" s="46">
        <v>0</v>
      </c>
      <c r="N21" s="51">
        <v>0</v>
      </c>
      <c r="P21" s="43" t="s">
        <v>1</v>
      </c>
      <c r="Q21" s="46">
        <v>0</v>
      </c>
      <c r="R21" s="46">
        <v>0</v>
      </c>
      <c r="S21" s="51">
        <v>0</v>
      </c>
    </row>
    <row r="22" spans="1:19" ht="26.45" customHeight="1">
      <c r="A22" s="43" t="s">
        <v>2</v>
      </c>
      <c r="B22" s="46">
        <v>0</v>
      </c>
      <c r="C22" s="46">
        <v>0</v>
      </c>
      <c r="D22" s="51">
        <v>0</v>
      </c>
      <c r="F22" s="43" t="s">
        <v>2</v>
      </c>
      <c r="G22" s="46">
        <v>0</v>
      </c>
      <c r="H22" s="46">
        <v>0</v>
      </c>
      <c r="I22" s="51">
        <v>0</v>
      </c>
      <c r="K22" s="43" t="s">
        <v>2</v>
      </c>
      <c r="L22" s="46">
        <v>0</v>
      </c>
      <c r="M22" s="46">
        <v>0</v>
      </c>
      <c r="N22" s="51">
        <v>0</v>
      </c>
      <c r="P22" s="43" t="s">
        <v>2</v>
      </c>
      <c r="Q22" s="46">
        <v>0</v>
      </c>
      <c r="R22" s="46">
        <v>0</v>
      </c>
      <c r="S22" s="51">
        <v>0</v>
      </c>
    </row>
    <row r="23" spans="1:19" ht="26.45" customHeight="1">
      <c r="A23" s="43" t="s">
        <v>3</v>
      </c>
      <c r="B23" s="46">
        <v>0</v>
      </c>
      <c r="C23" s="46">
        <v>0</v>
      </c>
      <c r="D23" s="51">
        <v>0</v>
      </c>
      <c r="F23" s="43" t="s">
        <v>3</v>
      </c>
      <c r="G23" s="46">
        <v>0</v>
      </c>
      <c r="H23" s="46">
        <v>0</v>
      </c>
      <c r="I23" s="51">
        <v>0</v>
      </c>
      <c r="K23" s="43" t="s">
        <v>3</v>
      </c>
      <c r="L23" s="46">
        <v>0</v>
      </c>
      <c r="M23" s="46">
        <v>0</v>
      </c>
      <c r="N23" s="51">
        <v>0</v>
      </c>
      <c r="P23" s="43" t="s">
        <v>3</v>
      </c>
      <c r="Q23" s="46">
        <v>0</v>
      </c>
      <c r="R23" s="46">
        <v>0</v>
      </c>
      <c r="S23" s="51">
        <v>0</v>
      </c>
    </row>
    <row r="24" spans="1:19" ht="26.45" customHeight="1">
      <c r="A24" s="43" t="s">
        <v>4</v>
      </c>
      <c r="B24" s="46">
        <v>0</v>
      </c>
      <c r="C24" s="46">
        <v>0</v>
      </c>
      <c r="D24" s="51">
        <v>0</v>
      </c>
      <c r="F24" s="43" t="s">
        <v>4</v>
      </c>
      <c r="G24" s="46">
        <v>0</v>
      </c>
      <c r="H24" s="46">
        <v>0</v>
      </c>
      <c r="I24" s="51">
        <v>0</v>
      </c>
      <c r="K24" s="43" t="s">
        <v>4</v>
      </c>
      <c r="L24" s="46">
        <v>0</v>
      </c>
      <c r="M24" s="46">
        <v>0</v>
      </c>
      <c r="N24" s="51">
        <v>0</v>
      </c>
      <c r="P24" s="43" t="s">
        <v>4</v>
      </c>
      <c r="Q24" s="46">
        <v>0</v>
      </c>
      <c r="R24" s="46">
        <v>0</v>
      </c>
      <c r="S24" s="51">
        <v>0</v>
      </c>
    </row>
    <row r="25" spans="1:19" ht="26.45" customHeight="1">
      <c r="A25" s="43" t="s">
        <v>5</v>
      </c>
      <c r="B25" s="46">
        <v>0</v>
      </c>
      <c r="C25" s="46">
        <v>0</v>
      </c>
      <c r="D25" s="51">
        <v>0</v>
      </c>
      <c r="F25" s="43" t="s">
        <v>5</v>
      </c>
      <c r="G25" s="46">
        <v>0</v>
      </c>
      <c r="H25" s="46">
        <v>0</v>
      </c>
      <c r="I25" s="51">
        <v>0</v>
      </c>
      <c r="K25" s="43" t="s">
        <v>5</v>
      </c>
      <c r="L25" s="46">
        <v>0</v>
      </c>
      <c r="M25" s="46">
        <v>0</v>
      </c>
      <c r="N25" s="51">
        <v>0</v>
      </c>
      <c r="P25" s="43" t="s">
        <v>5</v>
      </c>
      <c r="Q25" s="46">
        <v>0</v>
      </c>
      <c r="R25" s="46">
        <v>0</v>
      </c>
      <c r="S25" s="51">
        <v>0</v>
      </c>
    </row>
    <row r="26" spans="1:19" ht="26.45" customHeight="1">
      <c r="A26" s="43" t="s">
        <v>6</v>
      </c>
      <c r="B26" s="46">
        <v>0</v>
      </c>
      <c r="C26" s="46">
        <v>0</v>
      </c>
      <c r="D26" s="51">
        <v>0</v>
      </c>
      <c r="F26" s="43" t="s">
        <v>6</v>
      </c>
      <c r="G26" s="46">
        <v>0</v>
      </c>
      <c r="H26" s="46">
        <v>0</v>
      </c>
      <c r="I26" s="51">
        <v>0</v>
      </c>
      <c r="K26" s="43" t="s">
        <v>6</v>
      </c>
      <c r="L26" s="46">
        <v>0</v>
      </c>
      <c r="M26" s="46">
        <v>0</v>
      </c>
      <c r="N26" s="51">
        <v>0</v>
      </c>
      <c r="P26" s="43" t="s">
        <v>6</v>
      </c>
      <c r="Q26" s="46">
        <v>0</v>
      </c>
      <c r="R26" s="46">
        <v>0</v>
      </c>
      <c r="S26" s="51">
        <v>0</v>
      </c>
    </row>
    <row r="27" spans="1:19" ht="26.45" customHeight="1">
      <c r="A27" s="43" t="s">
        <v>7</v>
      </c>
      <c r="B27" s="46">
        <v>0</v>
      </c>
      <c r="C27" s="46">
        <v>0</v>
      </c>
      <c r="D27" s="51">
        <v>0</v>
      </c>
      <c r="F27" s="43" t="s">
        <v>7</v>
      </c>
      <c r="G27" s="46">
        <v>0</v>
      </c>
      <c r="H27" s="46">
        <v>0</v>
      </c>
      <c r="I27" s="51">
        <v>0</v>
      </c>
      <c r="K27" s="43" t="s">
        <v>7</v>
      </c>
      <c r="L27" s="46">
        <v>0</v>
      </c>
      <c r="M27" s="46">
        <v>0</v>
      </c>
      <c r="N27" s="51">
        <v>0</v>
      </c>
      <c r="P27" s="43" t="s">
        <v>7</v>
      </c>
      <c r="Q27" s="46">
        <v>0</v>
      </c>
      <c r="R27" s="46">
        <v>0</v>
      </c>
      <c r="S27" s="51">
        <v>0</v>
      </c>
    </row>
    <row r="28" spans="1:19" ht="26.45" customHeight="1" thickBot="1">
      <c r="A28" s="43" t="s">
        <v>8</v>
      </c>
      <c r="B28" s="49">
        <v>0</v>
      </c>
      <c r="C28" s="49">
        <v>0</v>
      </c>
      <c r="D28" s="63">
        <v>0</v>
      </c>
      <c r="F28" s="43" t="s">
        <v>8</v>
      </c>
      <c r="G28" s="49">
        <v>0</v>
      </c>
      <c r="H28" s="49">
        <v>0</v>
      </c>
      <c r="I28" s="63">
        <v>0</v>
      </c>
      <c r="K28" s="43" t="s">
        <v>8</v>
      </c>
      <c r="L28" s="49">
        <v>0</v>
      </c>
      <c r="M28" s="49">
        <v>0</v>
      </c>
      <c r="N28" s="63">
        <v>0</v>
      </c>
      <c r="P28" s="43" t="s">
        <v>8</v>
      </c>
      <c r="Q28" s="49">
        <v>0</v>
      </c>
      <c r="R28" s="49">
        <v>0</v>
      </c>
      <c r="S28" s="63">
        <v>0</v>
      </c>
    </row>
    <row r="29" spans="1:19" ht="26.45" customHeight="1" thickBot="1">
      <c r="B29" s="62">
        <f>SUM(B17:B28)</f>
        <v>0</v>
      </c>
      <c r="C29" s="62">
        <f>SUM(C17:C28)</f>
        <v>0</v>
      </c>
      <c r="D29" s="62">
        <f>B29-C29</f>
        <v>0</v>
      </c>
      <c r="G29" s="62">
        <f>SUM(G17:G28)</f>
        <v>0</v>
      </c>
      <c r="H29" s="62">
        <f>SUM(H17:H28)</f>
        <v>0</v>
      </c>
      <c r="I29" s="62">
        <f>G29-H29</f>
        <v>0</v>
      </c>
      <c r="L29" s="62">
        <f>SUM(L17:L28)</f>
        <v>0</v>
      </c>
      <c r="M29" s="62">
        <f>SUM(M17:M28)</f>
        <v>0</v>
      </c>
      <c r="N29" s="62">
        <f>L29-M29</f>
        <v>0</v>
      </c>
      <c r="Q29" s="62">
        <f>SUM(Q17:Q28)</f>
        <v>0</v>
      </c>
      <c r="R29" s="62">
        <f>SUM(R17:R28)</f>
        <v>0</v>
      </c>
      <c r="S29" s="62">
        <f>Q29-R29</f>
        <v>0</v>
      </c>
    </row>
  </sheetData>
  <phoneticPr fontId="2"/>
  <pageMargins left="0.16" right="0.16" top="0.51" bottom="0.16" header="0.3" footer="0.16"/>
  <pageSetup paperSize="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26503-2D57-4084-8BFE-6676B0BD3A31}">
  <dimension ref="A1:L25"/>
  <sheetViews>
    <sheetView workbookViewId="0">
      <selection activeCell="P5" sqref="P5"/>
    </sheetView>
  </sheetViews>
  <sheetFormatPr defaultColWidth="9" defaultRowHeight="21.75" customHeight="1"/>
  <cols>
    <col min="1" max="1" width="9" style="69"/>
    <col min="2" max="3" width="11.25" style="87" customWidth="1"/>
    <col min="4" max="4" width="13.25" style="69" customWidth="1"/>
    <col min="5" max="5" width="1.625" style="69" customWidth="1"/>
    <col min="6" max="6" width="9" style="69"/>
    <col min="7" max="8" width="11.25" style="87" customWidth="1"/>
    <col min="9" max="9" width="13.125" style="87" customWidth="1"/>
    <col min="10" max="12" width="2.75" style="69" customWidth="1"/>
    <col min="13" max="16384" width="9" style="69"/>
  </cols>
  <sheetData>
    <row r="1" spans="1:12" ht="21.75" customHeight="1">
      <c r="A1" s="66" t="s">
        <v>29</v>
      </c>
      <c r="B1" s="67" t="s">
        <v>42</v>
      </c>
      <c r="C1" s="67" t="s">
        <v>43</v>
      </c>
      <c r="D1" s="68" t="s">
        <v>35</v>
      </c>
      <c r="F1" s="66" t="s">
        <v>34</v>
      </c>
      <c r="G1" s="67" t="s">
        <v>42</v>
      </c>
      <c r="H1" s="67" t="s">
        <v>43</v>
      </c>
      <c r="I1" s="67" t="s">
        <v>35</v>
      </c>
    </row>
    <row r="2" spans="1:12" ht="21.75" customHeight="1">
      <c r="A2" s="68" t="s">
        <v>30</v>
      </c>
      <c r="B2" s="67">
        <v>45000</v>
      </c>
      <c r="C2" s="67">
        <v>20000</v>
      </c>
      <c r="D2" s="68" t="s">
        <v>50</v>
      </c>
      <c r="F2" s="68" t="s">
        <v>33</v>
      </c>
      <c r="G2" s="67">
        <v>45000</v>
      </c>
      <c r="H2" s="67">
        <v>95000</v>
      </c>
      <c r="I2" s="67" t="s">
        <v>48</v>
      </c>
    </row>
    <row r="3" spans="1:12" ht="21.75" customHeight="1">
      <c r="A3" s="68" t="s">
        <v>5</v>
      </c>
      <c r="B3" s="67">
        <v>45000</v>
      </c>
      <c r="C3" s="67">
        <v>30000</v>
      </c>
      <c r="D3" s="67" t="s">
        <v>53</v>
      </c>
      <c r="F3" s="68" t="s">
        <v>1</v>
      </c>
      <c r="G3" s="67">
        <v>45000</v>
      </c>
      <c r="H3" s="67"/>
      <c r="I3" s="67"/>
    </row>
    <row r="4" spans="1:12" ht="21.75" customHeight="1">
      <c r="A4" s="68" t="s">
        <v>6</v>
      </c>
      <c r="B4" s="67">
        <v>45000</v>
      </c>
      <c r="C4" s="67">
        <v>0</v>
      </c>
      <c r="D4" s="68"/>
      <c r="F4" s="68" t="s">
        <v>2</v>
      </c>
      <c r="G4" s="67">
        <v>25000</v>
      </c>
      <c r="H4" s="67">
        <v>50000</v>
      </c>
      <c r="I4" s="67" t="s">
        <v>53</v>
      </c>
    </row>
    <row r="5" spans="1:12" ht="21.75" customHeight="1">
      <c r="A5" s="70" t="s">
        <v>7</v>
      </c>
      <c r="B5" s="71">
        <v>40000</v>
      </c>
      <c r="C5" s="71">
        <v>40000</v>
      </c>
      <c r="D5" s="70" t="s">
        <v>36</v>
      </c>
      <c r="F5" s="68" t="s">
        <v>3</v>
      </c>
      <c r="G5" s="67">
        <v>45000</v>
      </c>
      <c r="H5" s="67">
        <v>10000</v>
      </c>
      <c r="I5" s="67" t="s">
        <v>50</v>
      </c>
      <c r="J5" s="133" t="s">
        <v>56</v>
      </c>
      <c r="K5" s="134"/>
      <c r="L5" s="134"/>
    </row>
    <row r="6" spans="1:12" ht="21.75" customHeight="1" thickBot="1">
      <c r="A6" s="68" t="s">
        <v>8</v>
      </c>
      <c r="B6" s="72">
        <v>40000</v>
      </c>
      <c r="C6" s="72">
        <v>20000</v>
      </c>
      <c r="D6" s="73" t="s">
        <v>50</v>
      </c>
      <c r="F6" s="68" t="s">
        <v>4</v>
      </c>
      <c r="G6" s="67">
        <v>45000</v>
      </c>
      <c r="H6" s="67">
        <v>70000</v>
      </c>
      <c r="I6" s="67" t="s">
        <v>54</v>
      </c>
      <c r="J6" s="133"/>
      <c r="K6" s="134"/>
      <c r="L6" s="134"/>
    </row>
    <row r="7" spans="1:12" ht="21.75" customHeight="1" thickBot="1">
      <c r="A7" s="74" t="s">
        <v>31</v>
      </c>
      <c r="B7" s="75">
        <f>SUM(B2:B6)</f>
        <v>215000</v>
      </c>
      <c r="C7" s="76">
        <f>SUM(C2:C6)</f>
        <v>110000</v>
      </c>
      <c r="D7" s="77">
        <f>B7-C7</f>
        <v>105000</v>
      </c>
      <c r="F7" s="78" t="s">
        <v>5</v>
      </c>
      <c r="G7" s="79">
        <v>45000</v>
      </c>
      <c r="H7" s="79">
        <v>10000</v>
      </c>
      <c r="I7" s="79" t="s">
        <v>55</v>
      </c>
      <c r="J7" s="135"/>
      <c r="K7" s="136"/>
      <c r="L7" s="136"/>
    </row>
    <row r="8" spans="1:12" ht="21.75" customHeight="1">
      <c r="A8" s="68" t="s">
        <v>32</v>
      </c>
      <c r="B8" s="80">
        <v>40000</v>
      </c>
      <c r="C8" s="80">
        <v>0</v>
      </c>
      <c r="D8" s="81"/>
      <c r="F8" s="81" t="s">
        <v>6</v>
      </c>
      <c r="G8" s="80">
        <v>45000</v>
      </c>
      <c r="H8" s="80"/>
      <c r="I8" s="80"/>
    </row>
    <row r="9" spans="1:12" ht="21.75" customHeight="1">
      <c r="A9" s="68" t="s">
        <v>10</v>
      </c>
      <c r="B9" s="67">
        <v>45000</v>
      </c>
      <c r="C9" s="67">
        <v>0</v>
      </c>
      <c r="D9" s="68"/>
      <c r="F9" s="68" t="s">
        <v>7</v>
      </c>
      <c r="G9" s="67">
        <v>45000</v>
      </c>
      <c r="H9" s="67"/>
      <c r="I9" s="67"/>
    </row>
    <row r="10" spans="1:12" ht="21.75" customHeight="1" thickBot="1">
      <c r="A10" s="68" t="s">
        <v>11</v>
      </c>
      <c r="B10" s="67">
        <v>45000</v>
      </c>
      <c r="C10" s="67">
        <v>30000</v>
      </c>
      <c r="D10" s="68" t="s">
        <v>44</v>
      </c>
      <c r="F10" s="68" t="s">
        <v>8</v>
      </c>
      <c r="G10" s="72">
        <v>45000</v>
      </c>
      <c r="H10" s="67"/>
      <c r="I10" s="72"/>
    </row>
    <row r="11" spans="1:12" ht="21.75" customHeight="1" thickBot="1">
      <c r="A11" s="68" t="s">
        <v>33</v>
      </c>
      <c r="B11" s="67">
        <v>45000</v>
      </c>
      <c r="C11" s="67">
        <v>0</v>
      </c>
      <c r="D11" s="68"/>
      <c r="F11" s="74" t="s">
        <v>37</v>
      </c>
      <c r="G11" s="75">
        <f>SUM(G2:G10)+B21+B22+B23</f>
        <v>520000</v>
      </c>
      <c r="H11" s="75">
        <f>SUM(H2:H10)+C21+C22+C23</f>
        <v>295000</v>
      </c>
      <c r="I11" s="82">
        <f>G11-H11</f>
        <v>225000</v>
      </c>
    </row>
    <row r="12" spans="1:12" ht="21.75" customHeight="1">
      <c r="A12" s="68" t="s">
        <v>1</v>
      </c>
      <c r="B12" s="67">
        <v>45000</v>
      </c>
      <c r="C12" s="67">
        <v>40000</v>
      </c>
      <c r="D12" s="68" t="s">
        <v>49</v>
      </c>
      <c r="F12" s="68" t="s">
        <v>32</v>
      </c>
      <c r="G12" s="80">
        <v>45000</v>
      </c>
      <c r="H12" s="67">
        <v>0</v>
      </c>
      <c r="I12" s="80">
        <v>0</v>
      </c>
    </row>
    <row r="13" spans="1:12" ht="21.75" customHeight="1">
      <c r="A13" s="68" t="s">
        <v>2</v>
      </c>
      <c r="B13" s="67">
        <v>20000</v>
      </c>
      <c r="C13" s="67">
        <v>0</v>
      </c>
      <c r="D13" s="68"/>
      <c r="F13" s="68" t="s">
        <v>10</v>
      </c>
      <c r="G13" s="67">
        <v>0</v>
      </c>
      <c r="H13" s="67">
        <v>0</v>
      </c>
      <c r="I13" s="80">
        <v>0</v>
      </c>
    </row>
    <row r="14" spans="1:12" ht="21.75" customHeight="1">
      <c r="A14" s="68" t="s">
        <v>3</v>
      </c>
      <c r="B14" s="67">
        <v>40000</v>
      </c>
      <c r="C14" s="67">
        <v>0</v>
      </c>
      <c r="D14" s="68"/>
      <c r="F14" s="68" t="s">
        <v>11</v>
      </c>
      <c r="G14" s="67">
        <v>0</v>
      </c>
      <c r="H14" s="67">
        <v>0</v>
      </c>
      <c r="I14" s="80">
        <v>0</v>
      </c>
    </row>
    <row r="15" spans="1:12" ht="21.75" customHeight="1">
      <c r="A15" s="68" t="s">
        <v>4</v>
      </c>
      <c r="B15" s="67">
        <v>40000</v>
      </c>
      <c r="C15" s="67">
        <v>0</v>
      </c>
      <c r="D15" s="68"/>
      <c r="F15" s="68" t="s">
        <v>33</v>
      </c>
      <c r="G15" s="67">
        <v>0</v>
      </c>
      <c r="H15" s="67">
        <v>0</v>
      </c>
      <c r="I15" s="80">
        <v>0</v>
      </c>
    </row>
    <row r="16" spans="1:12" ht="21.75" customHeight="1">
      <c r="A16" s="68" t="s">
        <v>5</v>
      </c>
      <c r="B16" s="67">
        <v>40000</v>
      </c>
      <c r="C16" s="67">
        <v>40000</v>
      </c>
      <c r="D16" s="68" t="s">
        <v>49</v>
      </c>
      <c r="F16" s="68" t="s">
        <v>1</v>
      </c>
      <c r="G16" s="67">
        <v>0</v>
      </c>
      <c r="H16" s="67">
        <v>0</v>
      </c>
      <c r="I16" s="80">
        <v>0</v>
      </c>
    </row>
    <row r="17" spans="1:9" ht="21.75" customHeight="1">
      <c r="A17" s="68" t="s">
        <v>6</v>
      </c>
      <c r="B17" s="67">
        <v>45000</v>
      </c>
      <c r="C17" s="67">
        <v>40000</v>
      </c>
      <c r="D17" s="68" t="s">
        <v>49</v>
      </c>
      <c r="F17" s="68" t="s">
        <v>2</v>
      </c>
      <c r="G17" s="67">
        <v>0</v>
      </c>
      <c r="H17" s="67">
        <v>0</v>
      </c>
      <c r="I17" s="80">
        <v>0</v>
      </c>
    </row>
    <row r="18" spans="1:9" ht="21.75" customHeight="1">
      <c r="A18" s="68" t="s">
        <v>7</v>
      </c>
      <c r="B18" s="67">
        <v>45000</v>
      </c>
      <c r="C18" s="67">
        <v>0</v>
      </c>
      <c r="D18" s="68"/>
      <c r="F18" s="68" t="s">
        <v>3</v>
      </c>
      <c r="G18" s="67">
        <v>0</v>
      </c>
      <c r="H18" s="67">
        <v>0</v>
      </c>
      <c r="I18" s="80">
        <v>0</v>
      </c>
    </row>
    <row r="19" spans="1:9" ht="21.75" customHeight="1" thickBot="1">
      <c r="A19" s="68" t="s">
        <v>8</v>
      </c>
      <c r="B19" s="67">
        <v>45000</v>
      </c>
      <c r="C19" s="67">
        <v>65629</v>
      </c>
      <c r="D19" s="68" t="s">
        <v>41</v>
      </c>
      <c r="F19" s="68" t="s">
        <v>4</v>
      </c>
      <c r="G19" s="67">
        <v>0</v>
      </c>
      <c r="H19" s="67">
        <v>0</v>
      </c>
      <c r="I19" s="80">
        <v>0</v>
      </c>
    </row>
    <row r="20" spans="1:9" ht="21.75" customHeight="1" thickBot="1">
      <c r="A20" s="66" t="s">
        <v>34</v>
      </c>
      <c r="B20" s="75">
        <f>SUM(B8:B19)</f>
        <v>495000</v>
      </c>
      <c r="C20" s="75">
        <f>SUM(C8:C19)</f>
        <v>215629</v>
      </c>
      <c r="D20" s="82">
        <f>B20-C20</f>
        <v>279371</v>
      </c>
      <c r="F20" s="68" t="s">
        <v>5</v>
      </c>
      <c r="G20" s="67">
        <v>0</v>
      </c>
      <c r="H20" s="67">
        <v>0</v>
      </c>
      <c r="I20" s="80">
        <v>0</v>
      </c>
    </row>
    <row r="21" spans="1:9" ht="21.75" customHeight="1">
      <c r="A21" s="68" t="s">
        <v>32</v>
      </c>
      <c r="B21" s="67">
        <v>45000</v>
      </c>
      <c r="C21" s="67">
        <v>0</v>
      </c>
      <c r="D21" s="68"/>
      <c r="F21" s="68" t="s">
        <v>6</v>
      </c>
      <c r="G21" s="67">
        <v>0</v>
      </c>
      <c r="H21" s="67">
        <v>0</v>
      </c>
      <c r="I21" s="80">
        <v>0</v>
      </c>
    </row>
    <row r="22" spans="1:9" ht="21.75" customHeight="1">
      <c r="A22" s="68" t="s">
        <v>10</v>
      </c>
      <c r="B22" s="67">
        <v>45000</v>
      </c>
      <c r="C22" s="67">
        <v>40000</v>
      </c>
      <c r="D22" s="68" t="s">
        <v>49</v>
      </c>
      <c r="F22" s="68" t="s">
        <v>7</v>
      </c>
      <c r="G22" s="67">
        <v>0</v>
      </c>
      <c r="H22" s="67">
        <v>0</v>
      </c>
      <c r="I22" s="80">
        <v>0</v>
      </c>
    </row>
    <row r="23" spans="1:9" ht="21.75" customHeight="1" thickBot="1">
      <c r="A23" s="68" t="s">
        <v>11</v>
      </c>
      <c r="B23" s="67">
        <v>45000</v>
      </c>
      <c r="C23" s="67">
        <v>20000</v>
      </c>
      <c r="D23" s="68" t="s">
        <v>47</v>
      </c>
      <c r="F23" s="68" t="s">
        <v>8</v>
      </c>
      <c r="G23" s="72">
        <v>0</v>
      </c>
      <c r="H23" s="67">
        <v>0</v>
      </c>
      <c r="I23" s="80">
        <v>0</v>
      </c>
    </row>
    <row r="24" spans="1:9" ht="21.75" customHeight="1" thickBot="1">
      <c r="A24" s="83"/>
      <c r="B24" s="84"/>
      <c r="C24" s="84"/>
      <c r="D24" s="83"/>
      <c r="G24" s="76">
        <f>SUM(G12:G23)</f>
        <v>45000</v>
      </c>
      <c r="H24" s="85">
        <f>SUM(H12:H23)</f>
        <v>0</v>
      </c>
      <c r="I24" s="77">
        <f>SUM(I12:I23)</f>
        <v>0</v>
      </c>
    </row>
    <row r="25" spans="1:9" ht="30" customHeight="1" thickBot="1">
      <c r="B25" s="86"/>
      <c r="C25" s="86"/>
      <c r="G25" s="131">
        <f>D7+D20+I11+I24</f>
        <v>609371</v>
      </c>
      <c r="H25" s="132"/>
    </row>
  </sheetData>
  <mergeCells count="2">
    <mergeCell ref="G25:H25"/>
    <mergeCell ref="J5:L7"/>
  </mergeCells>
  <phoneticPr fontId="2"/>
  <pageMargins left="0.16" right="0.16" top="0.75" bottom="0.75" header="0.3" footer="0.3"/>
  <pageSetup paperSize="1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2022②</vt:lpstr>
      <vt:lpstr>Sheet1</vt:lpstr>
      <vt:lpstr>2022①</vt:lpstr>
      <vt:lpstr>2023①</vt:lpstr>
      <vt:lpstr>2024① </vt:lpstr>
      <vt:lpstr>2024①  (2)</vt:lpstr>
      <vt:lpstr>2024和哉携帯</vt:lpstr>
      <vt:lpstr>2023和哉携帯</vt:lpstr>
      <vt:lpstr>岡本善信 (2)</vt:lpstr>
      <vt:lpstr>岡本善信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2025-02-27T01:37:05Z</cp:lastPrinted>
  <dcterms:created xsi:type="dcterms:W3CDTF">2015-06-05T18:19:34Z</dcterms:created>
  <dcterms:modified xsi:type="dcterms:W3CDTF">2025-03-11T01:27:28Z</dcterms:modified>
</cp:coreProperties>
</file>