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共有\事務\"/>
    </mc:Choice>
  </mc:AlternateContent>
  <xr:revisionPtr revIDLastSave="0" documentId="13_ncr:1_{6182DD72-3761-4DD8-90FD-5F6909F53DA7}" xr6:coauthVersionLast="47" xr6:coauthVersionMax="47" xr10:uidLastSave="{00000000-0000-0000-0000-000000000000}"/>
  <bookViews>
    <workbookView xWindow="-108" yWindow="-108" windowWidth="23256" windowHeight="12456" firstSheet="2" activeTab="8" xr2:uid="{00000000-000D-0000-FFFF-FFFF00000000}"/>
  </bookViews>
  <sheets>
    <sheet name="2022②" sheetId="2" r:id="rId1"/>
    <sheet name="Sheet1" sheetId="3" r:id="rId2"/>
    <sheet name="2022①" sheetId="1" r:id="rId3"/>
    <sheet name="2023①" sheetId="4" r:id="rId4"/>
    <sheet name="2024①  (2)" sheetId="9" r:id="rId5"/>
    <sheet name="2024① " sheetId="8" r:id="rId6"/>
    <sheet name="2024和哉携帯" sheetId="7" r:id="rId7"/>
    <sheet name="2023和哉携帯" sheetId="6" r:id="rId8"/>
    <sheet name="岡本善信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5" l="1"/>
  <c r="O7" i="5"/>
  <c r="N7" i="5"/>
  <c r="G24" i="5"/>
  <c r="D16" i="9"/>
  <c r="E3" i="9"/>
  <c r="B16" i="9" s="1"/>
  <c r="E4" i="8"/>
  <c r="E5" i="8" s="1"/>
  <c r="E3" i="8"/>
  <c r="D16" i="8"/>
  <c r="B15" i="7"/>
  <c r="B24" i="5"/>
  <c r="H24" i="5"/>
  <c r="E16" i="4"/>
  <c r="D16" i="4"/>
  <c r="B16" i="4"/>
  <c r="E4" i="4"/>
  <c r="E5" i="4" s="1"/>
  <c r="E6" i="4" s="1"/>
  <c r="E7" i="4" s="1"/>
  <c r="E8" i="4" s="1"/>
  <c r="E9" i="4" s="1"/>
  <c r="B25" i="5" l="1"/>
  <c r="G25" i="5" s="1"/>
  <c r="N8" i="5"/>
  <c r="E16" i="9"/>
  <c r="E4" i="9"/>
  <c r="E5" i="9" s="1"/>
  <c r="E6" i="8"/>
  <c r="E7" i="8" s="1"/>
  <c r="E8" i="8" s="1"/>
  <c r="E9" i="8" s="1"/>
  <c r="E10" i="8" s="1"/>
  <c r="E11" i="8" s="1"/>
  <c r="E12" i="8" s="1"/>
  <c r="E13" i="8" s="1"/>
  <c r="E14" i="8" s="1"/>
  <c r="E15" i="8" s="1"/>
  <c r="B16" i="8"/>
  <c r="E16" i="8" s="1"/>
  <c r="B15" i="6"/>
  <c r="C17" i="1" l="1"/>
  <c r="H13" i="3"/>
  <c r="K13" i="3"/>
  <c r="D13" i="3"/>
  <c r="B17" i="1"/>
  <c r="E10" i="4" l="1"/>
  <c r="E11" i="4" s="1"/>
  <c r="E12" i="4" s="1"/>
  <c r="E13" i="4" s="1"/>
  <c r="E14" i="4" s="1"/>
  <c r="E15" i="4" s="1"/>
  <c r="E17" i="1"/>
  <c r="G13" i="3"/>
  <c r="D14" i="3" s="1"/>
  <c r="D15" i="3" s="1"/>
  <c r="H14" i="3"/>
  <c r="H15" i="3" s="1"/>
  <c r="E3" i="2"/>
  <c r="E4" i="2" s="1"/>
  <c r="E5" i="2" s="1"/>
  <c r="E6" i="2" s="1"/>
  <c r="C15" i="2"/>
  <c r="B15" i="2"/>
  <c r="E7" i="2" l="1"/>
  <c r="E8" i="2" s="1"/>
  <c r="E9" i="2" s="1"/>
  <c r="E10" i="2" s="1"/>
  <c r="E11" i="2" s="1"/>
  <c r="E12" i="2" s="1"/>
  <c r="E13" i="2" s="1"/>
  <c r="E14" i="2" s="1"/>
  <c r="E16" i="3"/>
  <c r="E15" i="2"/>
  <c r="E5" i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</calcChain>
</file>

<file path=xl/sharedStrings.xml><?xml version="1.0" encoding="utf-8"?>
<sst xmlns="http://schemas.openxmlformats.org/spreadsheetml/2006/main" count="229" uniqueCount="52">
  <si>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</si>
  <si>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</si>
  <si>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</si>
  <si>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</si>
  <si>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</si>
  <si>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</si>
  <si>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</si>
  <si>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</si>
  <si>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</si>
  <si>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</si>
  <si>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</si>
  <si>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</si>
  <si>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金額</t>
    <rPh sb="0" eb="2">
      <t>キンガク</t>
    </rPh>
    <phoneticPr fontId="2"/>
  </si>
  <si>
    <t>返済</t>
    <rPh sb="0" eb="2">
      <t>ヘンサイ</t>
    </rPh>
    <phoneticPr fontId="2"/>
  </si>
  <si>
    <t>残額</t>
    <rPh sb="0" eb="2">
      <t>ザンガク</t>
    </rPh>
    <phoneticPr fontId="2"/>
  </si>
  <si>
    <t>19日</t>
    <rPh sb="2" eb="3">
      <t>ヒ</t>
    </rPh>
    <phoneticPr fontId="2"/>
  </si>
  <si>
    <t>6日</t>
    <rPh sb="1" eb="2">
      <t>ヒ</t>
    </rPh>
    <phoneticPr fontId="2"/>
  </si>
  <si>
    <t>2022年度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</si>
  <si>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㈱ＣＳＩＬｅａｄ</t>
    <phoneticPr fontId="2"/>
  </si>
  <si>
    <t>31日</t>
    <rPh sb="2" eb="3">
      <t>ヒ</t>
    </rPh>
    <phoneticPr fontId="2"/>
  </si>
  <si>
    <t>29日</t>
    <rPh sb="2" eb="3">
      <t>ヒ</t>
    </rPh>
    <phoneticPr fontId="2"/>
  </si>
  <si>
    <t>日</t>
    <rPh sb="0" eb="1">
      <t>ヒ</t>
    </rPh>
    <phoneticPr fontId="2"/>
  </si>
  <si>
    <t>昼勤務</t>
    <rPh sb="0" eb="1">
      <t>ヒル</t>
    </rPh>
    <rPh sb="1" eb="3">
      <t>キンム</t>
    </rPh>
    <phoneticPr fontId="2"/>
  </si>
  <si>
    <t>残業</t>
    <rPh sb="0" eb="2">
      <t>ザンギョウ</t>
    </rPh>
    <phoneticPr fontId="2"/>
  </si>
  <si>
    <t>h</t>
    <phoneticPr fontId="2"/>
  </si>
  <si>
    <t>夜勤</t>
    <rPh sb="0" eb="2">
      <t>ヤキン</t>
    </rPh>
    <phoneticPr fontId="2"/>
  </si>
  <si>
    <t>3名配置</t>
    <rPh sb="1" eb="2">
      <t>メイ</t>
    </rPh>
    <rPh sb="2" eb="4">
      <t>ハイチ</t>
    </rPh>
    <phoneticPr fontId="2"/>
  </si>
  <si>
    <t>20日締めの業者で24時間の仕事が始まり、上記の試算が来月請求に回る為、売上総額に対し、人件費が高騰しています。</t>
    <rPh sb="2" eb="3">
      <t>ヒ</t>
    </rPh>
    <rPh sb="3" eb="4">
      <t>ジ</t>
    </rPh>
    <rPh sb="6" eb="8">
      <t>ギョウシャ</t>
    </rPh>
    <rPh sb="11" eb="13">
      <t>ジカン</t>
    </rPh>
    <rPh sb="14" eb="16">
      <t>シゴト</t>
    </rPh>
    <rPh sb="17" eb="18">
      <t>ハジ</t>
    </rPh>
    <rPh sb="21" eb="23">
      <t>ジョウキ</t>
    </rPh>
    <rPh sb="24" eb="26">
      <t>シサン</t>
    </rPh>
    <rPh sb="27" eb="31">
      <t>ライゲツセイキュウ</t>
    </rPh>
    <rPh sb="32" eb="33">
      <t>マワ</t>
    </rPh>
    <rPh sb="34" eb="35">
      <t>タメ</t>
    </rPh>
    <rPh sb="36" eb="38">
      <t>ウリアゲ</t>
    </rPh>
    <rPh sb="38" eb="40">
      <t>ソウガク</t>
    </rPh>
    <rPh sb="41" eb="42">
      <t>タイ</t>
    </rPh>
    <rPh sb="44" eb="47">
      <t>ジンケンヒ</t>
    </rPh>
    <rPh sb="48" eb="50">
      <t>コウトウ</t>
    </rPh>
    <phoneticPr fontId="2"/>
  </si>
  <si>
    <t>24日</t>
    <rPh sb="2" eb="3">
      <t>ヒ</t>
    </rPh>
    <phoneticPr fontId="2"/>
  </si>
  <si>
    <t>2022年</t>
    <rPh sb="4" eb="5">
      <t>ネン</t>
    </rPh>
    <phoneticPr fontId="2"/>
  </si>
  <si>
    <t>8月</t>
    <rPh sb="1" eb="2">
      <t>ガツ</t>
    </rPh>
    <phoneticPr fontId="2"/>
  </si>
  <si>
    <t>2023年</t>
    <rPh sb="4" eb="5">
      <t>ネン</t>
    </rPh>
    <phoneticPr fontId="2"/>
  </si>
  <si>
    <t>1月</t>
    <rPh sb="1" eb="2">
      <t>ガツ</t>
    </rPh>
    <phoneticPr fontId="2"/>
  </si>
  <si>
    <t>4月</t>
  </si>
  <si>
    <t>2024年</t>
    <rPh sb="4" eb="5">
      <t>ネン</t>
    </rPh>
    <phoneticPr fontId="2"/>
  </si>
  <si>
    <t>備考</t>
    <rPh sb="0" eb="2">
      <t>ビコウ</t>
    </rPh>
    <phoneticPr fontId="2"/>
  </si>
  <si>
    <t>姫信入金</t>
    <rPh sb="0" eb="2">
      <t>ヒメシン</t>
    </rPh>
    <rPh sb="2" eb="4">
      <t>ニュウキン</t>
    </rPh>
    <phoneticPr fontId="2"/>
  </si>
  <si>
    <t>2025年</t>
    <rPh sb="4" eb="5">
      <t>ネン</t>
    </rPh>
    <phoneticPr fontId="2"/>
  </si>
  <si>
    <t>2月</t>
    <rPh sb="1" eb="2">
      <t>ガツ</t>
    </rPh>
    <phoneticPr fontId="2"/>
  </si>
  <si>
    <t>2023年社長携帯代</t>
    <rPh sb="4" eb="5">
      <t>ネン</t>
    </rPh>
    <rPh sb="5" eb="7">
      <t>シャチョウ</t>
    </rPh>
    <rPh sb="7" eb="10">
      <t>ケイタイダイ</t>
    </rPh>
    <phoneticPr fontId="2"/>
  </si>
  <si>
    <t>(株)ＣＳＩＬｅａｄ</t>
    <rPh sb="0" eb="3">
      <t>カブ</t>
    </rPh>
    <phoneticPr fontId="2"/>
  </si>
  <si>
    <t>スタッドレス購入</t>
    <rPh sb="6" eb="8">
      <t>コウニュウ</t>
    </rPh>
    <phoneticPr fontId="2"/>
  </si>
  <si>
    <t>入金</t>
    <rPh sb="0" eb="2">
      <t>ニュウキン</t>
    </rPh>
    <phoneticPr fontId="2"/>
  </si>
  <si>
    <t>出金</t>
    <rPh sb="0" eb="2">
      <t>シュッキン</t>
    </rPh>
    <phoneticPr fontId="2"/>
  </si>
  <si>
    <t>病院代</t>
    <rPh sb="0" eb="3">
      <t>ビョウインダイ</t>
    </rPh>
    <phoneticPr fontId="2"/>
  </si>
  <si>
    <t>出金返済</t>
    <rPh sb="0" eb="2">
      <t>シュッキン</t>
    </rPh>
    <rPh sb="2" eb="4">
      <t>ヘンサイ</t>
    </rPh>
    <phoneticPr fontId="2"/>
  </si>
  <si>
    <t>2023年度　経費一覧表</t>
    <rPh sb="4" eb="6">
      <t>ネンド</t>
    </rPh>
    <rPh sb="7" eb="9">
      <t>ケイヒ</t>
    </rPh>
    <rPh sb="9" eb="11">
      <t>イチラン</t>
    </rPh>
    <rPh sb="11" eb="12">
      <t>ヒョウ</t>
    </rPh>
    <phoneticPr fontId="2"/>
  </si>
  <si>
    <t>前借</t>
    <rPh sb="0" eb="2">
      <t>マエガリ</t>
    </rPh>
    <phoneticPr fontId="2"/>
  </si>
  <si>
    <t>病院代/車検</t>
    <rPh sb="0" eb="2">
      <t>ビョウイン</t>
    </rPh>
    <rPh sb="2" eb="3">
      <t>ダイ</t>
    </rPh>
    <rPh sb="4" eb="6">
      <t>シャケン</t>
    </rPh>
    <phoneticPr fontId="2"/>
  </si>
  <si>
    <t>病院代/燃料</t>
    <rPh sb="0" eb="3">
      <t>ビョウインダイ</t>
    </rPh>
    <rPh sb="4" eb="6">
      <t>ネンリョウ</t>
    </rPh>
    <phoneticPr fontId="2"/>
  </si>
  <si>
    <t>燃料</t>
    <rPh sb="0" eb="2">
      <t>ネンリョウ</t>
    </rPh>
    <phoneticPr fontId="2"/>
  </si>
  <si>
    <t>2024年社長携帯代</t>
    <rPh sb="4" eb="5">
      <t>ネン</t>
    </rPh>
    <rPh sb="5" eb="7">
      <t>シャチョウ</t>
    </rPh>
    <rPh sb="7" eb="10">
      <t>ケイタイダイ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</si>
</sst>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3" xfId="0" applyNumberFormat="1" applyFont="1" applyBorder="1" applyAlignment="1">
      <alignment horizontal="center" vertical="center"/>
    </xf>
    <xf numFmtId="13" fontId="3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3" fillId="0" borderId="10" xfId="1" applyNumberFormat="1" applyFont="1" applyBorder="1" applyAlignment="1">
      <alignment horizontal="center" vertical="center"/>
    </xf>
    <xf numFmtId="6" fontId="3" fillId="0" borderId="10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6" fontId="3" fillId="0" borderId="0" xfId="1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6" fontId="3" fillId="0" borderId="12" xfId="1" applyFont="1" applyBorder="1" applyAlignment="1">
      <alignment horizontal="center" vertical="center"/>
    </xf>
    <xf numFmtId="6" fontId="3" fillId="0" borderId="13" xfId="1" applyFont="1" applyBorder="1" applyAlignment="1">
      <alignment horizontal="center" vertical="center"/>
    </xf>
    <xf numFmtId="6" fontId="3" fillId="2" borderId="12" xfId="1" applyFont="1" applyFill="1" applyBorder="1" applyAlignment="1">
      <alignment horizontal="center" vertical="center"/>
    </xf>
    <xf numFmtId="6" fontId="3" fillId="2" borderId="13" xfId="1" applyFont="1" applyFill="1" applyBorder="1" applyAlignment="1">
      <alignment horizontal="center" vertical="center"/>
    </xf>
    <xf numFmtId="6" fontId="3" fillId="0" borderId="14" xfId="1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6" fontId="3" fillId="0" borderId="17" xfId="1" applyFont="1" applyBorder="1" applyAlignment="1">
      <alignment horizontal="center" vertical="center"/>
    </xf>
    <xf numFmtId="6" fontId="3" fillId="0" borderId="18" xfId="1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6" fontId="3" fillId="0" borderId="21" xfId="1" applyFont="1" applyBorder="1" applyAlignment="1">
      <alignment horizontal="center" vertical="center"/>
    </xf>
    <xf numFmtId="6" fontId="3" fillId="0" borderId="22" xfId="1" applyFont="1" applyBorder="1" applyAlignment="1">
      <alignment horizontal="center" vertical="center"/>
    </xf>
    <xf numFmtId="6" fontId="3" fillId="0" borderId="25" xfId="1" applyFont="1" applyBorder="1" applyAlignment="1">
      <alignment horizontal="center" vertical="center"/>
    </xf>
    <xf numFmtId="6" fontId="3" fillId="0" borderId="27" xfId="1" applyFont="1" applyBorder="1" applyAlignment="1">
      <alignment horizontal="center" vertical="center"/>
    </xf>
    <xf numFmtId="56" fontId="3" fillId="0" borderId="0" xfId="0" applyNumberFormat="1" applyFont="1" applyAlignment="1">
      <alignment vertical="center"/>
    </xf>
    <xf numFmtId="56" fontId="3" fillId="0" borderId="1" xfId="0" applyNumberFormat="1" applyFont="1" applyBorder="1" applyAlignment="1">
      <alignment vertical="center"/>
    </xf>
    <xf numFmtId="56" fontId="3" fillId="0" borderId="28" xfId="0" applyNumberFormat="1" applyFont="1" applyBorder="1" applyAlignment="1">
      <alignment vertical="center"/>
    </xf>
    <xf numFmtId="6" fontId="3" fillId="0" borderId="7" xfId="0" applyNumberFormat="1" applyFont="1" applyBorder="1" applyAlignment="1">
      <alignment vertical="center"/>
    </xf>
    <xf numFmtId="6" fontId="3" fillId="0" borderId="1" xfId="1" applyFont="1" applyBorder="1" applyAlignment="1">
      <alignment vertical="center"/>
    </xf>
    <xf numFmtId="6" fontId="3" fillId="0" borderId="4" xfId="1" applyFont="1" applyBorder="1" applyAlignment="1">
      <alignment vertical="center"/>
    </xf>
    <xf numFmtId="6" fontId="3" fillId="0" borderId="3" xfId="1" applyFont="1" applyBorder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6" fontId="0" fillId="0" borderId="1" xfId="1" applyFont="1" applyBorder="1" applyAlignment="1">
      <alignment horizontal="center" vertical="center" shrinkToFit="1"/>
    </xf>
    <xf numFmtId="6" fontId="0" fillId="3" borderId="1" xfId="1" applyFont="1" applyFill="1" applyBorder="1" applyAlignment="1">
      <alignment horizontal="center" vertical="center" shrinkToFit="1"/>
    </xf>
    <xf numFmtId="6" fontId="0" fillId="0" borderId="0" xfId="1" applyFont="1" applyAlignment="1">
      <alignment horizontal="center" vertical="center" shrinkToFit="1"/>
    </xf>
    <xf numFmtId="6" fontId="0" fillId="0" borderId="4" xfId="1" applyFont="1" applyBorder="1" applyAlignment="1">
      <alignment horizontal="center" vertical="center" shrinkToFit="1"/>
    </xf>
    <xf numFmtId="6" fontId="0" fillId="0" borderId="30" xfId="1" applyFont="1" applyBorder="1" applyAlignment="1">
      <alignment horizontal="center" vertical="center" shrinkToFit="1"/>
    </xf>
    <xf numFmtId="6" fontId="0" fillId="0" borderId="31" xfId="1" applyFont="1" applyBorder="1" applyAlignment="1">
      <alignment horizontal="center" vertical="center" shrinkToFit="1"/>
    </xf>
    <xf numFmtId="56" fontId="3" fillId="0" borderId="32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6" fontId="3" fillId="0" borderId="7" xfId="0" applyNumberFormat="1" applyFont="1" applyBorder="1" applyAlignment="1">
      <alignment horizontal="center" vertical="center"/>
    </xf>
    <xf numFmtId="6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6" fontId="3" fillId="0" borderId="7" xfId="1" applyFont="1" applyBorder="1" applyAlignment="1">
      <alignment horizontal="center" vertical="center"/>
    </xf>
    <xf numFmtId="6" fontId="3" fillId="0" borderId="24" xfId="1" applyFont="1" applyBorder="1" applyAlignment="1">
      <alignment horizontal="center" vertical="center"/>
    </xf>
    <xf numFmtId="6" fontId="3" fillId="0" borderId="8" xfId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6" fontId="5" fillId="0" borderId="7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26" xfId="1" applyFont="1" applyBorder="1" applyAlignment="1">
      <alignment horizontal="center" vertical="center"/>
    </xf>
    <xf numFmtId="6" fontId="0" fillId="0" borderId="22" xfId="1" applyFont="1" applyBorder="1" applyAlignment="1">
      <alignment horizontal="center" vertical="center" shrinkToFit="1"/>
    </xf>
    <xf numFmtId="6" fontId="0" fillId="0" borderId="29" xfId="1" applyFont="1" applyBorder="1" applyAlignment="1">
      <alignment horizontal="center" vertical="center" shrinkToFit="1"/>
    </xf>
    <xf numFmtId="6" fontId="0" fillId="0" borderId="5" xfId="1" applyFont="1" applyBorder="1" applyAlignment="1">
      <alignment horizontal="center" vertical="center" shrinkToFit="1"/>
    </xf>
    <xf numFmtId="6" fontId="0" fillId="0" borderId="11" xfId="1" applyFont="1" applyBorder="1" applyAlignment="1">
      <alignment horizontal="center" vertical="center" shrinkToFit="1"/>
    </xf>
    <xf numFmtId="6" fontId="0" fillId="0" borderId="6" xfId="1" applyFont="1" applyBorder="1" applyAlignment="1">
      <alignment horizontal="center" vertical="center" shrinkToFit="1"/>
    </xf>
    <xf numFmtId="6" fontId="0" fillId="0" borderId="7" xfId="1" applyFont="1" applyBorder="1" applyAlignment="1">
      <alignment horizontal="center" vertical="center" shrinkToFit="1"/>
    </xf>
    <xf numFmtId="6" fontId="0" fillId="0" borderId="8" xfId="1" applyFont="1" applyBorder="1" applyAlignment="1">
      <alignment horizontal="center" vertical="center" shrinkToFit="1"/>
    </xf>
    <xf numFmtId="6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6" fontId="0" fillId="0" borderId="0" xfId="0" applyNumberFormat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323C-120B-45B6-BF32-30A6CC1E2312}">
  <dimension ref="A1:E16"/>
  <sheetViews>
    <sheetView topLeftCell="A7" workbookViewId="0">
      <selection activeCell="K8" sqref="K8:L9"/>
    </sheetView>
  </sheetViews>
  <sheetFormatPr defaultColWidth="6" defaultRowHeight="42" customHeight="1"/>
  <cols>
    <col min="1" max="1" width="6" style="1"/>
    <col min="2" max="2" width="20.69921875" style="3" customWidth="1"/>
    <col min="3" max="3" width="7.69921875" style="3" customWidth="1"/>
    <col min="4" max="4" width="18.09765625" style="3" customWidth="1"/>
    <col min="5" max="5" width="18" style="3" customWidth="1"/>
    <col min="6" max="16384" width="6" style="2"/>
  </cols>
  <sheetData>
    <row r="1" spans="1:5" ht="42" customHeight="1">
      <c r="A1" s="53" t="s">
        <v>17</v>
      </c>
      <c r="B1" s="53"/>
      <c r="C1" s="53"/>
      <c r="D1" s="53"/>
      <c r="E1" s="53"/>
    </row>
    <row r="2" spans="1:5" ht="42" customHeight="1">
      <c r="A2" s="4"/>
      <c r="B2" s="5" t="s">
        <v>12</v>
      </c>
      <c r="C2" s="54" t="s">
        <v>13</v>
      </c>
      <c r="D2" s="55"/>
      <c r="E2" s="5" t="s">
        <v>14</v>
      </c>
    </row>
    <row r="3" spans="1:5" ht="42" customHeight="1">
      <c r="A3" s="4" t="s">
        <v>0</v>
      </c>
      <c r="B3" s="6">
        <v>21831</v>
      </c>
      <c r="C3" s="6"/>
      <c r="D3" s="6">
        <v>0</v>
      </c>
      <c r="E3" s="6">
        <f>B3-D3</f>
        <v>21831</v>
      </c>
    </row>
    <row r="4" spans="1:5" ht="42" customHeight="1">
      <c r="A4" s="4" t="s">
        <v>1</v>
      </c>
      <c r="B4" s="6">
        <v>1759370</v>
      </c>
      <c r="C4" s="6"/>
      <c r="D4" s="6">
        <v>0</v>
      </c>
      <c r="E4" s="6">
        <f t="shared" ref="E4:E14" si="0">E3+B4-D4</f>
        <v>1781201</v>
      </c>
    </row>
    <row r="5" spans="1:5" ht="42" customHeight="1">
      <c r="A5" s="4" t="s">
        <v>2</v>
      </c>
      <c r="B5" s="6">
        <v>280739</v>
      </c>
      <c r="C5" s="6"/>
      <c r="D5" s="6">
        <v>0</v>
      </c>
      <c r="E5" s="6">
        <f t="shared" si="0"/>
        <v>2061940</v>
      </c>
    </row>
    <row r="6" spans="1:5" ht="42" customHeight="1">
      <c r="A6" s="4" t="s">
        <v>3</v>
      </c>
      <c r="B6" s="6">
        <v>64586</v>
      </c>
      <c r="C6" s="6"/>
      <c r="D6" s="6">
        <v>0</v>
      </c>
      <c r="E6" s="6">
        <f t="shared" si="0"/>
        <v>2126526</v>
      </c>
    </row>
    <row r="7" spans="1:5" ht="42" customHeight="1">
      <c r="A7" s="4" t="s">
        <v>4</v>
      </c>
      <c r="B7" s="6">
        <v>389624</v>
      </c>
      <c r="C7" s="6"/>
      <c r="D7" s="6">
        <v>0</v>
      </c>
      <c r="E7" s="6">
        <f t="shared" si="0"/>
        <v>2516150</v>
      </c>
    </row>
    <row r="8" spans="1:5" ht="42" customHeight="1">
      <c r="A8" s="4" t="s">
        <v>5</v>
      </c>
      <c r="B8" s="6">
        <v>0</v>
      </c>
      <c r="C8" s="6"/>
      <c r="D8" s="6">
        <v>0</v>
      </c>
      <c r="E8" s="6">
        <f t="shared" si="0"/>
        <v>2516150</v>
      </c>
    </row>
    <row r="9" spans="1:5" ht="42" customHeight="1">
      <c r="A9" s="4" t="s">
        <v>6</v>
      </c>
      <c r="B9" s="6">
        <v>2200000</v>
      </c>
      <c r="C9" s="6"/>
      <c r="D9" s="6">
        <v>0</v>
      </c>
      <c r="E9" s="6">
        <f t="shared" si="0"/>
        <v>4716150</v>
      </c>
    </row>
    <row r="10" spans="1:5" ht="42" customHeight="1">
      <c r="A10" s="4" t="s">
        <v>7</v>
      </c>
      <c r="B10" s="6">
        <v>0</v>
      </c>
      <c r="C10" s="6"/>
      <c r="D10" s="6">
        <v>0</v>
      </c>
      <c r="E10" s="6">
        <f t="shared" si="0"/>
        <v>4716150</v>
      </c>
    </row>
    <row r="11" spans="1:5" ht="42" customHeight="1">
      <c r="A11" s="4" t="s">
        <v>8</v>
      </c>
      <c r="B11" s="6">
        <v>0</v>
      </c>
      <c r="C11" s="9"/>
      <c r="D11" s="6">
        <v>0</v>
      </c>
      <c r="E11" s="6">
        <f t="shared" si="0"/>
        <v>4716150</v>
      </c>
    </row>
    <row r="12" spans="1:5" ht="42" customHeight="1">
      <c r="A12" s="4" t="s">
        <v>9</v>
      </c>
      <c r="B12" s="6">
        <v>0</v>
      </c>
      <c r="C12" s="6"/>
      <c r="D12" s="6">
        <v>0</v>
      </c>
      <c r="E12" s="6">
        <f t="shared" si="0"/>
        <v>4716150</v>
      </c>
    </row>
    <row r="13" spans="1:5" ht="42" customHeight="1">
      <c r="A13" s="4" t="s">
        <v>10</v>
      </c>
      <c r="B13" s="6">
        <v>0</v>
      </c>
      <c r="C13" s="10"/>
      <c r="D13" s="6">
        <v>0</v>
      </c>
      <c r="E13" s="6">
        <f t="shared" si="0"/>
        <v>4716150</v>
      </c>
    </row>
    <row r="14" spans="1:5" ht="42" customHeight="1" thickBot="1">
      <c r="A14" s="4" t="s">
        <v>11</v>
      </c>
      <c r="B14" s="7">
        <v>0</v>
      </c>
      <c r="C14" s="7"/>
      <c r="D14" s="7">
        <v>0</v>
      </c>
      <c r="E14" s="7">
        <f t="shared" si="0"/>
        <v>4716150</v>
      </c>
    </row>
    <row r="15" spans="1:5" ht="42" customHeight="1" thickBot="1">
      <c r="B15" s="8">
        <f>SUM(B3:B14)</f>
        <v>4716150</v>
      </c>
      <c r="C15" s="56">
        <f>SUM(D3:D14)</f>
        <v>0</v>
      </c>
      <c r="D15" s="57"/>
      <c r="E15" s="8">
        <f>B15-C15</f>
        <v>4716150</v>
      </c>
    </row>
    <row r="16" spans="1:5" ht="42" customHeight="1">
      <c r="D16" s="58" t="s">
        <v>18</v>
      </c>
      <c r="E16" s="58"/>
    </row>
  </sheetData>
  <mergeCells count="4">
    <mergeCell ref="A1:E1"/>
    <mergeCell ref="C2:D2"/>
    <mergeCell ref="C15:D15"/>
    <mergeCell ref="D16:E16"/>
  </mergeCells>
  <phoneticPr fontId="2"/>
  <pageMargins left="0.51" right="0.43" top="0.64" bottom="0.16" header="0.3" footer="0.16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B8978-CECB-46C7-9099-907128B69D34}">
  <dimension ref="A1:L21"/>
  <sheetViews>
    <sheetView workbookViewId="0">
      <selection activeCell="S11" sqref="S11"/>
    </sheetView>
  </sheetViews>
  <sheetFormatPr defaultColWidth="9.3984375" defaultRowHeight="32.25" customHeight="1"/>
  <cols>
    <col min="1" max="1" width="9.3984375" style="3"/>
    <col min="2" max="2" width="4.09765625" style="1" customWidth="1"/>
    <col min="3" max="3" width="3" style="13" customWidth="1"/>
    <col min="4" max="4" width="11.5" style="14" customWidth="1"/>
    <col min="5" max="5" width="4.09765625" style="1" customWidth="1"/>
    <col min="6" max="6" width="3" style="13" customWidth="1"/>
    <col min="7" max="8" width="11.5" style="14" customWidth="1"/>
    <col min="9" max="9" width="4.09765625" style="1" customWidth="1"/>
    <col min="10" max="10" width="3" style="13" customWidth="1"/>
    <col min="11" max="11" width="11.5" style="14" customWidth="1"/>
    <col min="12" max="12" width="11.5" style="3" customWidth="1"/>
    <col min="13" max="16384" width="9.3984375" style="3"/>
  </cols>
  <sheetData>
    <row r="1" spans="1:11" ht="32.25" customHeight="1" thickBot="1">
      <c r="B1" s="17"/>
      <c r="C1" s="19"/>
      <c r="D1" s="33" t="s">
        <v>22</v>
      </c>
      <c r="E1" s="59" t="s">
        <v>23</v>
      </c>
      <c r="F1" s="60"/>
      <c r="G1" s="61"/>
      <c r="H1" s="33" t="s">
        <v>25</v>
      </c>
      <c r="I1" s="59" t="s">
        <v>23</v>
      </c>
      <c r="J1" s="60"/>
      <c r="K1" s="61"/>
    </row>
    <row r="2" spans="1:11" ht="32.25" customHeight="1">
      <c r="B2" s="17">
        <v>21</v>
      </c>
      <c r="C2" s="19" t="s">
        <v>21</v>
      </c>
      <c r="D2" s="29">
        <v>14500</v>
      </c>
      <c r="E2" s="30">
        <v>3</v>
      </c>
      <c r="F2" s="31" t="s">
        <v>24</v>
      </c>
      <c r="G2" s="32">
        <v>2265</v>
      </c>
      <c r="H2" s="29">
        <v>18125</v>
      </c>
      <c r="I2" s="30">
        <v>3</v>
      </c>
      <c r="J2" s="31" t="s">
        <v>24</v>
      </c>
      <c r="K2" s="32">
        <v>2832</v>
      </c>
    </row>
    <row r="3" spans="1:11" ht="32.25" customHeight="1">
      <c r="B3" s="17">
        <v>22</v>
      </c>
      <c r="C3" s="19" t="s">
        <v>21</v>
      </c>
      <c r="D3" s="21">
        <v>14500</v>
      </c>
      <c r="E3" s="17">
        <v>3</v>
      </c>
      <c r="F3" s="15" t="s">
        <v>24</v>
      </c>
      <c r="G3" s="22">
        <v>2265</v>
      </c>
      <c r="H3" s="21">
        <v>18125</v>
      </c>
      <c r="I3" s="17">
        <v>3</v>
      </c>
      <c r="J3" s="15" t="s">
        <v>24</v>
      </c>
      <c r="K3" s="22">
        <v>2832</v>
      </c>
    </row>
    <row r="4" spans="1:11" ht="32.25" customHeight="1">
      <c r="B4" s="17">
        <v>23</v>
      </c>
      <c r="C4" s="19" t="s">
        <v>21</v>
      </c>
      <c r="D4" s="21">
        <v>14500</v>
      </c>
      <c r="E4" s="17">
        <v>3</v>
      </c>
      <c r="F4" s="15" t="s">
        <v>24</v>
      </c>
      <c r="G4" s="22">
        <v>2265</v>
      </c>
      <c r="H4" s="21">
        <v>18125</v>
      </c>
      <c r="I4" s="17">
        <v>3</v>
      </c>
      <c r="J4" s="15" t="s">
        <v>24</v>
      </c>
      <c r="K4" s="22">
        <v>2832</v>
      </c>
    </row>
    <row r="5" spans="1:11" ht="32.25" customHeight="1">
      <c r="B5" s="17">
        <v>24</v>
      </c>
      <c r="C5" s="19" t="s">
        <v>21</v>
      </c>
      <c r="D5" s="21">
        <v>14500</v>
      </c>
      <c r="E5" s="17">
        <v>3</v>
      </c>
      <c r="F5" s="15" t="s">
        <v>24</v>
      </c>
      <c r="G5" s="22">
        <v>2265</v>
      </c>
      <c r="H5" s="21">
        <v>18125</v>
      </c>
      <c r="I5" s="17">
        <v>3</v>
      </c>
      <c r="J5" s="15" t="s">
        <v>24</v>
      </c>
      <c r="K5" s="22">
        <v>2832</v>
      </c>
    </row>
    <row r="6" spans="1:11" ht="32.25" customHeight="1">
      <c r="B6" s="17">
        <v>25</v>
      </c>
      <c r="C6" s="19" t="s">
        <v>21</v>
      </c>
      <c r="D6" s="21">
        <v>14500</v>
      </c>
      <c r="E6" s="17">
        <v>3</v>
      </c>
      <c r="F6" s="15" t="s">
        <v>24</v>
      </c>
      <c r="G6" s="22">
        <v>2265</v>
      </c>
      <c r="H6" s="21">
        <v>18125</v>
      </c>
      <c r="I6" s="17">
        <v>3</v>
      </c>
      <c r="J6" s="15" t="s">
        <v>24</v>
      </c>
      <c r="K6" s="22">
        <v>2832</v>
      </c>
    </row>
    <row r="7" spans="1:11" ht="32.25" customHeight="1">
      <c r="B7" s="18">
        <v>26</v>
      </c>
      <c r="C7" s="20" t="s">
        <v>21</v>
      </c>
      <c r="D7" s="23">
        <v>18125</v>
      </c>
      <c r="E7" s="18">
        <v>3</v>
      </c>
      <c r="F7" s="16" t="s">
        <v>24</v>
      </c>
      <c r="G7" s="24">
        <v>2832</v>
      </c>
      <c r="H7" s="23">
        <v>22656</v>
      </c>
      <c r="I7" s="18">
        <v>3</v>
      </c>
      <c r="J7" s="16" t="s">
        <v>24</v>
      </c>
      <c r="K7" s="24">
        <v>3540</v>
      </c>
    </row>
    <row r="8" spans="1:11" ht="32.25" customHeight="1">
      <c r="B8" s="17">
        <v>27</v>
      </c>
      <c r="C8" s="19" t="s">
        <v>21</v>
      </c>
      <c r="D8" s="21">
        <v>14500</v>
      </c>
      <c r="E8" s="17">
        <v>3</v>
      </c>
      <c r="F8" s="15" t="s">
        <v>24</v>
      </c>
      <c r="G8" s="22">
        <v>2265</v>
      </c>
      <c r="H8" s="21">
        <v>18125</v>
      </c>
      <c r="I8" s="17">
        <v>3</v>
      </c>
      <c r="J8" s="15" t="s">
        <v>24</v>
      </c>
      <c r="K8" s="22">
        <v>2832</v>
      </c>
    </row>
    <row r="9" spans="1:11" ht="32.25" customHeight="1">
      <c r="B9" s="17">
        <v>28</v>
      </c>
      <c r="C9" s="19" t="s">
        <v>21</v>
      </c>
      <c r="D9" s="21">
        <v>14500</v>
      </c>
      <c r="E9" s="17">
        <v>3</v>
      </c>
      <c r="F9" s="15" t="s">
        <v>24</v>
      </c>
      <c r="G9" s="22">
        <v>2265</v>
      </c>
      <c r="H9" s="21">
        <v>18125</v>
      </c>
      <c r="I9" s="17">
        <v>3</v>
      </c>
      <c r="J9" s="15" t="s">
        <v>24</v>
      </c>
      <c r="K9" s="22">
        <v>2832</v>
      </c>
    </row>
    <row r="10" spans="1:11" ht="32.25" customHeight="1">
      <c r="B10" s="17">
        <v>29</v>
      </c>
      <c r="C10" s="19" t="s">
        <v>21</v>
      </c>
      <c r="D10" s="21">
        <v>14500</v>
      </c>
      <c r="E10" s="17">
        <v>3</v>
      </c>
      <c r="F10" s="15" t="s">
        <v>24</v>
      </c>
      <c r="G10" s="22">
        <v>2265</v>
      </c>
      <c r="H10" s="21">
        <v>18125</v>
      </c>
      <c r="I10" s="17">
        <v>3</v>
      </c>
      <c r="J10" s="15" t="s">
        <v>24</v>
      </c>
      <c r="K10" s="22">
        <v>2832</v>
      </c>
    </row>
    <row r="11" spans="1:11" ht="32.25" customHeight="1">
      <c r="B11" s="17">
        <v>30</v>
      </c>
      <c r="C11" s="19" t="s">
        <v>21</v>
      </c>
      <c r="D11" s="21">
        <v>14500</v>
      </c>
      <c r="E11" s="17">
        <v>3</v>
      </c>
      <c r="F11" s="15" t="s">
        <v>24</v>
      </c>
      <c r="G11" s="22">
        <v>2265</v>
      </c>
      <c r="H11" s="21">
        <v>18125</v>
      </c>
      <c r="I11" s="17">
        <v>3</v>
      </c>
      <c r="J11" s="15" t="s">
        <v>24</v>
      </c>
      <c r="K11" s="22">
        <v>2832</v>
      </c>
    </row>
    <row r="12" spans="1:11" ht="32.25" customHeight="1" thickBot="1">
      <c r="B12" s="17">
        <v>31</v>
      </c>
      <c r="C12" s="19" t="s">
        <v>21</v>
      </c>
      <c r="D12" s="25">
        <v>14500</v>
      </c>
      <c r="E12" s="26">
        <v>3</v>
      </c>
      <c r="F12" s="27" t="s">
        <v>24</v>
      </c>
      <c r="G12" s="28">
        <v>2265</v>
      </c>
      <c r="H12" s="25">
        <v>18125</v>
      </c>
      <c r="I12" s="26">
        <v>3</v>
      </c>
      <c r="J12" s="27" t="s">
        <v>24</v>
      </c>
      <c r="K12" s="28">
        <v>2832</v>
      </c>
    </row>
    <row r="13" spans="1:11" ht="32.25" customHeight="1" thickBot="1">
      <c r="D13" s="34">
        <f>SUM(D2:D12)</f>
        <v>163125</v>
      </c>
      <c r="G13" s="34">
        <f>SUM(G2:G12)*3</f>
        <v>76446</v>
      </c>
      <c r="H13" s="34">
        <f>SUM(H2:H12)</f>
        <v>203906</v>
      </c>
      <c r="K13" s="34">
        <f>SUM(K2:K12)*3</f>
        <v>95580</v>
      </c>
    </row>
    <row r="14" spans="1:11" ht="32.25" customHeight="1" thickBot="1">
      <c r="D14" s="62">
        <f>D13+G13</f>
        <v>239571</v>
      </c>
      <c r="E14" s="63"/>
      <c r="F14" s="63"/>
      <c r="G14" s="64"/>
      <c r="H14" s="62">
        <f>H13+K13</f>
        <v>299486</v>
      </c>
      <c r="I14" s="63"/>
      <c r="J14" s="63"/>
      <c r="K14" s="64"/>
    </row>
    <row r="15" spans="1:11" ht="32.25" customHeight="1" thickBot="1">
      <c r="A15" s="66" t="s">
        <v>26</v>
      </c>
      <c r="B15" s="66"/>
      <c r="C15" s="66"/>
      <c r="D15" s="62">
        <f>D14*3</f>
        <v>718713</v>
      </c>
      <c r="E15" s="63"/>
      <c r="F15" s="63"/>
      <c r="G15" s="64"/>
      <c r="H15" s="62">
        <f>H14*3</f>
        <v>898458</v>
      </c>
      <c r="I15" s="63"/>
      <c r="J15" s="63"/>
      <c r="K15" s="64"/>
    </row>
    <row r="16" spans="1:11" ht="32.25" customHeight="1" thickBot="1">
      <c r="E16" s="67">
        <f>D15+H15</f>
        <v>1617171</v>
      </c>
      <c r="F16" s="68"/>
      <c r="G16" s="68"/>
      <c r="H16" s="68"/>
      <c r="I16" s="68"/>
      <c r="J16" s="69"/>
    </row>
    <row r="17" spans="1:12" ht="32.25" customHeight="1">
      <c r="A17" s="65" t="s">
        <v>27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</row>
    <row r="18" spans="1:12" ht="32.25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</row>
    <row r="19" spans="1:12" ht="32.25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</row>
    <row r="20" spans="1:12" ht="32.25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</row>
    <row r="21" spans="1:12" ht="32.25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</row>
  </sheetData>
  <mergeCells count="9">
    <mergeCell ref="E1:G1"/>
    <mergeCell ref="I1:K1"/>
    <mergeCell ref="D14:G14"/>
    <mergeCell ref="H14:K14"/>
    <mergeCell ref="A17:L21"/>
    <mergeCell ref="A15:C15"/>
    <mergeCell ref="D15:G15"/>
    <mergeCell ref="H15:K15"/>
    <mergeCell ref="E16:J16"/>
  </mergeCells>
  <phoneticPr fontId="2"/>
  <pageMargins left="0.22" right="0.1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opLeftCell="A10" workbookViewId="0">
      <selection activeCell="K18" sqref="K18"/>
    </sheetView>
  </sheetViews>
  <sheetFormatPr defaultColWidth="6" defaultRowHeight="37.5" customHeight="1"/>
  <cols>
    <col min="1" max="1" width="6" style="1"/>
    <col min="2" max="2" width="20.69921875" style="3" customWidth="1"/>
    <col min="3" max="3" width="7.69921875" style="3" customWidth="1"/>
    <col min="4" max="4" width="18.09765625" style="3" customWidth="1"/>
    <col min="5" max="5" width="18" style="3" customWidth="1"/>
    <col min="6" max="16384" width="6" style="2"/>
  </cols>
  <sheetData>
    <row r="1" spans="1:5" ht="37.5" customHeight="1">
      <c r="A1" s="53" t="s">
        <v>17</v>
      </c>
      <c r="B1" s="53"/>
      <c r="C1" s="53"/>
      <c r="D1" s="53"/>
      <c r="E1" s="53"/>
    </row>
    <row r="2" spans="1:5" ht="37.5" customHeight="1">
      <c r="A2" s="4"/>
      <c r="B2" s="5" t="s">
        <v>12</v>
      </c>
      <c r="C2" s="54" t="s">
        <v>13</v>
      </c>
      <c r="D2" s="55"/>
      <c r="E2" s="5" t="s">
        <v>14</v>
      </c>
    </row>
    <row r="3" spans="1:5" ht="37.5" customHeight="1">
      <c r="A3" s="4" t="s">
        <v>0</v>
      </c>
      <c r="B3" s="6">
        <v>0</v>
      </c>
      <c r="C3" s="6"/>
      <c r="D3" s="6">
        <v>0</v>
      </c>
      <c r="E3" s="6"/>
    </row>
    <row r="4" spans="1:5" ht="37.5" customHeight="1">
      <c r="A4" s="4" t="s">
        <v>1</v>
      </c>
      <c r="B4" s="6">
        <v>0</v>
      </c>
      <c r="C4" s="6"/>
      <c r="D4" s="6">
        <v>0</v>
      </c>
      <c r="E4" s="6"/>
    </row>
    <row r="5" spans="1:5" ht="37.5" customHeight="1">
      <c r="A5" s="4" t="s">
        <v>2</v>
      </c>
      <c r="B5" s="6">
        <v>29046</v>
      </c>
      <c r="C5" s="6"/>
      <c r="D5" s="6">
        <v>0</v>
      </c>
      <c r="E5" s="6">
        <f>B5-D5</f>
        <v>29046</v>
      </c>
    </row>
    <row r="6" spans="1:5" ht="37.5" customHeight="1">
      <c r="A6" s="4" t="s">
        <v>3</v>
      </c>
      <c r="B6" s="6">
        <v>9850</v>
      </c>
      <c r="C6" s="6"/>
      <c r="D6" s="6">
        <v>0</v>
      </c>
      <c r="E6" s="6">
        <f t="shared" ref="E6:E13" si="0">E5+B6-D6</f>
        <v>38896</v>
      </c>
    </row>
    <row r="7" spans="1:5" ht="37.5" customHeight="1">
      <c r="A7" s="4" t="s">
        <v>4</v>
      </c>
      <c r="B7" s="6">
        <v>28213</v>
      </c>
      <c r="C7" s="6"/>
      <c r="D7" s="6">
        <v>0</v>
      </c>
      <c r="E7" s="6">
        <f t="shared" si="0"/>
        <v>67109</v>
      </c>
    </row>
    <row r="8" spans="1:5" ht="37.5" customHeight="1">
      <c r="A8" s="4" t="s">
        <v>5</v>
      </c>
      <c r="B8" s="6">
        <v>19152</v>
      </c>
      <c r="C8" s="6"/>
      <c r="D8" s="6">
        <v>0</v>
      </c>
      <c r="E8" s="6">
        <f t="shared" si="0"/>
        <v>86261</v>
      </c>
    </row>
    <row r="9" spans="1:5" ht="37.5" customHeight="1">
      <c r="A9" s="4" t="s">
        <v>6</v>
      </c>
      <c r="B9" s="6">
        <v>121061</v>
      </c>
      <c r="C9" s="6"/>
      <c r="D9" s="6">
        <v>0</v>
      </c>
      <c r="E9" s="6">
        <f t="shared" si="0"/>
        <v>207322</v>
      </c>
    </row>
    <row r="10" spans="1:5" ht="37.5" customHeight="1">
      <c r="A10" s="4" t="s">
        <v>7</v>
      </c>
      <c r="B10" s="6">
        <v>71166</v>
      </c>
      <c r="C10" s="6"/>
      <c r="D10" s="6">
        <v>0</v>
      </c>
      <c r="E10" s="6">
        <f t="shared" si="0"/>
        <v>278488</v>
      </c>
    </row>
    <row r="11" spans="1:5" ht="37.5" customHeight="1">
      <c r="A11" s="4" t="s">
        <v>8</v>
      </c>
      <c r="B11" s="6">
        <v>259270</v>
      </c>
      <c r="C11" s="9" t="s">
        <v>15</v>
      </c>
      <c r="D11" s="6">
        <v>100000</v>
      </c>
      <c r="E11" s="6">
        <f t="shared" si="0"/>
        <v>437758</v>
      </c>
    </row>
    <row r="12" spans="1:5" ht="37.5" customHeight="1">
      <c r="A12" s="4" t="s">
        <v>9</v>
      </c>
      <c r="B12" s="6">
        <v>37438</v>
      </c>
      <c r="C12" s="6"/>
      <c r="D12" s="6">
        <v>0</v>
      </c>
      <c r="E12" s="6">
        <f t="shared" si="0"/>
        <v>475196</v>
      </c>
    </row>
    <row r="13" spans="1:5" ht="37.5" customHeight="1">
      <c r="A13" s="4" t="s">
        <v>10</v>
      </c>
      <c r="B13" s="6">
        <v>76015</v>
      </c>
      <c r="C13" s="10" t="s">
        <v>16</v>
      </c>
      <c r="D13" s="6">
        <v>100000</v>
      </c>
      <c r="E13" s="6">
        <f t="shared" si="0"/>
        <v>451211</v>
      </c>
    </row>
    <row r="14" spans="1:5" ht="37.5" customHeight="1">
      <c r="A14" s="70" t="s">
        <v>11</v>
      </c>
      <c r="B14" s="72">
        <v>61523</v>
      </c>
      <c r="C14" s="11" t="s">
        <v>20</v>
      </c>
      <c r="D14" s="12">
        <v>100000</v>
      </c>
      <c r="E14" s="12">
        <f>E13+B14-D14</f>
        <v>412734</v>
      </c>
    </row>
    <row r="15" spans="1:5" ht="37.5" customHeight="1">
      <c r="A15" s="71"/>
      <c r="B15" s="73"/>
      <c r="C15" s="35" t="s">
        <v>19</v>
      </c>
      <c r="D15" s="35">
        <v>150000</v>
      </c>
      <c r="E15" s="35">
        <f>E14+B15-D15</f>
        <v>262734</v>
      </c>
    </row>
    <row r="16" spans="1:5" ht="37.5" customHeight="1" thickBot="1">
      <c r="A16" s="5" t="s">
        <v>0</v>
      </c>
      <c r="B16" s="7"/>
      <c r="C16" s="7" t="s">
        <v>28</v>
      </c>
      <c r="D16" s="7">
        <v>100000</v>
      </c>
      <c r="E16" s="7">
        <f>E15-D16</f>
        <v>162734</v>
      </c>
    </row>
    <row r="17" spans="2:5" ht="37.5" customHeight="1" thickBot="1">
      <c r="B17" s="8">
        <f>SUM(B3:B15)</f>
        <v>712734</v>
      </c>
      <c r="C17" s="56">
        <f>D11+D13+D14+D15+D16</f>
        <v>550000</v>
      </c>
      <c r="D17" s="57"/>
      <c r="E17" s="8">
        <f>B17-C17</f>
        <v>162734</v>
      </c>
    </row>
    <row r="18" spans="2:5" ht="37.5" customHeight="1">
      <c r="D18" s="58" t="s">
        <v>18</v>
      </c>
      <c r="E18" s="58"/>
    </row>
  </sheetData>
  <mergeCells count="6">
    <mergeCell ref="C2:D2"/>
    <mergeCell ref="C17:D17"/>
    <mergeCell ref="A1:E1"/>
    <mergeCell ref="D18:E18"/>
    <mergeCell ref="A14:A15"/>
    <mergeCell ref="B14:B15"/>
  </mergeCells>
  <phoneticPr fontId="2"/>
  <pageMargins left="0.51" right="0.43" top="0.64" bottom="0.16" header="0.3" footer="0.16"/>
  <pageSetup paperSize="1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0BD1-83DE-42EE-B7B1-3CE772718F6E}">
  <dimension ref="A1:E17"/>
  <sheetViews>
    <sheetView topLeftCell="A4" workbookViewId="0">
      <selection activeCell="E16" sqref="E16"/>
    </sheetView>
  </sheetViews>
  <sheetFormatPr defaultColWidth="6" defaultRowHeight="37.5" customHeight="1"/>
  <cols>
    <col min="1" max="1" width="6" style="1"/>
    <col min="2" max="2" width="20.69921875" style="3" customWidth="1"/>
    <col min="3" max="3" width="8.59765625" style="3" customWidth="1"/>
    <col min="4" max="4" width="18.09765625" style="3" customWidth="1"/>
    <col min="5" max="5" width="18" style="3" customWidth="1"/>
    <col min="6" max="8" width="6" style="2"/>
    <col min="9" max="9" width="8" style="2" bestFit="1" customWidth="1"/>
    <col min="10" max="16384" width="6" style="2"/>
  </cols>
  <sheetData>
    <row r="1" spans="1:5" ht="37.5" customHeight="1">
      <c r="A1" s="53" t="s">
        <v>46</v>
      </c>
      <c r="B1" s="53"/>
      <c r="C1" s="53"/>
      <c r="D1" s="53"/>
      <c r="E1" s="53"/>
    </row>
    <row r="2" spans="1:5" ht="37.5" customHeight="1">
      <c r="A2" s="4"/>
      <c r="B2" s="5" t="s">
        <v>12</v>
      </c>
      <c r="C2" s="54" t="s">
        <v>45</v>
      </c>
      <c r="D2" s="55"/>
      <c r="E2" s="5" t="s">
        <v>14</v>
      </c>
    </row>
    <row r="3" spans="1:5" ht="37.5" customHeight="1">
      <c r="A3" s="5"/>
      <c r="B3" s="7"/>
      <c r="C3" s="6"/>
      <c r="D3" s="7"/>
      <c r="E3" s="7">
        <v>162734</v>
      </c>
    </row>
    <row r="4" spans="1:5" ht="37.5" customHeight="1">
      <c r="A4" s="4" t="s">
        <v>0</v>
      </c>
      <c r="B4" s="6">
        <v>39069</v>
      </c>
      <c r="C4" s="36">
        <v>45069</v>
      </c>
      <c r="D4" s="6">
        <v>150000</v>
      </c>
      <c r="E4" s="6">
        <f t="shared" ref="E4:E9" si="0">E3+B4-D4</f>
        <v>51803</v>
      </c>
    </row>
    <row r="5" spans="1:5" ht="37.5" customHeight="1">
      <c r="A5" s="4" t="s">
        <v>1</v>
      </c>
      <c r="B5" s="6">
        <v>78882</v>
      </c>
      <c r="C5" s="37">
        <v>45078</v>
      </c>
      <c r="D5" s="6">
        <v>100000</v>
      </c>
      <c r="E5" s="6">
        <f t="shared" si="0"/>
        <v>30685</v>
      </c>
    </row>
    <row r="6" spans="1:5" ht="37.5" customHeight="1">
      <c r="A6" s="4" t="s">
        <v>2</v>
      </c>
      <c r="B6" s="6">
        <v>97502</v>
      </c>
      <c r="C6" s="36">
        <v>45107</v>
      </c>
      <c r="D6" s="6">
        <v>100000</v>
      </c>
      <c r="E6" s="6">
        <f t="shared" si="0"/>
        <v>28187</v>
      </c>
    </row>
    <row r="7" spans="1:5" ht="37.5" customHeight="1">
      <c r="A7" s="4" t="s">
        <v>3</v>
      </c>
      <c r="B7" s="6">
        <v>36846</v>
      </c>
      <c r="C7" s="6"/>
      <c r="D7" s="6">
        <v>0</v>
      </c>
      <c r="E7" s="6">
        <f t="shared" si="0"/>
        <v>65033</v>
      </c>
    </row>
    <row r="8" spans="1:5" ht="37.5" customHeight="1">
      <c r="A8" s="4" t="s">
        <v>4</v>
      </c>
      <c r="B8" s="6">
        <v>26712</v>
      </c>
      <c r="C8" s="36">
        <v>45189</v>
      </c>
      <c r="D8" s="6">
        <v>100000</v>
      </c>
      <c r="E8" s="6">
        <f t="shared" si="0"/>
        <v>-8255</v>
      </c>
    </row>
    <row r="9" spans="1:5" ht="37.5" customHeight="1">
      <c r="A9" s="4" t="s">
        <v>5</v>
      </c>
      <c r="B9" s="6">
        <v>52476</v>
      </c>
      <c r="C9" s="37"/>
      <c r="D9" s="6">
        <v>0</v>
      </c>
      <c r="E9" s="6">
        <f t="shared" si="0"/>
        <v>44221</v>
      </c>
    </row>
    <row r="10" spans="1:5" ht="37.5" customHeight="1">
      <c r="A10" s="4" t="s">
        <v>6</v>
      </c>
      <c r="B10" s="6">
        <v>92783</v>
      </c>
      <c r="C10" s="37"/>
      <c r="D10" s="6">
        <v>0</v>
      </c>
      <c r="E10" s="6">
        <f t="shared" ref="E10:E13" si="1">E9+B10-D10</f>
        <v>137004</v>
      </c>
    </row>
    <row r="11" spans="1:5" ht="37.5" customHeight="1">
      <c r="A11" s="4" t="s">
        <v>7</v>
      </c>
      <c r="B11" s="6">
        <v>99818</v>
      </c>
      <c r="C11" s="37">
        <v>45602</v>
      </c>
      <c r="D11" s="6">
        <v>100000</v>
      </c>
      <c r="E11" s="6">
        <f>E10+B11-D11</f>
        <v>136822</v>
      </c>
    </row>
    <row r="12" spans="1:5" ht="37.5" customHeight="1">
      <c r="A12" s="4" t="s">
        <v>8</v>
      </c>
      <c r="B12" s="6">
        <v>187477</v>
      </c>
      <c r="C12" s="37">
        <v>45322</v>
      </c>
      <c r="D12" s="6">
        <v>200000</v>
      </c>
      <c r="E12" s="6">
        <f>E11+B12-D12</f>
        <v>124299</v>
      </c>
    </row>
    <row r="13" spans="1:5" ht="37.5" customHeight="1">
      <c r="A13" s="4" t="s">
        <v>9</v>
      </c>
      <c r="B13" s="6">
        <v>59210</v>
      </c>
      <c r="C13" s="37"/>
      <c r="D13" s="6">
        <v>0</v>
      </c>
      <c r="E13" s="6">
        <f t="shared" si="1"/>
        <v>183509</v>
      </c>
    </row>
    <row r="14" spans="1:5" ht="37.5" customHeight="1">
      <c r="A14" s="4" t="s">
        <v>10</v>
      </c>
      <c r="B14" s="6">
        <v>124729</v>
      </c>
      <c r="C14" s="37">
        <v>45371</v>
      </c>
      <c r="D14" s="6">
        <v>200000</v>
      </c>
      <c r="E14" s="6">
        <f>E13+B14-D14</f>
        <v>108238</v>
      </c>
    </row>
    <row r="15" spans="1:5" ht="37.5" customHeight="1" thickBot="1">
      <c r="A15" s="4" t="s">
        <v>11</v>
      </c>
      <c r="B15" s="6">
        <v>200278</v>
      </c>
      <c r="C15" s="38">
        <v>45412</v>
      </c>
      <c r="D15" s="6">
        <v>200000</v>
      </c>
      <c r="E15" s="6">
        <f>E14+B15-D15</f>
        <v>108516</v>
      </c>
    </row>
    <row r="16" spans="1:5" ht="37.5" customHeight="1" thickBot="1">
      <c r="B16" s="8">
        <f>B15+B14+B13+B12+B11+B10+B9+B8+B7+B6+B5+B4+E3</f>
        <v>1258516</v>
      </c>
      <c r="C16" s="39"/>
      <c r="D16" s="8">
        <f>SUM(D4:D15)</f>
        <v>1150000</v>
      </c>
      <c r="E16" s="8">
        <f>B16-D16</f>
        <v>108516</v>
      </c>
    </row>
    <row r="17" spans="4:5" ht="37.5" customHeight="1">
      <c r="D17" s="58" t="s">
        <v>18</v>
      </c>
      <c r="E17" s="58"/>
    </row>
  </sheetData>
  <mergeCells count="3">
    <mergeCell ref="A1:E1"/>
    <mergeCell ref="C2:D2"/>
    <mergeCell ref="D17:E17"/>
  </mergeCells>
  <phoneticPr fontId="2"/>
  <pageMargins left="0.51" right="0.43" top="0.64" bottom="0.16" header="0.3" footer="0.16"/>
  <pageSetup paperSiz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3C8BE-C76F-4F26-8C1D-65CD63E5F234}">
  <dimension ref="A1:E17"/>
  <sheetViews>
    <sheetView workbookViewId="0">
      <selection activeCell="D4" sqref="D4"/>
    </sheetView>
  </sheetViews>
  <sheetFormatPr defaultColWidth="6" defaultRowHeight="37.5" customHeight="1"/>
  <cols>
    <col min="1" max="1" width="6" style="1"/>
    <col min="2" max="2" width="20.69921875" style="3" customWidth="1"/>
    <col min="3" max="3" width="8.59765625" style="3" customWidth="1"/>
    <col min="4" max="4" width="18.09765625" style="3" customWidth="1"/>
    <col min="5" max="5" width="18" style="3" customWidth="1"/>
    <col min="6" max="8" width="6" style="2"/>
    <col min="9" max="9" width="8" style="2" bestFit="1" customWidth="1"/>
    <col min="10" max="16384" width="6" style="2"/>
  </cols>
  <sheetData>
    <row r="1" spans="1:5" ht="37.5" customHeight="1">
      <c r="A1" s="53" t="s">
        <v>46</v>
      </c>
      <c r="B1" s="53"/>
      <c r="C1" s="53"/>
      <c r="D1" s="53"/>
      <c r="E1" s="53"/>
    </row>
    <row r="2" spans="1:5" ht="37.5" customHeight="1">
      <c r="A2" s="4"/>
      <c r="B2" s="5" t="s">
        <v>12</v>
      </c>
      <c r="C2" s="54" t="s">
        <v>45</v>
      </c>
      <c r="D2" s="55"/>
      <c r="E2" s="5" t="s">
        <v>14</v>
      </c>
    </row>
    <row r="3" spans="1:5" ht="37.5" customHeight="1">
      <c r="A3" s="5"/>
      <c r="B3" s="7"/>
      <c r="C3" s="6"/>
      <c r="D3" s="7"/>
      <c r="E3" s="7">
        <f>'2023①'!E15</f>
        <v>108516</v>
      </c>
    </row>
    <row r="4" spans="1:5" ht="37.5" customHeight="1">
      <c r="A4" s="4" t="s">
        <v>0</v>
      </c>
      <c r="B4" s="6">
        <v>136769</v>
      </c>
      <c r="C4" s="37">
        <v>45446</v>
      </c>
      <c r="D4" s="7">
        <v>150000</v>
      </c>
      <c r="E4" s="6">
        <f>E3+B4-D4</f>
        <v>95285</v>
      </c>
    </row>
    <row r="5" spans="1:5" ht="37.5" customHeight="1">
      <c r="A5" s="4" t="s">
        <v>1</v>
      </c>
      <c r="B5" s="6">
        <v>312467</v>
      </c>
      <c r="C5" s="37"/>
      <c r="D5" s="7"/>
      <c r="E5" s="6">
        <f>E4+B5-D5</f>
        <v>407752</v>
      </c>
    </row>
    <row r="6" spans="1:5" ht="37.5" customHeight="1">
      <c r="A6" s="4" t="s">
        <v>2</v>
      </c>
      <c r="B6" s="6"/>
      <c r="C6" s="37"/>
      <c r="D6" s="7"/>
      <c r="E6" s="6"/>
    </row>
    <row r="7" spans="1:5" ht="37.5" customHeight="1">
      <c r="A7" s="4" t="s">
        <v>3</v>
      </c>
      <c r="B7" s="6"/>
      <c r="C7" s="37"/>
      <c r="D7" s="7"/>
      <c r="E7" s="6"/>
    </row>
    <row r="8" spans="1:5" ht="37.5" customHeight="1">
      <c r="A8" s="4" t="s">
        <v>4</v>
      </c>
      <c r="B8" s="6"/>
      <c r="C8" s="37"/>
      <c r="D8" s="7"/>
      <c r="E8" s="6"/>
    </row>
    <row r="9" spans="1:5" ht="37.5" customHeight="1">
      <c r="A9" s="4" t="s">
        <v>5</v>
      </c>
      <c r="B9" s="6"/>
      <c r="C9" s="37"/>
      <c r="D9" s="7"/>
      <c r="E9" s="6"/>
    </row>
    <row r="10" spans="1:5" ht="37.5" customHeight="1">
      <c r="A10" s="4" t="s">
        <v>6</v>
      </c>
      <c r="B10" s="6"/>
      <c r="C10" s="37"/>
      <c r="D10" s="7"/>
      <c r="E10" s="6"/>
    </row>
    <row r="11" spans="1:5" ht="37.5" customHeight="1">
      <c r="A11" s="4" t="s">
        <v>7</v>
      </c>
      <c r="B11" s="6"/>
      <c r="C11" s="37"/>
      <c r="D11" s="7"/>
      <c r="E11" s="6"/>
    </row>
    <row r="12" spans="1:5" ht="37.5" customHeight="1">
      <c r="A12" s="4" t="s">
        <v>8</v>
      </c>
      <c r="B12" s="6"/>
      <c r="C12" s="37"/>
      <c r="D12" s="7"/>
      <c r="E12" s="6"/>
    </row>
    <row r="13" spans="1:5" ht="37.5" customHeight="1">
      <c r="A13" s="4" t="s">
        <v>9</v>
      </c>
      <c r="B13" s="6"/>
      <c r="C13" s="37"/>
      <c r="D13" s="7"/>
      <c r="E13" s="6"/>
    </row>
    <row r="14" spans="1:5" ht="37.5" customHeight="1">
      <c r="A14" s="4" t="s">
        <v>10</v>
      </c>
      <c r="B14" s="6"/>
      <c r="C14" s="37"/>
      <c r="D14" s="7"/>
      <c r="E14" s="6"/>
    </row>
    <row r="15" spans="1:5" ht="37.5" customHeight="1" thickBot="1">
      <c r="A15" s="4" t="s">
        <v>11</v>
      </c>
      <c r="B15" s="6"/>
      <c r="C15" s="52"/>
      <c r="D15" s="7"/>
      <c r="E15" s="6"/>
    </row>
    <row r="16" spans="1:5" ht="37.5" customHeight="1" thickBot="1">
      <c r="B16" s="8">
        <f>B15+B14+B13+B12+B11+B10+B9+B8+B7+B6+B5+B4+E3</f>
        <v>557752</v>
      </c>
      <c r="C16" s="39"/>
      <c r="D16" s="8">
        <f>SUM(D4:D15)</f>
        <v>150000</v>
      </c>
      <c r="E16" s="8">
        <f>B16-D16</f>
        <v>407752</v>
      </c>
    </row>
    <row r="17" spans="4:5" ht="37.5" customHeight="1">
      <c r="D17" s="58" t="s">
        <v>18</v>
      </c>
      <c r="E17" s="58"/>
    </row>
  </sheetData>
  <mergeCells count="3">
    <mergeCell ref="A1:E1"/>
    <mergeCell ref="C2:D2"/>
    <mergeCell ref="D17:E17"/>
  </mergeCells>
  <phoneticPr fontId="2"/>
  <pageMargins left="0.51" right="0.43" top="0.64" bottom="0.16" header="0.3" footer="0.16"/>
  <pageSetup paperSize="1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BAEF-B1BC-4563-9F07-A1A5085336C1}">
  <dimension ref="A1:E17"/>
  <sheetViews>
    <sheetView topLeftCell="A16" workbookViewId="0">
      <selection activeCell="D7" sqref="D7"/>
    </sheetView>
  </sheetViews>
  <sheetFormatPr defaultColWidth="6" defaultRowHeight="37.5" customHeight="1"/>
  <cols>
    <col min="1" max="1" width="6" style="1"/>
    <col min="2" max="2" width="20.69921875" style="3" customWidth="1"/>
    <col min="3" max="3" width="8.59765625" style="3" customWidth="1"/>
    <col min="4" max="4" width="18.09765625" style="3" customWidth="1"/>
    <col min="5" max="5" width="18" style="3" customWidth="1"/>
    <col min="6" max="8" width="6" style="2"/>
    <col min="9" max="9" width="8" style="2" bestFit="1" customWidth="1"/>
    <col min="10" max="16384" width="6" style="2"/>
  </cols>
  <sheetData>
    <row r="1" spans="1:5" ht="37.5" customHeight="1">
      <c r="A1" s="53" t="s">
        <v>46</v>
      </c>
      <c r="B1" s="53"/>
      <c r="C1" s="53"/>
      <c r="D1" s="53"/>
      <c r="E1" s="53"/>
    </row>
    <row r="2" spans="1:5" ht="37.5" customHeight="1">
      <c r="A2" s="4"/>
      <c r="B2" s="5" t="s">
        <v>12</v>
      </c>
      <c r="C2" s="54" t="s">
        <v>45</v>
      </c>
      <c r="D2" s="55"/>
      <c r="E2" s="5" t="s">
        <v>14</v>
      </c>
    </row>
    <row r="3" spans="1:5" ht="37.5" customHeight="1">
      <c r="A3" s="5"/>
      <c r="B3" s="7"/>
      <c r="C3" s="6"/>
      <c r="D3" s="7"/>
      <c r="E3" s="7">
        <f>'2023①'!E15</f>
        <v>108516</v>
      </c>
    </row>
    <row r="4" spans="1:5" ht="37.5" customHeight="1">
      <c r="A4" s="4" t="s">
        <v>0</v>
      </c>
      <c r="B4" s="6">
        <v>136769</v>
      </c>
      <c r="C4" s="37"/>
      <c r="D4" s="7"/>
      <c r="E4" s="6">
        <f>E3+B4-D4</f>
        <v>245285</v>
      </c>
    </row>
    <row r="5" spans="1:5" ht="37.5" customHeight="1">
      <c r="A5" s="4" t="s">
        <v>1</v>
      </c>
      <c r="B5" s="6">
        <v>312467</v>
      </c>
      <c r="C5" s="37">
        <v>45460</v>
      </c>
      <c r="D5" s="7">
        <v>250000</v>
      </c>
      <c r="E5" s="6">
        <f>E4+B5-D5</f>
        <v>307752</v>
      </c>
    </row>
    <row r="6" spans="1:5" ht="37.5" customHeight="1">
      <c r="A6" s="4" t="s">
        <v>2</v>
      </c>
      <c r="B6" s="6"/>
      <c r="C6" s="37"/>
      <c r="D6" s="7"/>
      <c r="E6" s="6">
        <f t="shared" ref="E6:E13" si="0">E5+B6-D6</f>
        <v>307752</v>
      </c>
    </row>
    <row r="7" spans="1:5" ht="37.5" customHeight="1">
      <c r="A7" s="4" t="s">
        <v>3</v>
      </c>
      <c r="B7" s="6"/>
      <c r="C7" s="37"/>
      <c r="D7" s="7"/>
      <c r="E7" s="6">
        <f t="shared" si="0"/>
        <v>307752</v>
      </c>
    </row>
    <row r="8" spans="1:5" ht="37.5" customHeight="1">
      <c r="A8" s="4" t="s">
        <v>4</v>
      </c>
      <c r="B8" s="6"/>
      <c r="C8" s="37"/>
      <c r="D8" s="7"/>
      <c r="E8" s="6">
        <f t="shared" si="0"/>
        <v>307752</v>
      </c>
    </row>
    <row r="9" spans="1:5" ht="37.5" customHeight="1">
      <c r="A9" s="4" t="s">
        <v>5</v>
      </c>
      <c r="B9" s="6"/>
      <c r="C9" s="37"/>
      <c r="D9" s="7"/>
      <c r="E9" s="6">
        <f t="shared" si="0"/>
        <v>307752</v>
      </c>
    </row>
    <row r="10" spans="1:5" ht="37.5" customHeight="1">
      <c r="A10" s="4" t="s">
        <v>6</v>
      </c>
      <c r="B10" s="6"/>
      <c r="C10" s="37"/>
      <c r="D10" s="7"/>
      <c r="E10" s="6">
        <f t="shared" si="0"/>
        <v>307752</v>
      </c>
    </row>
    <row r="11" spans="1:5" ht="37.5" customHeight="1">
      <c r="A11" s="4" t="s">
        <v>7</v>
      </c>
      <c r="B11" s="6"/>
      <c r="C11" s="37"/>
      <c r="D11" s="7"/>
      <c r="E11" s="6">
        <f>E10+B11-D11</f>
        <v>307752</v>
      </c>
    </row>
    <row r="12" spans="1:5" ht="37.5" customHeight="1">
      <c r="A12" s="4" t="s">
        <v>8</v>
      </c>
      <c r="B12" s="6"/>
      <c r="C12" s="37"/>
      <c r="D12" s="7"/>
      <c r="E12" s="6">
        <f>E11+B12-D12</f>
        <v>307752</v>
      </c>
    </row>
    <row r="13" spans="1:5" ht="37.5" customHeight="1">
      <c r="A13" s="4" t="s">
        <v>9</v>
      </c>
      <c r="B13" s="6"/>
      <c r="C13" s="37"/>
      <c r="D13" s="7"/>
      <c r="E13" s="6">
        <f t="shared" si="0"/>
        <v>307752</v>
      </c>
    </row>
    <row r="14" spans="1:5" ht="37.5" customHeight="1">
      <c r="A14" s="4" t="s">
        <v>10</v>
      </c>
      <c r="B14" s="6"/>
      <c r="C14" s="37"/>
      <c r="D14" s="7"/>
      <c r="E14" s="6">
        <f>E13+B14-D14</f>
        <v>307752</v>
      </c>
    </row>
    <row r="15" spans="1:5" ht="37.5" customHeight="1" thickBot="1">
      <c r="A15" s="4" t="s">
        <v>11</v>
      </c>
      <c r="B15" s="6"/>
      <c r="C15" s="52"/>
      <c r="D15" s="7"/>
      <c r="E15" s="6">
        <f>E14+B15-D15</f>
        <v>307752</v>
      </c>
    </row>
    <row r="16" spans="1:5" ht="37.5" customHeight="1" thickBot="1">
      <c r="B16" s="8">
        <f>B15+B14+B13+B12+B11+B10+B9+B8+B7+B6+B5+B4+E3</f>
        <v>557752</v>
      </c>
      <c r="C16" s="39"/>
      <c r="D16" s="8">
        <f>SUM(D4:D15)</f>
        <v>250000</v>
      </c>
      <c r="E16" s="8">
        <f>B16-D16</f>
        <v>307752</v>
      </c>
    </row>
    <row r="17" spans="4:5" ht="37.5" customHeight="1">
      <c r="D17" s="58" t="s">
        <v>18</v>
      </c>
      <c r="E17" s="58"/>
    </row>
  </sheetData>
  <mergeCells count="3">
    <mergeCell ref="A1:E1"/>
    <mergeCell ref="C2:D2"/>
    <mergeCell ref="D17:E17"/>
  </mergeCells>
  <phoneticPr fontId="2"/>
  <pageMargins left="0.51" right="0.43" top="0.64" bottom="0.16" header="0.3" footer="0.16"/>
  <pageSetup paperSize="1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3344-A420-4BFF-B0D3-6CA444CD22D5}">
  <dimension ref="A1:B16"/>
  <sheetViews>
    <sheetView workbookViewId="0">
      <selection activeCell="J6" sqref="J6:J7"/>
    </sheetView>
  </sheetViews>
  <sheetFormatPr defaultColWidth="9" defaultRowHeight="30.75" customHeight="1"/>
  <cols>
    <col min="1" max="1" width="12" style="2" customWidth="1"/>
    <col min="2" max="2" width="24.69921875" style="2" customWidth="1"/>
    <col min="3" max="16384" width="9" style="2"/>
  </cols>
  <sheetData>
    <row r="1" spans="1:2" ht="30.75" customHeight="1">
      <c r="A1" s="66" t="s">
        <v>51</v>
      </c>
      <c r="B1" s="66"/>
    </row>
    <row r="3" spans="1:2" ht="30.75" customHeight="1">
      <c r="A3" s="5" t="s">
        <v>33</v>
      </c>
      <c r="B3" s="40"/>
    </row>
    <row r="4" spans="1:2" ht="30.75" customHeight="1">
      <c r="A4" s="5" t="s">
        <v>1</v>
      </c>
      <c r="B4" s="40"/>
    </row>
    <row r="5" spans="1:2" ht="30.75" customHeight="1">
      <c r="A5" s="5" t="s">
        <v>2</v>
      </c>
      <c r="B5" s="40"/>
    </row>
    <row r="6" spans="1:2" ht="30.75" customHeight="1">
      <c r="A6" s="5" t="s">
        <v>3</v>
      </c>
      <c r="B6" s="40"/>
    </row>
    <row r="7" spans="1:2" ht="30.75" customHeight="1">
      <c r="A7" s="5" t="s">
        <v>4</v>
      </c>
      <c r="B7" s="40"/>
    </row>
    <row r="8" spans="1:2" ht="30.75" customHeight="1">
      <c r="A8" s="5" t="s">
        <v>5</v>
      </c>
      <c r="B8" s="40"/>
    </row>
    <row r="9" spans="1:2" ht="30.75" customHeight="1">
      <c r="A9" s="5" t="s">
        <v>6</v>
      </c>
      <c r="B9" s="40"/>
    </row>
    <row r="10" spans="1:2" ht="30.75" customHeight="1">
      <c r="A10" s="5" t="s">
        <v>7</v>
      </c>
      <c r="B10" s="40"/>
    </row>
    <row r="11" spans="1:2" ht="30.75" customHeight="1">
      <c r="A11" s="5" t="s">
        <v>8</v>
      </c>
      <c r="B11" s="40"/>
    </row>
    <row r="12" spans="1:2" ht="30.75" customHeight="1">
      <c r="A12" s="5" t="s">
        <v>9</v>
      </c>
      <c r="B12" s="40"/>
    </row>
    <row r="13" spans="1:2" ht="30.75" customHeight="1">
      <c r="A13" s="5" t="s">
        <v>10</v>
      </c>
      <c r="B13" s="40"/>
    </row>
    <row r="14" spans="1:2" ht="30.75" customHeight="1" thickBot="1">
      <c r="A14" s="5" t="s">
        <v>11</v>
      </c>
      <c r="B14" s="40"/>
    </row>
    <row r="15" spans="1:2" ht="30.75" customHeight="1" thickBot="1">
      <c r="A15" s="3"/>
      <c r="B15" s="42">
        <f>SUM(B3:B14)</f>
        <v>0</v>
      </c>
    </row>
    <row r="16" spans="1:2" ht="30.75" customHeight="1">
      <c r="B16" s="1" t="s">
        <v>40</v>
      </c>
    </row>
  </sheetData>
  <mergeCells count="1">
    <mergeCell ref="A1:B1"/>
  </mergeCells>
  <phoneticPr fontId="2"/>
  <pageMargins left="1.27" right="0.7" top="0.75" bottom="0.75" header="0.3" footer="0.3"/>
  <pageSetup paperSiz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097D-6E1E-4090-A6BE-A1379CD6E482}">
  <dimension ref="A1:B16"/>
  <sheetViews>
    <sheetView workbookViewId="0">
      <selection activeCell="D6" sqref="D6"/>
    </sheetView>
  </sheetViews>
  <sheetFormatPr defaultColWidth="9" defaultRowHeight="30.75" customHeight="1"/>
  <cols>
    <col min="1" max="1" width="12" style="2" customWidth="1"/>
    <col min="2" max="2" width="24.69921875" style="2" customWidth="1"/>
    <col min="3" max="16384" width="9" style="2"/>
  </cols>
  <sheetData>
    <row r="1" spans="1:2" ht="30.75" customHeight="1">
      <c r="A1" s="66" t="s">
        <v>39</v>
      </c>
      <c r="B1" s="66"/>
    </row>
    <row r="3" spans="1:2" ht="30.75" customHeight="1">
      <c r="A3" s="5" t="s">
        <v>32</v>
      </c>
      <c r="B3" s="40">
        <v>6742</v>
      </c>
    </row>
    <row r="4" spans="1:2" ht="30.75" customHeight="1">
      <c r="A4" s="5" t="s">
        <v>38</v>
      </c>
      <c r="B4" s="40">
        <v>6328</v>
      </c>
    </row>
    <row r="5" spans="1:2" ht="30.75" customHeight="1">
      <c r="A5" s="5" t="s">
        <v>11</v>
      </c>
      <c r="B5" s="40">
        <v>7182</v>
      </c>
    </row>
    <row r="6" spans="1:2" ht="30.75" customHeight="1">
      <c r="A6" s="5" t="s">
        <v>33</v>
      </c>
      <c r="B6" s="40">
        <v>7088</v>
      </c>
    </row>
    <row r="7" spans="1:2" ht="30.75" customHeight="1">
      <c r="A7" s="5" t="s">
        <v>1</v>
      </c>
      <c r="B7" s="40">
        <v>7101</v>
      </c>
    </row>
    <row r="8" spans="1:2" ht="30.75" customHeight="1">
      <c r="A8" s="5" t="s">
        <v>2</v>
      </c>
      <c r="B8" s="40">
        <v>7189</v>
      </c>
    </row>
    <row r="9" spans="1:2" ht="30.75" customHeight="1">
      <c r="A9" s="5" t="s">
        <v>3</v>
      </c>
      <c r="B9" s="40">
        <v>7192</v>
      </c>
    </row>
    <row r="10" spans="1:2" ht="30.75" customHeight="1">
      <c r="A10" s="5" t="s">
        <v>4</v>
      </c>
      <c r="B10" s="40">
        <v>7289</v>
      </c>
    </row>
    <row r="11" spans="1:2" ht="30.75" customHeight="1">
      <c r="A11" s="5" t="s">
        <v>5</v>
      </c>
      <c r="B11" s="40">
        <v>7107</v>
      </c>
    </row>
    <row r="12" spans="1:2" ht="30.75" customHeight="1">
      <c r="A12" s="5" t="s">
        <v>6</v>
      </c>
      <c r="B12" s="40">
        <v>7137</v>
      </c>
    </row>
    <row r="13" spans="1:2" ht="30.75" customHeight="1">
      <c r="A13" s="5" t="s">
        <v>7</v>
      </c>
      <c r="B13" s="40">
        <v>7213</v>
      </c>
    </row>
    <row r="14" spans="1:2" ht="30.75" customHeight="1" thickBot="1">
      <c r="A14" s="5" t="s">
        <v>8</v>
      </c>
      <c r="B14" s="41">
        <v>7159</v>
      </c>
    </row>
    <row r="15" spans="1:2" ht="30.75" customHeight="1" thickBot="1">
      <c r="A15" s="3"/>
      <c r="B15" s="42">
        <f>SUM(B3:B14)</f>
        <v>84727</v>
      </c>
    </row>
    <row r="16" spans="1:2" ht="30.75" customHeight="1">
      <c r="B16" s="1" t="s">
        <v>40</v>
      </c>
    </row>
  </sheetData>
  <mergeCells count="1">
    <mergeCell ref="A1:B1"/>
  </mergeCells>
  <phoneticPr fontId="2"/>
  <pageMargins left="1.27" right="0.7" top="0.75" bottom="0.75" header="0.3" footer="0.3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6503-2D57-4084-8BFE-6676B0BD3A31}">
  <dimension ref="A1:O25"/>
  <sheetViews>
    <sheetView tabSelected="1" workbookViewId="0">
      <selection activeCell="B2" sqref="B2:D7"/>
    </sheetView>
  </sheetViews>
  <sheetFormatPr defaultColWidth="9" defaultRowHeight="21.75" customHeight="1"/>
  <cols>
    <col min="1" max="1" width="9" style="45"/>
    <col min="2" max="3" width="11.19921875" style="48" customWidth="1"/>
    <col min="4" max="4" width="13.19921875" style="45" customWidth="1"/>
    <col min="5" max="5" width="1.59765625" style="45" customWidth="1"/>
    <col min="6" max="6" width="9" style="45"/>
    <col min="7" max="8" width="11.19921875" style="48" customWidth="1"/>
    <col min="9" max="9" width="13.09765625" style="48" customWidth="1"/>
    <col min="10" max="16384" width="9" style="45"/>
  </cols>
  <sheetData>
    <row r="1" spans="1:15" ht="21.75" customHeight="1">
      <c r="A1" s="43" t="s">
        <v>29</v>
      </c>
      <c r="B1" s="46" t="s">
        <v>42</v>
      </c>
      <c r="C1" s="46" t="s">
        <v>43</v>
      </c>
      <c r="D1" s="43" t="s">
        <v>35</v>
      </c>
      <c r="F1" s="43" t="s">
        <v>34</v>
      </c>
      <c r="G1" s="46" t="s">
        <v>42</v>
      </c>
      <c r="H1" s="46" t="s">
        <v>43</v>
      </c>
      <c r="I1" s="46" t="s">
        <v>35</v>
      </c>
      <c r="M1" s="43" t="s">
        <v>32</v>
      </c>
      <c r="N1" s="46">
        <v>45000</v>
      </c>
      <c r="O1" s="46">
        <v>0</v>
      </c>
    </row>
    <row r="2" spans="1:15" ht="21.75" customHeight="1">
      <c r="A2" s="43" t="s">
        <v>30</v>
      </c>
      <c r="B2" s="46">
        <v>45000</v>
      </c>
      <c r="C2" s="46">
        <v>20000</v>
      </c>
      <c r="D2" s="43" t="s">
        <v>50</v>
      </c>
      <c r="F2" s="43" t="s">
        <v>33</v>
      </c>
      <c r="G2" s="46">
        <v>45000</v>
      </c>
      <c r="H2" s="46">
        <v>95000</v>
      </c>
      <c r="I2" s="46" t="s">
        <v>48</v>
      </c>
      <c r="M2" s="43" t="s">
        <v>10</v>
      </c>
      <c r="N2" s="46">
        <v>45000</v>
      </c>
      <c r="O2" s="46">
        <v>40000</v>
      </c>
    </row>
    <row r="3" spans="1:15" ht="21.75" customHeight="1">
      <c r="A3" s="43" t="s">
        <v>5</v>
      </c>
      <c r="B3" s="46">
        <v>45000</v>
      </c>
      <c r="C3" s="46">
        <v>40000</v>
      </c>
      <c r="D3" s="43" t="s">
        <v>49</v>
      </c>
      <c r="F3" s="43" t="s">
        <v>1</v>
      </c>
      <c r="G3" s="46">
        <v>45000</v>
      </c>
      <c r="H3" s="46"/>
      <c r="I3" s="46"/>
      <c r="M3" s="43" t="s">
        <v>11</v>
      </c>
      <c r="N3" s="46">
        <v>20000</v>
      </c>
      <c r="O3" s="46"/>
    </row>
    <row r="4" spans="1:15" ht="21.75" customHeight="1">
      <c r="A4" s="43" t="s">
        <v>6</v>
      </c>
      <c r="B4" s="46">
        <v>45000</v>
      </c>
      <c r="C4" s="46">
        <v>0</v>
      </c>
      <c r="D4" s="43"/>
      <c r="F4" s="43" t="s">
        <v>2</v>
      </c>
      <c r="G4" s="46">
        <v>25000</v>
      </c>
      <c r="H4" s="46">
        <v>40000</v>
      </c>
      <c r="I4" s="46" t="s">
        <v>48</v>
      </c>
      <c r="M4" s="43" t="s">
        <v>33</v>
      </c>
      <c r="N4" s="46">
        <v>45000</v>
      </c>
      <c r="O4" s="46">
        <v>95000</v>
      </c>
    </row>
    <row r="5" spans="1:15" ht="21.75" customHeight="1">
      <c r="A5" s="44" t="s">
        <v>7</v>
      </c>
      <c r="B5" s="47">
        <v>40000</v>
      </c>
      <c r="C5" s="47">
        <v>40000</v>
      </c>
      <c r="D5" s="44" t="s">
        <v>36</v>
      </c>
      <c r="F5" s="43" t="s">
        <v>3</v>
      </c>
      <c r="G5" s="46">
        <v>0</v>
      </c>
      <c r="H5" s="46"/>
      <c r="I5" s="46"/>
      <c r="M5" s="43" t="s">
        <v>1</v>
      </c>
      <c r="N5" s="46">
        <v>45000</v>
      </c>
      <c r="O5" s="46"/>
    </row>
    <row r="6" spans="1:15" ht="21.75" customHeight="1">
      <c r="A6" s="43" t="s">
        <v>8</v>
      </c>
      <c r="B6" s="46">
        <v>40000</v>
      </c>
      <c r="C6" s="46">
        <v>20000</v>
      </c>
      <c r="D6" s="43" t="s">
        <v>50</v>
      </c>
      <c r="F6" s="43" t="s">
        <v>4</v>
      </c>
      <c r="G6" s="46">
        <v>0</v>
      </c>
      <c r="H6" s="46"/>
      <c r="I6" s="46"/>
      <c r="M6" s="43" t="s">
        <v>2</v>
      </c>
      <c r="N6" s="46">
        <v>25000</v>
      </c>
      <c r="O6" s="46">
        <v>40000</v>
      </c>
    </row>
    <row r="7" spans="1:15" ht="21.75" customHeight="1">
      <c r="A7" s="43" t="s">
        <v>31</v>
      </c>
      <c r="B7" s="76"/>
      <c r="C7" s="77"/>
      <c r="D7" s="78"/>
      <c r="F7" s="43" t="s">
        <v>5</v>
      </c>
      <c r="G7" s="46">
        <v>0</v>
      </c>
      <c r="H7" s="46"/>
      <c r="I7" s="46"/>
      <c r="N7" s="81">
        <f>SUM(N1:N6)</f>
        <v>225000</v>
      </c>
      <c r="O7" s="81">
        <f>SUM(O1:O6)</f>
        <v>175000</v>
      </c>
    </row>
    <row r="8" spans="1:15" ht="21.75" customHeight="1">
      <c r="A8" s="43" t="s">
        <v>32</v>
      </c>
      <c r="B8" s="46">
        <v>40000</v>
      </c>
      <c r="C8" s="46">
        <v>0</v>
      </c>
      <c r="D8" s="43"/>
      <c r="F8" s="43" t="s">
        <v>6</v>
      </c>
      <c r="G8" s="46">
        <v>0</v>
      </c>
      <c r="H8" s="46"/>
      <c r="I8" s="46"/>
      <c r="N8" s="83">
        <f>N7-O7</f>
        <v>50000</v>
      </c>
      <c r="O8" s="82"/>
    </row>
    <row r="9" spans="1:15" ht="21.75" customHeight="1">
      <c r="A9" s="43" t="s">
        <v>10</v>
      </c>
      <c r="B9" s="46">
        <v>45000</v>
      </c>
      <c r="C9" s="46">
        <v>0</v>
      </c>
      <c r="D9" s="43"/>
      <c r="F9" s="43" t="s">
        <v>7</v>
      </c>
      <c r="G9" s="46">
        <v>0</v>
      </c>
      <c r="H9" s="46"/>
      <c r="I9" s="46"/>
    </row>
    <row r="10" spans="1:15" ht="21.75" customHeight="1">
      <c r="A10" s="43" t="s">
        <v>11</v>
      </c>
      <c r="B10" s="46">
        <v>45000</v>
      </c>
      <c r="C10" s="46">
        <v>30000</v>
      </c>
      <c r="D10" s="43" t="s">
        <v>44</v>
      </c>
      <c r="F10" s="43" t="s">
        <v>8</v>
      </c>
      <c r="G10" s="46">
        <v>0</v>
      </c>
      <c r="H10" s="46"/>
      <c r="I10" s="46"/>
    </row>
    <row r="11" spans="1:15" ht="21.75" customHeight="1">
      <c r="A11" s="43" t="s">
        <v>33</v>
      </c>
      <c r="B11" s="46">
        <v>45000</v>
      </c>
      <c r="C11" s="46">
        <v>0</v>
      </c>
      <c r="D11" s="43"/>
      <c r="F11" s="43" t="s">
        <v>37</v>
      </c>
      <c r="G11" s="76"/>
      <c r="H11" s="77"/>
      <c r="I11" s="78"/>
    </row>
    <row r="12" spans="1:15" ht="21.75" customHeight="1">
      <c r="A12" s="43" t="s">
        <v>1</v>
      </c>
      <c r="B12" s="46">
        <v>45000</v>
      </c>
      <c r="C12" s="46">
        <v>40000</v>
      </c>
      <c r="D12" s="43" t="s">
        <v>49</v>
      </c>
      <c r="F12" s="43" t="s">
        <v>32</v>
      </c>
      <c r="G12" s="46">
        <v>0</v>
      </c>
      <c r="H12" s="46"/>
      <c r="I12" s="46"/>
    </row>
    <row r="13" spans="1:15" ht="21.75" customHeight="1">
      <c r="A13" s="43" t="s">
        <v>2</v>
      </c>
      <c r="B13" s="46">
        <v>20000</v>
      </c>
      <c r="C13" s="46">
        <v>0</v>
      </c>
      <c r="D13" s="43"/>
      <c r="F13" s="43" t="s">
        <v>10</v>
      </c>
      <c r="G13" s="46">
        <v>0</v>
      </c>
      <c r="H13" s="46"/>
      <c r="I13" s="46"/>
    </row>
    <row r="14" spans="1:15" ht="21.75" customHeight="1">
      <c r="A14" s="43" t="s">
        <v>3</v>
      </c>
      <c r="B14" s="46">
        <v>40000</v>
      </c>
      <c r="C14" s="46">
        <v>0</v>
      </c>
      <c r="D14" s="43"/>
      <c r="F14" s="43" t="s">
        <v>11</v>
      </c>
      <c r="G14" s="46">
        <v>0</v>
      </c>
      <c r="H14" s="46"/>
      <c r="I14" s="46"/>
    </row>
    <row r="15" spans="1:15" ht="21.75" customHeight="1">
      <c r="A15" s="43" t="s">
        <v>4</v>
      </c>
      <c r="B15" s="46">
        <v>40000</v>
      </c>
      <c r="C15" s="46">
        <v>0</v>
      </c>
      <c r="D15" s="43"/>
      <c r="F15" s="43" t="s">
        <v>33</v>
      </c>
      <c r="G15" s="46">
        <v>0</v>
      </c>
      <c r="H15" s="46"/>
      <c r="I15" s="46"/>
    </row>
    <row r="16" spans="1:15" ht="21.75" customHeight="1">
      <c r="A16" s="43" t="s">
        <v>5</v>
      </c>
      <c r="B16" s="46">
        <v>40000</v>
      </c>
      <c r="C16" s="46">
        <v>40000</v>
      </c>
      <c r="D16" s="43" t="s">
        <v>49</v>
      </c>
      <c r="F16" s="43" t="s">
        <v>1</v>
      </c>
      <c r="G16" s="46">
        <v>0</v>
      </c>
      <c r="H16" s="46"/>
      <c r="I16" s="46"/>
    </row>
    <row r="17" spans="1:9" ht="21.75" customHeight="1">
      <c r="A17" s="43" t="s">
        <v>6</v>
      </c>
      <c r="B17" s="46">
        <v>45000</v>
      </c>
      <c r="C17" s="46">
        <v>40000</v>
      </c>
      <c r="D17" s="43" t="s">
        <v>49</v>
      </c>
      <c r="F17" s="43" t="s">
        <v>2</v>
      </c>
      <c r="G17" s="46">
        <v>0</v>
      </c>
      <c r="H17" s="46"/>
      <c r="I17" s="46"/>
    </row>
    <row r="18" spans="1:9" ht="21.75" customHeight="1">
      <c r="A18" s="43" t="s">
        <v>7</v>
      </c>
      <c r="B18" s="46">
        <v>45000</v>
      </c>
      <c r="C18" s="46">
        <v>0</v>
      </c>
      <c r="D18" s="43"/>
      <c r="F18" s="43" t="s">
        <v>3</v>
      </c>
      <c r="G18" s="46">
        <v>0</v>
      </c>
      <c r="H18" s="46"/>
      <c r="I18" s="46"/>
    </row>
    <row r="19" spans="1:9" ht="21.75" customHeight="1">
      <c r="A19" s="43" t="s">
        <v>8</v>
      </c>
      <c r="B19" s="46">
        <v>45000</v>
      </c>
      <c r="C19" s="46">
        <v>65629</v>
      </c>
      <c r="D19" s="43" t="s">
        <v>41</v>
      </c>
      <c r="F19" s="43" t="s">
        <v>4</v>
      </c>
      <c r="G19" s="46">
        <v>0</v>
      </c>
      <c r="H19" s="46"/>
      <c r="I19" s="46"/>
    </row>
    <row r="20" spans="1:9" ht="21.75" customHeight="1">
      <c r="A20" s="43" t="s">
        <v>34</v>
      </c>
      <c r="B20" s="76"/>
      <c r="C20" s="77"/>
      <c r="D20" s="78"/>
      <c r="F20" s="43" t="s">
        <v>5</v>
      </c>
      <c r="G20" s="46">
        <v>0</v>
      </c>
      <c r="H20" s="46"/>
      <c r="I20" s="46"/>
    </row>
    <row r="21" spans="1:9" ht="21.75" customHeight="1">
      <c r="A21" s="43" t="s">
        <v>32</v>
      </c>
      <c r="B21" s="46">
        <v>45000</v>
      </c>
      <c r="C21" s="46">
        <v>0</v>
      </c>
      <c r="D21" s="43"/>
      <c r="F21" s="43" t="s">
        <v>6</v>
      </c>
      <c r="G21" s="46">
        <v>0</v>
      </c>
      <c r="H21" s="46"/>
      <c r="I21" s="46"/>
    </row>
    <row r="22" spans="1:9" ht="21.75" customHeight="1">
      <c r="A22" s="43" t="s">
        <v>10</v>
      </c>
      <c r="B22" s="46">
        <v>45000</v>
      </c>
      <c r="C22" s="46">
        <v>40000</v>
      </c>
      <c r="D22" s="43" t="s">
        <v>49</v>
      </c>
      <c r="F22" s="43" t="s">
        <v>7</v>
      </c>
      <c r="G22" s="46">
        <v>0</v>
      </c>
      <c r="H22" s="46"/>
      <c r="I22" s="46"/>
    </row>
    <row r="23" spans="1:9" ht="21.75" customHeight="1" thickBot="1">
      <c r="A23" s="43" t="s">
        <v>11</v>
      </c>
      <c r="B23" s="46">
        <v>20000</v>
      </c>
      <c r="C23" s="46">
        <v>20000</v>
      </c>
      <c r="D23" s="43" t="s">
        <v>47</v>
      </c>
      <c r="F23" s="43" t="s">
        <v>8</v>
      </c>
      <c r="G23" s="46">
        <v>0</v>
      </c>
      <c r="H23" s="49"/>
      <c r="I23" s="46"/>
    </row>
    <row r="24" spans="1:9" ht="21.75" customHeight="1" thickBot="1">
      <c r="B24" s="49">
        <f>SUM(B2:B23)</f>
        <v>820000</v>
      </c>
      <c r="C24" s="49">
        <f>SUM(C2:C23)</f>
        <v>395629</v>
      </c>
      <c r="G24" s="50">
        <f>SUM(G2:G23)</f>
        <v>115000</v>
      </c>
      <c r="H24" s="51">
        <f>SUM(H2:H23)</f>
        <v>135000</v>
      </c>
    </row>
    <row r="25" spans="1:9" ht="30" customHeight="1" thickBot="1">
      <c r="B25" s="74">
        <f>B24-C24</f>
        <v>424371</v>
      </c>
      <c r="C25" s="75"/>
      <c r="G25" s="79">
        <f>B25+G24-H24</f>
        <v>404371</v>
      </c>
      <c r="H25" s="80"/>
    </row>
  </sheetData>
  <mergeCells count="6">
    <mergeCell ref="N8:O8"/>
    <mergeCell ref="B25:C25"/>
    <mergeCell ref="B20:D20"/>
    <mergeCell ref="G11:I11"/>
    <mergeCell ref="B7:D7"/>
    <mergeCell ref="G25:H25"/>
  </mergeCells>
  <phoneticPr fontId="2"/>
  <pageMargins left="0.16" right="0.16" top="0.75" bottom="0.75" header="0.3" footer="0.3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2022②</vt:lpstr>
      <vt:lpstr>Sheet1</vt:lpstr>
      <vt:lpstr>2022①</vt:lpstr>
      <vt:lpstr>2023①</vt:lpstr>
      <vt:lpstr>2024①  (2)</vt:lpstr>
      <vt:lpstr>2024① </vt:lpstr>
      <vt:lpstr>2024和哉携帯</vt:lpstr>
      <vt:lpstr>2023和哉携帯</vt:lpstr>
      <vt:lpstr>岡本善信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2024-04-30T02:29:16Z</cp:lastPrinted>
  <dcterms:created xsi:type="dcterms:W3CDTF">2015-06-05T18:19:34Z</dcterms:created>
  <dcterms:modified xsi:type="dcterms:W3CDTF">2024-07-19T08:07:32Z</dcterms:modified>
</cp:coreProperties>
</file>