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D3928954-4829-4381-A029-12B21D15CC3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生矢神社" sheetId="2" r:id="rId1"/>
    <sheet name="2023" sheetId="5" r:id="rId2"/>
    <sheet name="Sheet1" sheetId="6" r:id="rId3"/>
    <sheet name="春日振興会" sheetId="1" r:id="rId4"/>
    <sheet name="2022" sheetId="4" r:id="rId5"/>
    <sheet name="春日振興会 2019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" i="5" l="1"/>
  <c r="AE38" i="5"/>
  <c r="M38" i="5"/>
  <c r="M31" i="5"/>
  <c r="AE31" i="5"/>
  <c r="AL31" i="5" s="1"/>
  <c r="T31" i="5" l="1"/>
  <c r="R19" i="5"/>
  <c r="T19" i="5" s="1"/>
  <c r="R18" i="5"/>
  <c r="T18" i="5" s="1"/>
  <c r="R17" i="5"/>
  <c r="T17" i="5" s="1"/>
  <c r="R16" i="5"/>
  <c r="T16" i="5" s="1"/>
  <c r="AJ20" i="5"/>
  <c r="R19" i="1"/>
  <c r="T19" i="1" s="1"/>
  <c r="R16" i="1"/>
  <c r="T17" i="4"/>
  <c r="T16" i="4"/>
  <c r="T18" i="4"/>
  <c r="R19" i="4"/>
  <c r="T19" i="4" s="1"/>
  <c r="R18" i="4"/>
  <c r="R17" i="4"/>
  <c r="R16" i="4"/>
  <c r="R19" i="3"/>
  <c r="T19" i="3" s="1"/>
  <c r="R18" i="3"/>
  <c r="T18" i="3" s="1"/>
  <c r="R17" i="3"/>
  <c r="T17" i="3" s="1"/>
  <c r="R16" i="3"/>
  <c r="T16" i="3" s="1"/>
  <c r="Y18" i="5" l="1"/>
  <c r="T21" i="5"/>
  <c r="T22" i="5" s="1"/>
  <c r="T23" i="5" s="1"/>
  <c r="Y16" i="5"/>
  <c r="T21" i="4"/>
  <c r="T21" i="3"/>
  <c r="T22" i="3" s="1"/>
  <c r="T23" i="3" s="1"/>
  <c r="T20" i="2"/>
  <c r="R19" i="2"/>
  <c r="T19" i="2" s="1"/>
  <c r="T18" i="2"/>
  <c r="R18" i="2"/>
  <c r="T17" i="2"/>
  <c r="R17" i="2"/>
  <c r="T16" i="2"/>
  <c r="R16" i="2"/>
  <c r="R18" i="1"/>
  <c r="T18" i="1" s="1"/>
  <c r="R17" i="1"/>
  <c r="T17" i="1" s="1"/>
  <c r="Y18" i="1" s="1"/>
  <c r="T16" i="1"/>
  <c r="Y16" i="1" s="1"/>
  <c r="Y21" i="5" l="1"/>
  <c r="E12" i="5"/>
  <c r="T22" i="4"/>
  <c r="T23" i="4" s="1"/>
  <c r="E12" i="4" s="1"/>
  <c r="E12" i="3"/>
  <c r="T21" i="1"/>
  <c r="T21" i="2"/>
  <c r="T22" i="1" l="1"/>
  <c r="T23" i="1" s="1"/>
  <c r="E12" i="1" s="1"/>
  <c r="Y21" i="1"/>
  <c r="T22" i="2"/>
  <c r="T23" i="2" s="1"/>
  <c r="E12" i="2" s="1"/>
</calcChain>
</file>

<file path=xl/sharedStrings.xml><?xml version="1.0" encoding="utf-8"?>
<sst xmlns="http://schemas.openxmlformats.org/spreadsheetml/2006/main" count="212" uniqueCount="64">
  <si>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</si>
  <si>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春　日　振　興　会　御中</t>
    <rPh sb="0" eb="1">
      <t>ハル</t>
    </rPh>
    <rPh sb="2" eb="3">
      <t>ヒ</t>
    </rPh>
    <rPh sb="4" eb="5">
      <t>シン</t>
    </rPh>
    <rPh sb="6" eb="7">
      <t>キョウ</t>
    </rPh>
    <rPh sb="8" eb="9">
      <t>カイ</t>
    </rPh>
    <rPh sb="10" eb="12">
      <t>オンチュウ</t>
    </rPh>
    <phoneticPr fontId="3"/>
  </si>
  <si>
    <t>下記の通り、御請求申し上げますので、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3"/>
  </si>
  <si>
    <t>ご査収の程よろしくお願いいたします。</t>
    <rPh sb="1" eb="3">
      <t>サシュウ</t>
    </rPh>
    <rPh sb="4" eb="5">
      <t>ホド</t>
    </rPh>
    <rPh sb="10" eb="11">
      <t>ネガ</t>
    </rPh>
    <phoneticPr fontId="3"/>
  </si>
  <si>
    <t>名称</t>
    <rPh sb="0" eb="2">
      <t>メイショウ</t>
    </rPh>
    <phoneticPr fontId="3"/>
  </si>
  <si>
    <t>春日神社秋季例大祭に伴う交通誘導警備業務</t>
    <rPh sb="0" eb="4">
      <t>カスガジンジャ</t>
    </rPh>
    <rPh sb="4" eb="6">
      <t>シュウキ</t>
    </rPh>
    <rPh sb="6" eb="9">
      <t>レイタイサイ</t>
    </rPh>
    <rPh sb="10" eb="11">
      <t>トモナ</t>
    </rPh>
    <rPh sb="12" eb="14">
      <t>コウツウ</t>
    </rPh>
    <rPh sb="14" eb="16">
      <t>ユウドウ</t>
    </rPh>
    <rPh sb="16" eb="18">
      <t>ケイビ</t>
    </rPh>
    <rPh sb="18" eb="20">
      <t>ギョウム</t>
    </rPh>
    <phoneticPr fontId="3"/>
  </si>
  <si>
    <t>日付</t>
    <rPh sb="0" eb="2">
      <t>ヒヅケ</t>
    </rPh>
    <phoneticPr fontId="3"/>
  </si>
  <si>
    <t>内容</t>
    <rPh sb="0" eb="2">
      <t>ナイヨウ</t>
    </rPh>
    <phoneticPr fontId="3"/>
  </si>
  <si>
    <t>時間</t>
    <rPh sb="0" eb="2">
      <t>ジカン</t>
    </rPh>
    <phoneticPr fontId="3"/>
  </si>
  <si>
    <t>人数/台数</t>
    <rPh sb="0" eb="2">
      <t>ニンズウ</t>
    </rPh>
    <rPh sb="3" eb="5">
      <t>ダイスウ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</si>
  <si>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</si>
  <si>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</si>
  <si>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警備員(2級）</t>
    <rPh sb="0" eb="2">
      <t>ケイビ</t>
    </rPh>
    <rPh sb="2" eb="3">
      <t>イン</t>
    </rPh>
    <rPh sb="5" eb="6">
      <t>キュウ</t>
    </rPh>
    <phoneticPr fontId="3"/>
  </si>
  <si>
    <t>警備員(一般）</t>
    <rPh sb="0" eb="2">
      <t>ケイビ</t>
    </rPh>
    <rPh sb="2" eb="3">
      <t>イン</t>
    </rPh>
    <rPh sb="4" eb="6">
      <t>イッパン</t>
    </rPh>
    <phoneticPr fontId="3"/>
  </si>
  <si>
    <t>12:00～21:00</t>
    <phoneticPr fontId="3"/>
  </si>
  <si>
    <t>12:30～21:30</t>
    <phoneticPr fontId="3"/>
  </si>
  <si>
    <t>名</t>
    <rPh sb="0" eb="1">
      <t>メイ</t>
    </rPh>
    <phoneticPr fontId="3"/>
  </si>
  <si>
    <t>残業</t>
    <rPh sb="0" eb="2">
      <t>ザンギョウ</t>
    </rPh>
    <phoneticPr fontId="3"/>
  </si>
  <si>
    <t>H</t>
    <phoneticPr fontId="3"/>
  </si>
  <si>
    <t>H</t>
    <phoneticPr fontId="3"/>
  </si>
  <si>
    <t>H</t>
    <phoneticPr fontId="3"/>
  </si>
  <si>
    <t>H</t>
    <phoneticPr fontId="3"/>
  </si>
  <si>
    <t>12:30～23:00</t>
    <phoneticPr fontId="3"/>
  </si>
  <si>
    <t>残業単価</t>
    <rPh sb="0" eb="2">
      <t>ザンギョウ</t>
    </rPh>
    <rPh sb="2" eb="4">
      <t>タンカ</t>
    </rPh>
    <phoneticPr fontId="3"/>
  </si>
  <si>
    <t>無線機</t>
    <rPh sb="0" eb="3">
      <t>ムセンキ</t>
    </rPh>
    <phoneticPr fontId="3"/>
  </si>
  <si>
    <t>台</t>
    <rPh sb="0" eb="1">
      <t>ダイ</t>
    </rPh>
    <phoneticPr fontId="3"/>
  </si>
  <si>
    <t>消費税</t>
    <rPh sb="0" eb="3">
      <t>ショウヒゼイ</t>
    </rPh>
    <phoneticPr fontId="3"/>
  </si>
  <si>
    <t>小　計</t>
    <rPh sb="0" eb="1">
      <t>ショウ</t>
    </rPh>
    <rPh sb="2" eb="3">
      <t>ケイ</t>
    </rPh>
    <phoneticPr fontId="3"/>
  </si>
  <si>
    <t>請求計</t>
    <rPh sb="0" eb="2">
      <t>セイキュウ</t>
    </rPh>
    <rPh sb="2" eb="3">
      <t>ケイ</t>
    </rPh>
    <phoneticPr fontId="3"/>
  </si>
  <si>
    <t>御請求書金額</t>
    <rPh sb="0" eb="4">
      <t>ゴセイキュウショ</t>
    </rPh>
    <rPh sb="4" eb="6">
      <t>キンガク</t>
    </rPh>
    <phoneticPr fontId="3"/>
  </si>
  <si>
    <t>飯田自治会　御中</t>
    <rPh sb="0" eb="2">
      <t>イイダ</t>
    </rPh>
    <rPh sb="2" eb="5">
      <t>ジチカイ</t>
    </rPh>
    <rPh sb="6" eb="8">
      <t>オンチュウ</t>
    </rPh>
    <phoneticPr fontId="3"/>
  </si>
  <si>
    <t>生矢神社秋季例大祭に伴う交通誘導警備業務</t>
    <rPh sb="0" eb="1">
      <t>ナマ</t>
    </rPh>
    <rPh sb="1" eb="2">
      <t>ヤ</t>
    </rPh>
    <rPh sb="2" eb="4">
      <t>ジンジャ</t>
    </rPh>
    <rPh sb="4" eb="6">
      <t>シュウキ</t>
    </rPh>
    <rPh sb="6" eb="9">
      <t>レイタイサイ</t>
    </rPh>
    <rPh sb="10" eb="11">
      <t>トモナ</t>
    </rPh>
    <rPh sb="12" eb="14">
      <t>コウツウ</t>
    </rPh>
    <rPh sb="14" eb="16">
      <t>ユウドウ</t>
    </rPh>
    <rPh sb="16" eb="18">
      <t>ケイビ</t>
    </rPh>
    <rPh sb="18" eb="20">
      <t>ギョウム</t>
    </rPh>
    <phoneticPr fontId="3"/>
  </si>
  <si>
    <t>10:30～19:35</t>
    <phoneticPr fontId="3"/>
  </si>
  <si>
    <t>無線機リース</t>
    <rPh sb="0" eb="3">
      <t>ムセンキ</t>
    </rPh>
    <phoneticPr fontId="3"/>
  </si>
  <si>
    <t>※日祝日は1.25増しでご請求となります。</t>
    <rPh sb="1" eb="4">
      <t>ニチシュクジツ</t>
    </rPh>
    <rPh sb="9" eb="10">
      <t>マ</t>
    </rPh>
    <rPh sb="13" eb="15">
      <t>セイキュウ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</si>
  <si>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</si>
  <si>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</si>
  <si>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0790-20-7223//0790-20-7224</t>
    <phoneticPr fontId="3"/>
  </si>
  <si>
    <t>09:00～20:00</t>
    <phoneticPr fontId="3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</si>
  <si>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3"/>
  </si>
  <si>
    <t>下記の通り、御見積申し上げますので、</t>
    <rPh sb="0" eb="2">
      <t>カキ</t>
    </rPh>
    <rPh sb="3" eb="4">
      <t>トオ</t>
    </rPh>
    <rPh sb="6" eb="9">
      <t>オミツモリ</t>
    </rPh>
    <rPh sb="9" eb="10">
      <t>モウ</t>
    </rPh>
    <rPh sb="11" eb="12">
      <t>ア</t>
    </rPh>
    <phoneticPr fontId="3"/>
  </si>
  <si>
    <t>ご用命の程よろしくお願いいたします。</t>
    <rPh sb="1" eb="3">
      <t>ヨウメイ</t>
    </rPh>
    <rPh sb="4" eb="5">
      <t>ホド</t>
    </rPh>
    <rPh sb="10" eb="11">
      <t>ネガ</t>
    </rPh>
    <phoneticPr fontId="3"/>
  </si>
  <si>
    <t>御見積金額</t>
    <rPh sb="0" eb="3">
      <t>オミツモリ</t>
    </rPh>
    <rPh sb="3" eb="5">
      <t>キンガク</t>
    </rPh>
    <phoneticPr fontId="3"/>
  </si>
  <si>
    <t>10万円</t>
    <rPh sb="2" eb="4">
      <t>マンエン</t>
    </rPh>
    <phoneticPr fontId="3"/>
  </si>
  <si>
    <t>09:00～22:00</t>
    <phoneticPr fontId="3"/>
  </si>
  <si>
    <t>香山さん</t>
    <rPh sb="0" eb="2">
      <t>コウヤマ</t>
    </rPh>
    <phoneticPr fontId="3"/>
  </si>
  <si>
    <t>18～22</t>
    <phoneticPr fontId="3"/>
  </si>
  <si>
    <t>09～18</t>
    <phoneticPr fontId="3"/>
  </si>
  <si>
    <t>和哉</t>
    <rPh sb="0" eb="2">
      <t>カズヤ</t>
    </rPh>
    <phoneticPr fontId="3"/>
  </si>
  <si>
    <t>伊藤</t>
    <rPh sb="0" eb="2">
      <t>イトウ</t>
    </rPh>
    <phoneticPr fontId="3"/>
  </si>
  <si>
    <t>宿泊費</t>
    <rPh sb="0" eb="3">
      <t>シュクハクヒ</t>
    </rPh>
    <phoneticPr fontId="3"/>
  </si>
  <si>
    <t>下記の通り、お見積り申し上げますので、</t>
    <rPh sb="0" eb="2">
      <t>カキ</t>
    </rPh>
    <rPh sb="3" eb="4">
      <t>トオ</t>
    </rPh>
    <rPh sb="7" eb="9">
      <t>ミツモ</t>
    </rPh>
    <rPh sb="10" eb="11">
      <t>モウ</t>
    </rPh>
    <rPh sb="12" eb="13">
      <t>ア</t>
    </rPh>
    <phoneticPr fontId="3"/>
  </si>
  <si>
    <t>御用命の程よろしくお願いいたします。</t>
    <rPh sb="0" eb="3">
      <t>ゴヨウメイ</t>
    </rPh>
    <rPh sb="4" eb="5">
      <t>ホド</t>
    </rPh>
    <rPh sb="10" eb="11">
      <t>ネガ</t>
    </rPh>
    <phoneticPr fontId="3"/>
  </si>
  <si>
    <t xml:space="preserve">09:00～15:00 </t>
    <phoneticPr fontId="3"/>
  </si>
  <si>
    <t>15:00～20:00</t>
    <phoneticPr fontId="3"/>
  </si>
  <si>
    <t>岡本</t>
    <rPh sb="0" eb="2">
      <t>オカモト</t>
    </rPh>
    <phoneticPr fontId="3"/>
  </si>
  <si>
    <t>香山</t>
    <rPh sb="0" eb="2">
      <t>コウヤマ</t>
    </rPh>
    <phoneticPr fontId="3"/>
  </si>
  <si>
    <t>田中</t>
    <rPh sb="0" eb="2">
      <t>タナカ</t>
    </rPh>
    <phoneticPr fontId="3"/>
  </si>
  <si>
    <t xml:space="preserve">09:00～16:00 </t>
    <phoneticPr fontId="3"/>
  </si>
  <si>
    <t>16:00～22:00</t>
    <phoneticPr fontId="3"/>
  </si>
  <si>
    <t>油谷</t>
    <rPh sb="0" eb="2">
      <t>アブラタニ</t>
    </rPh>
    <phoneticPr fontId="3"/>
  </si>
  <si>
    <t>☎0790-*20-7223/FAX0790-20-7224</t>
    <phoneticPr fontId="3"/>
  </si>
  <si>
    <t>御 　見　 積　 書</t>
    <rPh sb="0" eb="1">
      <t>ゴ</t>
    </rPh>
    <rPh sb="3" eb="4">
      <t>ミ</t>
    </rPh>
    <rPh sb="6" eb="7">
      <t>セキ</t>
    </rPh>
    <rPh sb="9" eb="10">
      <t>ショ</t>
    </rPh>
    <phoneticPr fontId="3"/>
  </si>
  <si>
    <t>御  見  積  書</t>
    <rPh sb="0" eb="1">
      <t>ゴ</t>
    </rPh>
    <rPh sb="3" eb="4">
      <t>ミ</t>
    </rPh>
    <rPh sb="6" eb="7">
      <t>セキ</t>
    </rPh>
    <rPh sb="9" eb="1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</si>
</sst>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_);[Red]\(0.0\)"/>
  </numFmts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4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6" fontId="2" fillId="0" borderId="17" xfId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6" fontId="2" fillId="0" borderId="17" xfId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58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76" fontId="2" fillId="0" borderId="17" xfId="1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/>
    </xf>
    <xf numFmtId="176" fontId="2" fillId="2" borderId="17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left" vertical="center"/>
    </xf>
    <xf numFmtId="176" fontId="2" fillId="2" borderId="18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left" vertical="center"/>
    </xf>
    <xf numFmtId="176" fontId="2" fillId="3" borderId="17" xfId="0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right" vertical="center"/>
    </xf>
    <xf numFmtId="0" fontId="2" fillId="3" borderId="16" xfId="0" applyFont="1" applyFill="1" applyBorder="1" applyAlignment="1">
      <alignment horizontal="left" vertical="center"/>
    </xf>
    <xf numFmtId="176" fontId="2" fillId="3" borderId="18" xfId="0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distributed" wrapText="1"/>
    </xf>
    <xf numFmtId="58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6" fontId="2" fillId="0" borderId="7" xfId="0" applyNumberFormat="1" applyFont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1" xfId="1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6" fontId="2" fillId="0" borderId="22" xfId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right" vertical="center"/>
    </xf>
    <xf numFmtId="6" fontId="2" fillId="0" borderId="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right" vertical="center"/>
    </xf>
    <xf numFmtId="6" fontId="2" fillId="0" borderId="6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4" fillId="0" borderId="21" xfId="0" applyNumberFormat="1" applyFont="1" applyBorder="1" applyAlignment="1">
      <alignment horizontal="right" vertical="center"/>
    </xf>
    <xf numFmtId="6" fontId="4" fillId="0" borderId="19" xfId="0" applyNumberFormat="1" applyFont="1" applyBorder="1" applyAlignment="1">
      <alignment horizontal="right" vertical="center"/>
    </xf>
    <xf numFmtId="6" fontId="4" fillId="0" borderId="2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6" fontId="2" fillId="0" borderId="36" xfId="1" applyFont="1" applyBorder="1" applyAlignment="1">
      <alignment horizontal="center" vertical="center"/>
    </xf>
    <xf numFmtId="6" fontId="2" fillId="0" borderId="37" xfId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6" fontId="2" fillId="0" borderId="41" xfId="1" applyFont="1" applyBorder="1" applyAlignment="1">
      <alignment horizontal="center" vertical="center"/>
    </xf>
    <xf numFmtId="6" fontId="2" fillId="0" borderId="42" xfId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6" fontId="2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9" fillId="0" borderId="28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4" xfId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5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56" fontId="2" fillId="3" borderId="7" xfId="0" applyNumberFormat="1" applyFont="1" applyFill="1" applyBorder="1" applyAlignment="1">
      <alignment horizontal="center" vertical="center"/>
    </xf>
    <xf numFmtId="56" fontId="2" fillId="3" borderId="8" xfId="0" applyNumberFormat="1" applyFont="1" applyFill="1" applyBorder="1" applyAlignment="1">
      <alignment horizontal="center" vertical="center"/>
    </xf>
    <xf numFmtId="56" fontId="2" fillId="3" borderId="9" xfId="0" applyNumberFormat="1" applyFont="1" applyFill="1" applyBorder="1" applyAlignment="1">
      <alignment horizontal="center" vertical="center"/>
    </xf>
    <xf numFmtId="56" fontId="2" fillId="3" borderId="10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6" fontId="2" fillId="3" borderId="11" xfId="1" applyFont="1" applyFill="1" applyBorder="1" applyAlignment="1">
      <alignment horizontal="center" vertical="center"/>
    </xf>
    <xf numFmtId="6" fontId="2" fillId="3" borderId="11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6" fontId="2" fillId="0" borderId="9" xfId="1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6" fontId="2" fillId="2" borderId="14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right" vertical="center"/>
    </xf>
    <xf numFmtId="56" fontId="2" fillId="2" borderId="7" xfId="0" applyNumberFormat="1" applyFont="1" applyFill="1" applyBorder="1" applyAlignment="1">
      <alignment horizontal="center" vertical="center"/>
    </xf>
    <xf numFmtId="56" fontId="2" fillId="2" borderId="8" xfId="0" applyNumberFormat="1" applyFont="1" applyFill="1" applyBorder="1" applyAlignment="1">
      <alignment horizontal="center" vertical="center"/>
    </xf>
    <xf numFmtId="56" fontId="2" fillId="2" borderId="9" xfId="0" applyNumberFormat="1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6" fontId="2" fillId="2" borderId="11" xfId="0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7</xdr:row>
      <xdr:rowOff>47625</xdr:rowOff>
    </xdr:from>
    <xdr:to>
      <xdr:col>22</xdr:col>
      <xdr:colOff>76200</xdr:colOff>
      <xdr:row>14</xdr:row>
      <xdr:rowOff>133350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781675" y="2286000"/>
          <a:ext cx="267652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兵庫県加西市北条町北条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1121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有限会社　ミキライフサービス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TEL0790-20-7223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//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FAX0790-20-7224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7</xdr:row>
      <xdr:rowOff>47625</xdr:rowOff>
    </xdr:from>
    <xdr:to>
      <xdr:col>22</xdr:col>
      <xdr:colOff>76200</xdr:colOff>
      <xdr:row>14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781675" y="2286000"/>
          <a:ext cx="267652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兵庫県加西市北条町北条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1121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有限会社　ミキライフサービス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TEL0790-20-7223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//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FAX0790-20-7224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workbookViewId="0">
      <selection activeCell="M13" sqref="M13"/>
    </sheetView>
  </sheetViews>
  <sheetFormatPr defaultColWidth="5" defaultRowHeight="26.25" customHeight="1" x14ac:dyDescent="0.15"/>
  <cols>
    <col min="1" max="16384" width="5" style="1"/>
  </cols>
  <sheetData>
    <row r="1" spans="1:25" ht="26.25" customHeight="1" x14ac:dyDescent="0.15">
      <c r="T1" s="13"/>
      <c r="U1" s="35">
        <v>43382</v>
      </c>
      <c r="V1" s="35"/>
      <c r="W1" s="35"/>
      <c r="X1" s="35"/>
      <c r="Y1" s="13"/>
    </row>
    <row r="2" spans="1:25" ht="21.75" customHeight="1" x14ac:dyDescent="0.1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14"/>
    </row>
    <row r="3" spans="1:25" ht="21.75" customHeight="1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14"/>
    </row>
    <row r="4" spans="1:25" ht="47.25" customHeight="1" x14ac:dyDescent="0.3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25" ht="6.75" customHeight="1" x14ac:dyDescent="0.15"/>
    <row r="6" spans="1:25" ht="26.25" customHeight="1" x14ac:dyDescent="0.15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25" ht="26.25" customHeight="1" x14ac:dyDescent="0.15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25" ht="8.25" customHeight="1" x14ac:dyDescent="0.15"/>
    <row r="9" spans="1:25" ht="26.25" customHeight="1" x14ac:dyDescent="0.15">
      <c r="A9" s="33" t="s">
        <v>4</v>
      </c>
      <c r="B9" s="33"/>
      <c r="C9" s="34" t="s">
        <v>31</v>
      </c>
      <c r="D9" s="34"/>
      <c r="E9" s="34"/>
      <c r="F9" s="34"/>
      <c r="G9" s="34"/>
      <c r="H9" s="34"/>
      <c r="I9" s="34"/>
      <c r="J9" s="34"/>
      <c r="K9" s="34"/>
      <c r="L9" s="12"/>
      <c r="P9"/>
    </row>
    <row r="10" spans="1:25" ht="8.25" customHeight="1" x14ac:dyDescent="0.15"/>
    <row r="11" spans="1:25" ht="26.25" customHeight="1" x14ac:dyDescent="0.15">
      <c r="E11" s="39" t="s">
        <v>29</v>
      </c>
      <c r="F11" s="39"/>
      <c r="G11" s="39"/>
      <c r="H11" s="39"/>
      <c r="I11" s="39"/>
    </row>
    <row r="12" spans="1:25" ht="26.25" customHeight="1" x14ac:dyDescent="0.15">
      <c r="E12" s="40">
        <f>T23</f>
        <v>32400</v>
      </c>
      <c r="F12" s="41"/>
      <c r="G12" s="41"/>
      <c r="H12" s="41"/>
      <c r="I12" s="41"/>
    </row>
    <row r="13" spans="1:25" ht="26.25" customHeight="1" thickBot="1" x14ac:dyDescent="0.2">
      <c r="E13" s="42"/>
      <c r="F13" s="42"/>
      <c r="G13" s="42"/>
      <c r="H13" s="42"/>
      <c r="I13" s="42"/>
    </row>
    <row r="14" spans="1:25" ht="5.25" customHeight="1" thickTop="1" x14ac:dyDescent="0.15"/>
    <row r="15" spans="1:25" ht="26.25" customHeight="1" x14ac:dyDescent="0.15">
      <c r="B15" s="43" t="s">
        <v>6</v>
      </c>
      <c r="C15" s="43"/>
      <c r="D15" s="43" t="s">
        <v>7</v>
      </c>
      <c r="E15" s="43"/>
      <c r="F15" s="43"/>
      <c r="G15" s="43"/>
      <c r="H15" s="44" t="s">
        <v>8</v>
      </c>
      <c r="I15" s="45"/>
      <c r="J15" s="45"/>
      <c r="K15" s="46"/>
      <c r="L15" s="44" t="s">
        <v>17</v>
      </c>
      <c r="M15" s="46"/>
      <c r="N15" s="43" t="s">
        <v>9</v>
      </c>
      <c r="O15" s="43"/>
      <c r="P15" s="43" t="s">
        <v>10</v>
      </c>
      <c r="Q15" s="43"/>
      <c r="R15" s="43" t="s">
        <v>23</v>
      </c>
      <c r="S15" s="43"/>
      <c r="T15" s="43" t="s">
        <v>11</v>
      </c>
      <c r="U15" s="43"/>
      <c r="V15" s="43"/>
    </row>
    <row r="16" spans="1:25" ht="26.25" customHeight="1" x14ac:dyDescent="0.15">
      <c r="B16" s="47">
        <v>43379</v>
      </c>
      <c r="C16" s="48"/>
      <c r="D16" s="51" t="s">
        <v>12</v>
      </c>
      <c r="E16" s="51"/>
      <c r="F16" s="51"/>
      <c r="G16" s="51"/>
      <c r="H16" s="52"/>
      <c r="I16" s="53"/>
      <c r="J16" s="53"/>
      <c r="K16" s="54"/>
      <c r="L16" s="9"/>
      <c r="M16" s="6" t="s">
        <v>18</v>
      </c>
      <c r="N16" s="4"/>
      <c r="O16" s="2" t="s">
        <v>16</v>
      </c>
      <c r="P16" s="55">
        <v>20000</v>
      </c>
      <c r="Q16" s="55"/>
      <c r="R16" s="55">
        <f>P16/8*1.25</f>
        <v>3125</v>
      </c>
      <c r="S16" s="55"/>
      <c r="T16" s="56">
        <f>N16*P16</f>
        <v>0</v>
      </c>
      <c r="U16" s="57"/>
      <c r="V16" s="57"/>
    </row>
    <row r="17" spans="2:22" ht="26.25" customHeight="1" x14ac:dyDescent="0.15">
      <c r="B17" s="49"/>
      <c r="C17" s="50"/>
      <c r="D17" s="58" t="s">
        <v>13</v>
      </c>
      <c r="E17" s="58"/>
      <c r="F17" s="58"/>
      <c r="G17" s="58"/>
      <c r="H17" s="59" t="s">
        <v>32</v>
      </c>
      <c r="I17" s="60"/>
      <c r="J17" s="60"/>
      <c r="K17" s="61"/>
      <c r="L17" s="10"/>
      <c r="M17" s="7" t="s">
        <v>19</v>
      </c>
      <c r="N17" s="5">
        <v>2</v>
      </c>
      <c r="O17" s="3" t="s">
        <v>16</v>
      </c>
      <c r="P17" s="62">
        <v>15000</v>
      </c>
      <c r="Q17" s="62"/>
      <c r="R17" s="62">
        <f>P17/8*1.25</f>
        <v>2343.75</v>
      </c>
      <c r="S17" s="62"/>
      <c r="T17" s="63">
        <f>N17*P17</f>
        <v>30000</v>
      </c>
      <c r="U17" s="64"/>
      <c r="V17" s="64"/>
    </row>
    <row r="18" spans="2:22" ht="26.25" customHeight="1" x14ac:dyDescent="0.15">
      <c r="B18" s="47"/>
      <c r="C18" s="48"/>
      <c r="D18" s="51"/>
      <c r="E18" s="51"/>
      <c r="F18" s="51"/>
      <c r="G18" s="51"/>
      <c r="H18" s="65"/>
      <c r="I18" s="66"/>
      <c r="J18" s="66"/>
      <c r="K18" s="67"/>
      <c r="L18" s="11"/>
      <c r="M18" s="8" t="s">
        <v>20</v>
      </c>
      <c r="N18" s="4"/>
      <c r="O18" s="2" t="s">
        <v>16</v>
      </c>
      <c r="P18" s="55"/>
      <c r="Q18" s="55"/>
      <c r="R18" s="55">
        <f>P18/8*1.25</f>
        <v>0</v>
      </c>
      <c r="S18" s="55"/>
      <c r="T18" s="56">
        <f>N18*P18</f>
        <v>0</v>
      </c>
      <c r="U18" s="57"/>
      <c r="V18" s="57"/>
    </row>
    <row r="19" spans="2:22" ht="26.25" customHeight="1" x14ac:dyDescent="0.15">
      <c r="B19" s="49"/>
      <c r="C19" s="50"/>
      <c r="D19" s="58"/>
      <c r="E19" s="58"/>
      <c r="F19" s="58"/>
      <c r="G19" s="58"/>
      <c r="H19" s="59"/>
      <c r="I19" s="60"/>
      <c r="J19" s="60"/>
      <c r="K19" s="61"/>
      <c r="L19" s="10"/>
      <c r="M19" s="7" t="s">
        <v>21</v>
      </c>
      <c r="N19" s="5"/>
      <c r="O19" s="3" t="s">
        <v>16</v>
      </c>
      <c r="P19" s="62"/>
      <c r="Q19" s="62"/>
      <c r="R19" s="62">
        <f>P19/8*1.25</f>
        <v>0</v>
      </c>
      <c r="S19" s="62"/>
      <c r="T19" s="68">
        <f>N19*P19+L19*R19</f>
        <v>0</v>
      </c>
      <c r="U19" s="68"/>
      <c r="V19" s="68"/>
    </row>
    <row r="20" spans="2:22" ht="26.25" customHeight="1" x14ac:dyDescent="0.15">
      <c r="B20" s="69"/>
      <c r="C20" s="70"/>
      <c r="D20" s="58" t="s">
        <v>24</v>
      </c>
      <c r="E20" s="58"/>
      <c r="F20" s="58"/>
      <c r="G20" s="58"/>
      <c r="H20" s="59"/>
      <c r="I20" s="60"/>
      <c r="J20" s="60"/>
      <c r="K20" s="61"/>
      <c r="L20" s="10"/>
      <c r="M20" s="7"/>
      <c r="N20" s="5"/>
      <c r="O20" s="3" t="s">
        <v>25</v>
      </c>
      <c r="P20" s="62">
        <v>1500</v>
      </c>
      <c r="Q20" s="62"/>
      <c r="R20" s="71"/>
      <c r="S20" s="71"/>
      <c r="T20" s="68">
        <f>N20*P20+L20*R20</f>
        <v>0</v>
      </c>
      <c r="U20" s="68"/>
      <c r="V20" s="68"/>
    </row>
    <row r="21" spans="2:22" ht="26.25" customHeight="1" x14ac:dyDescent="0.15">
      <c r="R21" s="43" t="s">
        <v>27</v>
      </c>
      <c r="S21" s="43"/>
      <c r="T21" s="72">
        <f>SUM(T16:T20)</f>
        <v>30000</v>
      </c>
      <c r="U21" s="73"/>
      <c r="V21" s="73"/>
    </row>
    <row r="22" spans="2:22" ht="26.25" customHeight="1" thickBot="1" x14ac:dyDescent="0.2">
      <c r="R22" s="74" t="s">
        <v>26</v>
      </c>
      <c r="S22" s="69"/>
      <c r="T22" s="75">
        <f>T21*0.08</f>
        <v>2400</v>
      </c>
      <c r="U22" s="76"/>
      <c r="V22" s="76"/>
    </row>
    <row r="23" spans="2:22" ht="26.25" customHeight="1" thickBot="1" x14ac:dyDescent="0.2">
      <c r="R23" s="77" t="s">
        <v>28</v>
      </c>
      <c r="S23" s="78"/>
      <c r="T23" s="79">
        <f>SUM(T21:T22)</f>
        <v>32400</v>
      </c>
      <c r="U23" s="80"/>
      <c r="V23" s="81"/>
    </row>
  </sheetData>
  <mergeCells count="51">
    <mergeCell ref="R21:S21"/>
    <mergeCell ref="T21:V21"/>
    <mergeCell ref="R22:S22"/>
    <mergeCell ref="T22:V22"/>
    <mergeCell ref="R23:S23"/>
    <mergeCell ref="T23:V23"/>
    <mergeCell ref="B20:C20"/>
    <mergeCell ref="D20:G20"/>
    <mergeCell ref="H20:K20"/>
    <mergeCell ref="P20:Q20"/>
    <mergeCell ref="R20:S20"/>
    <mergeCell ref="T20:V20"/>
    <mergeCell ref="T18:V18"/>
    <mergeCell ref="D19:G19"/>
    <mergeCell ref="H19:K19"/>
    <mergeCell ref="P19:Q19"/>
    <mergeCell ref="R19:S19"/>
    <mergeCell ref="T19:V19"/>
    <mergeCell ref="B18:C19"/>
    <mergeCell ref="D18:G18"/>
    <mergeCell ref="H18:K18"/>
    <mergeCell ref="P18:Q18"/>
    <mergeCell ref="R18:S18"/>
    <mergeCell ref="N15:O15"/>
    <mergeCell ref="P15:Q15"/>
    <mergeCell ref="R15:S15"/>
    <mergeCell ref="T15:V15"/>
    <mergeCell ref="B16:C17"/>
    <mergeCell ref="D16:G16"/>
    <mergeCell ref="H16:K16"/>
    <mergeCell ref="P16:Q16"/>
    <mergeCell ref="R16:S16"/>
    <mergeCell ref="T16:V16"/>
    <mergeCell ref="L15:M15"/>
    <mergeCell ref="D17:G17"/>
    <mergeCell ref="H17:K17"/>
    <mergeCell ref="P17:Q17"/>
    <mergeCell ref="R17:S17"/>
    <mergeCell ref="T17:V17"/>
    <mergeCell ref="E11:I11"/>
    <mergeCell ref="E12:I13"/>
    <mergeCell ref="B15:C15"/>
    <mergeCell ref="D15:G15"/>
    <mergeCell ref="H15:K15"/>
    <mergeCell ref="A9:B9"/>
    <mergeCell ref="C9:K9"/>
    <mergeCell ref="U1:X1"/>
    <mergeCell ref="A2:X3"/>
    <mergeCell ref="A4:L4"/>
    <mergeCell ref="A6:L6"/>
    <mergeCell ref="A7:L7"/>
  </mergeCells>
  <phoneticPr fontId="3"/>
  <pageMargins left="1.43" right="0.7" top="0.62" bottom="0.26" header="0.3" footer="0.2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3672-7EA8-4C74-A366-32A66D229869}">
  <dimension ref="A1:AO38"/>
  <sheetViews>
    <sheetView tabSelected="1" topLeftCell="A22" workbookViewId="0">
      <selection activeCell="U36" sqref="U36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40" ht="26.25" customHeight="1" x14ac:dyDescent="0.15">
      <c r="A1" s="82" t="s">
        <v>62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13"/>
    </row>
    <row r="2" spans="1:40" ht="21.75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14"/>
    </row>
    <row r="3" spans="1:40" ht="21.75" customHeight="1" x14ac:dyDescent="0.1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14"/>
    </row>
    <row r="4" spans="1:40" ht="47.25" customHeight="1" x14ac:dyDescent="0.3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40" ht="6.75" customHeight="1" x14ac:dyDescent="0.15"/>
    <row r="6" spans="1:40" ht="26.25" customHeight="1" x14ac:dyDescent="0.15">
      <c r="A6" s="38" t="s">
        <v>51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AE6" s="38"/>
      <c r="AF6" s="38"/>
      <c r="AG6" s="38"/>
    </row>
    <row r="7" spans="1:40" ht="26.25" customHeight="1" x14ac:dyDescent="0.15">
      <c r="A7" s="38" t="s">
        <v>52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T7" s="35">
        <v>45194</v>
      </c>
      <c r="U7" s="35"/>
      <c r="V7" s="35"/>
      <c r="W7" s="35"/>
    </row>
    <row r="8" spans="1:40" ht="8.25" customHeight="1" x14ac:dyDescent="0.15"/>
    <row r="9" spans="1:40" ht="26.25" customHeight="1" x14ac:dyDescent="0.15">
      <c r="A9" s="33" t="s">
        <v>4</v>
      </c>
      <c r="B9" s="33"/>
      <c r="C9" s="34" t="s">
        <v>5</v>
      </c>
      <c r="D9" s="34"/>
      <c r="E9" s="34"/>
      <c r="F9" s="34"/>
      <c r="G9" s="34"/>
      <c r="H9" s="34"/>
      <c r="I9" s="34"/>
      <c r="J9" s="34"/>
      <c r="K9" s="34"/>
      <c r="L9" s="12"/>
      <c r="P9"/>
    </row>
    <row r="10" spans="1:40" ht="8.25" customHeight="1" x14ac:dyDescent="0.15"/>
    <row r="11" spans="1:40" ht="26.25" customHeight="1" x14ac:dyDescent="0.15">
      <c r="E11" s="39" t="s">
        <v>42</v>
      </c>
      <c r="F11" s="39"/>
      <c r="G11" s="39"/>
      <c r="H11" s="39"/>
      <c r="I11" s="39"/>
      <c r="Q11" s="39" t="s">
        <v>35</v>
      </c>
      <c r="R11" s="39"/>
      <c r="S11" s="39"/>
      <c r="T11" s="39"/>
      <c r="U11" s="39"/>
      <c r="V11" s="39"/>
    </row>
    <row r="12" spans="1:40" ht="26.25" customHeight="1" x14ac:dyDescent="0.15">
      <c r="E12" s="40">
        <f>T23</f>
        <v>141779.625</v>
      </c>
      <c r="F12" s="41"/>
      <c r="G12" s="41"/>
      <c r="H12" s="41"/>
      <c r="I12" s="41"/>
      <c r="Q12" s="112" t="s">
        <v>36</v>
      </c>
      <c r="R12" s="112"/>
      <c r="S12" s="112"/>
      <c r="T12" s="112"/>
      <c r="U12" s="112"/>
      <c r="V12" s="112"/>
    </row>
    <row r="13" spans="1:40" ht="26.25" customHeight="1" thickBot="1" x14ac:dyDescent="0.2">
      <c r="E13" s="42"/>
      <c r="F13" s="42"/>
      <c r="G13" s="42"/>
      <c r="H13" s="42"/>
      <c r="I13" s="42"/>
      <c r="Q13" s="111" t="s">
        <v>61</v>
      </c>
      <c r="R13" s="111"/>
      <c r="S13" s="111"/>
      <c r="T13" s="111"/>
      <c r="U13" s="111"/>
      <c r="V13" s="111"/>
      <c r="AI13" s="115">
        <v>45207</v>
      </c>
      <c r="AJ13" s="38"/>
      <c r="AK13" s="38"/>
      <c r="AL13" s="115">
        <v>45208</v>
      </c>
      <c r="AM13" s="38"/>
      <c r="AN13" s="38"/>
    </row>
    <row r="14" spans="1:40" ht="5.25" customHeight="1" thickTop="1" x14ac:dyDescent="0.15">
      <c r="AI14" s="38"/>
      <c r="AJ14" s="38"/>
      <c r="AK14" s="38"/>
      <c r="AL14" s="38"/>
      <c r="AM14" s="38"/>
      <c r="AN14" s="38"/>
    </row>
    <row r="15" spans="1:40" ht="26.25" customHeight="1" x14ac:dyDescent="0.15">
      <c r="B15" s="43" t="s">
        <v>6</v>
      </c>
      <c r="C15" s="43"/>
      <c r="D15" s="43" t="s">
        <v>7</v>
      </c>
      <c r="E15" s="43"/>
      <c r="F15" s="43"/>
      <c r="G15" s="43"/>
      <c r="H15" s="44" t="s">
        <v>8</v>
      </c>
      <c r="I15" s="45"/>
      <c r="J15" s="45"/>
      <c r="K15" s="46"/>
      <c r="L15" s="43" t="s">
        <v>9</v>
      </c>
      <c r="M15" s="43"/>
      <c r="N15" s="43" t="s">
        <v>10</v>
      </c>
      <c r="O15" s="43"/>
      <c r="P15" s="44" t="s">
        <v>17</v>
      </c>
      <c r="Q15" s="46"/>
      <c r="R15" s="43" t="s">
        <v>23</v>
      </c>
      <c r="S15" s="43"/>
      <c r="T15" s="43" t="s">
        <v>11</v>
      </c>
      <c r="U15" s="43"/>
      <c r="V15" s="43"/>
      <c r="AI15" s="38" t="s">
        <v>47</v>
      </c>
      <c r="AJ15" s="38"/>
      <c r="AK15" s="38"/>
      <c r="AL15" s="38" t="s">
        <v>46</v>
      </c>
      <c r="AM15" s="38"/>
      <c r="AN15" s="38"/>
    </row>
    <row r="16" spans="1:40" ht="26.25" customHeight="1" x14ac:dyDescent="0.15">
      <c r="B16" s="47">
        <v>45206</v>
      </c>
      <c r="C16" s="48"/>
      <c r="D16" s="51" t="s">
        <v>12</v>
      </c>
      <c r="E16" s="51"/>
      <c r="F16" s="51"/>
      <c r="G16" s="51"/>
      <c r="H16" s="83" t="s">
        <v>38</v>
      </c>
      <c r="I16" s="84"/>
      <c r="J16" s="84"/>
      <c r="K16" s="85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56">
        <f>L16*N16+P16*R16</f>
        <v>29375</v>
      </c>
      <c r="U16" s="57"/>
      <c r="V16" s="57"/>
      <c r="Y16" s="107">
        <f>T16+T18</f>
        <v>73906.25</v>
      </c>
      <c r="Z16" s="38"/>
      <c r="AA16" s="38"/>
      <c r="AB16" s="38"/>
      <c r="AF16" s="43" t="s">
        <v>45</v>
      </c>
      <c r="AG16" s="43"/>
      <c r="AH16" s="43"/>
      <c r="AI16" s="91">
        <v>0</v>
      </c>
      <c r="AJ16" s="91"/>
      <c r="AK16" s="91"/>
      <c r="AL16" s="91">
        <v>10000</v>
      </c>
      <c r="AM16" s="91"/>
      <c r="AN16" s="91"/>
    </row>
    <row r="17" spans="2:41" ht="26.25" customHeight="1" x14ac:dyDescent="0.15">
      <c r="B17" s="49"/>
      <c r="C17" s="50"/>
      <c r="D17" s="58" t="s">
        <v>13</v>
      </c>
      <c r="E17" s="58"/>
      <c r="F17" s="58"/>
      <c r="G17" s="58"/>
      <c r="H17" s="126"/>
      <c r="I17" s="127"/>
      <c r="J17" s="127"/>
      <c r="K17" s="128"/>
      <c r="L17" s="5">
        <v>1</v>
      </c>
      <c r="M17" s="3" t="s">
        <v>16</v>
      </c>
      <c r="N17" s="62">
        <v>15000</v>
      </c>
      <c r="O17" s="62"/>
      <c r="P17" s="16">
        <v>3</v>
      </c>
      <c r="Q17" s="7" t="s">
        <v>18</v>
      </c>
      <c r="R17" s="62">
        <f>N17/8*1.25</f>
        <v>2343.75</v>
      </c>
      <c r="S17" s="62"/>
      <c r="T17" s="63">
        <f>L17*N17+P17*R17</f>
        <v>22031.25</v>
      </c>
      <c r="U17" s="64"/>
      <c r="V17" s="64"/>
      <c r="Y17" s="38"/>
      <c r="Z17" s="38"/>
      <c r="AA17" s="38"/>
      <c r="AB17" s="38"/>
      <c r="AF17" s="43" t="s">
        <v>48</v>
      </c>
      <c r="AG17" s="43"/>
      <c r="AH17" s="43"/>
      <c r="AI17" s="91">
        <v>30000</v>
      </c>
      <c r="AJ17" s="91"/>
      <c r="AK17" s="91"/>
      <c r="AL17" s="91">
        <v>30000</v>
      </c>
      <c r="AM17" s="91"/>
      <c r="AN17" s="91"/>
    </row>
    <row r="18" spans="2:41" ht="26.25" customHeight="1" x14ac:dyDescent="0.15">
      <c r="B18" s="118">
        <v>45207</v>
      </c>
      <c r="C18" s="119"/>
      <c r="D18" s="122" t="s">
        <v>12</v>
      </c>
      <c r="E18" s="122"/>
      <c r="F18" s="122"/>
      <c r="G18" s="122"/>
      <c r="H18" s="132" t="s">
        <v>44</v>
      </c>
      <c r="I18" s="133"/>
      <c r="J18" s="133"/>
      <c r="K18" s="134"/>
      <c r="L18" s="25">
        <v>1</v>
      </c>
      <c r="M18" s="26" t="s">
        <v>16</v>
      </c>
      <c r="N18" s="123">
        <v>25000</v>
      </c>
      <c r="O18" s="123"/>
      <c r="P18" s="27">
        <v>5</v>
      </c>
      <c r="Q18" s="28" t="s">
        <v>18</v>
      </c>
      <c r="R18" s="123">
        <f>N18/8*1.25</f>
        <v>3906.25</v>
      </c>
      <c r="S18" s="123"/>
      <c r="T18" s="124">
        <f>L18*N18+P18*R18</f>
        <v>44531.25</v>
      </c>
      <c r="U18" s="125"/>
      <c r="V18" s="125"/>
      <c r="Y18" s="107">
        <f>T17+T19</f>
        <v>54984.375</v>
      </c>
      <c r="Z18" s="38"/>
      <c r="AA18" s="38"/>
      <c r="AB18" s="38"/>
      <c r="AF18" s="43" t="s">
        <v>49</v>
      </c>
      <c r="AG18" s="43"/>
      <c r="AH18" s="43"/>
      <c r="AI18" s="91">
        <v>20000</v>
      </c>
      <c r="AJ18" s="91"/>
      <c r="AK18" s="91"/>
      <c r="AL18" s="91">
        <v>20000</v>
      </c>
      <c r="AM18" s="91"/>
      <c r="AN18" s="91"/>
    </row>
    <row r="19" spans="2:41" ht="26.25" customHeight="1" x14ac:dyDescent="0.15">
      <c r="B19" s="120"/>
      <c r="C19" s="121"/>
      <c r="D19" s="129" t="s">
        <v>13</v>
      </c>
      <c r="E19" s="129"/>
      <c r="F19" s="129"/>
      <c r="G19" s="129"/>
      <c r="H19" s="135"/>
      <c r="I19" s="136"/>
      <c r="J19" s="136"/>
      <c r="K19" s="137"/>
      <c r="L19" s="29">
        <v>1</v>
      </c>
      <c r="M19" s="30" t="s">
        <v>16</v>
      </c>
      <c r="N19" s="130">
        <v>18500</v>
      </c>
      <c r="O19" s="130"/>
      <c r="P19" s="31">
        <v>5</v>
      </c>
      <c r="Q19" s="32" t="s">
        <v>18</v>
      </c>
      <c r="R19" s="130">
        <f>N19/8*1.25</f>
        <v>2890.625</v>
      </c>
      <c r="S19" s="130"/>
      <c r="T19" s="131">
        <f>L19*N19+P19*R19</f>
        <v>32953.125</v>
      </c>
      <c r="U19" s="131"/>
      <c r="V19" s="131"/>
      <c r="Y19" s="38"/>
      <c r="Z19" s="38"/>
      <c r="AA19" s="38"/>
      <c r="AB19" s="38"/>
      <c r="AF19" s="43" t="s">
        <v>50</v>
      </c>
      <c r="AG19" s="43"/>
      <c r="AH19" s="43"/>
      <c r="AI19" s="108"/>
      <c r="AJ19" s="109"/>
      <c r="AK19" s="109"/>
      <c r="AL19" s="109"/>
      <c r="AM19" s="109"/>
      <c r="AN19" s="110"/>
    </row>
    <row r="20" spans="2:41" ht="26.25" customHeight="1" x14ac:dyDescent="0.15">
      <c r="B20" s="69"/>
      <c r="C20" s="70"/>
      <c r="D20" s="58" t="s">
        <v>33</v>
      </c>
      <c r="E20" s="58"/>
      <c r="F20" s="58"/>
      <c r="G20" s="58"/>
      <c r="H20" s="59"/>
      <c r="I20" s="60"/>
      <c r="J20" s="60"/>
      <c r="K20" s="61"/>
      <c r="L20" s="5">
        <v>2</v>
      </c>
      <c r="M20" s="3" t="s">
        <v>25</v>
      </c>
      <c r="N20" s="62">
        <v>1500</v>
      </c>
      <c r="O20" s="62"/>
      <c r="P20" s="16"/>
      <c r="Q20" s="7"/>
      <c r="R20" s="71"/>
      <c r="S20" s="71"/>
      <c r="T20" s="68">
        <v>0</v>
      </c>
      <c r="U20" s="68"/>
      <c r="V20" s="68"/>
      <c r="AJ20" s="91">
        <f>AI16+AI17+AI18+AI19+AL16+AL17+AL18</f>
        <v>110000</v>
      </c>
      <c r="AK20" s="91"/>
      <c r="AL20" s="91"/>
      <c r="AM20" s="91"/>
    </row>
    <row r="21" spans="2:41" ht="26.25" customHeight="1" x14ac:dyDescent="0.15">
      <c r="R21" s="43" t="s">
        <v>27</v>
      </c>
      <c r="S21" s="43"/>
      <c r="T21" s="72">
        <f>SUM(T16:T20)</f>
        <v>128890.625</v>
      </c>
      <c r="U21" s="73"/>
      <c r="V21" s="73"/>
      <c r="Y21" s="107">
        <f>100000-T21</f>
        <v>-28890.625</v>
      </c>
      <c r="Z21" s="38"/>
      <c r="AA21" s="38"/>
      <c r="AB21" s="38"/>
    </row>
    <row r="22" spans="2:41" ht="26.25" customHeight="1" thickBot="1" x14ac:dyDescent="0.2">
      <c r="D22" s="116" t="s">
        <v>34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74" t="s">
        <v>26</v>
      </c>
      <c r="S22" s="69"/>
      <c r="T22" s="75">
        <f>ROUNDDOWN(T21*0.1,0)</f>
        <v>12889</v>
      </c>
      <c r="U22" s="76"/>
      <c r="V22" s="76"/>
    </row>
    <row r="23" spans="2:41" ht="26.25" customHeight="1" thickBot="1" x14ac:dyDescent="0.2">
      <c r="R23" s="113" t="s">
        <v>42</v>
      </c>
      <c r="S23" s="114"/>
      <c r="T23" s="79">
        <f>SUM(T21:T22)</f>
        <v>141779.625</v>
      </c>
      <c r="U23" s="80"/>
      <c r="V23" s="81"/>
    </row>
    <row r="26" spans="2:41" ht="26.25" customHeight="1" x14ac:dyDescent="0.15">
      <c r="M26" s="38" t="s">
        <v>53</v>
      </c>
      <c r="N26" s="38"/>
      <c r="O26" s="38"/>
      <c r="P26" s="38" t="s">
        <v>54</v>
      </c>
      <c r="Q26" s="38"/>
      <c r="R26" s="38"/>
      <c r="AE26" s="38" t="s">
        <v>53</v>
      </c>
      <c r="AF26" s="38"/>
      <c r="AG26" s="38"/>
      <c r="AH26" s="38" t="s">
        <v>54</v>
      </c>
      <c r="AI26" s="38"/>
      <c r="AJ26" s="38"/>
    </row>
    <row r="27" spans="2:41" ht="26.25" customHeight="1" thickBot="1" x14ac:dyDescent="0.2">
      <c r="J27" s="70" t="s">
        <v>48</v>
      </c>
      <c r="K27" s="70"/>
      <c r="L27" s="70"/>
      <c r="M27" s="83">
        <v>30000</v>
      </c>
      <c r="N27" s="84"/>
      <c r="O27" s="84"/>
      <c r="P27" s="84"/>
      <c r="Q27" s="84"/>
      <c r="R27" s="85"/>
      <c r="AB27" s="70" t="s">
        <v>48</v>
      </c>
      <c r="AC27" s="70"/>
      <c r="AD27" s="70"/>
      <c r="AE27" s="83">
        <v>30000</v>
      </c>
      <c r="AF27" s="84"/>
      <c r="AG27" s="84"/>
      <c r="AH27" s="84"/>
      <c r="AI27" s="84"/>
      <c r="AJ27" s="85"/>
    </row>
    <row r="28" spans="2:41" ht="26.25" customHeight="1" x14ac:dyDescent="0.15">
      <c r="J28" s="86" t="s">
        <v>60</v>
      </c>
      <c r="K28" s="87"/>
      <c r="L28" s="87"/>
      <c r="M28" s="88">
        <v>15000</v>
      </c>
      <c r="N28" s="88"/>
      <c r="O28" s="88"/>
      <c r="P28" s="88"/>
      <c r="Q28" s="88"/>
      <c r="R28" s="89"/>
      <c r="AB28" s="86" t="s">
        <v>55</v>
      </c>
      <c r="AC28" s="87"/>
      <c r="AD28" s="87"/>
      <c r="AE28" s="88">
        <v>10000</v>
      </c>
      <c r="AF28" s="88"/>
      <c r="AG28" s="88"/>
      <c r="AH28" s="88"/>
      <c r="AI28" s="88"/>
      <c r="AJ28" s="89"/>
    </row>
    <row r="29" spans="2:41" ht="26.25" customHeight="1" x14ac:dyDescent="0.15">
      <c r="J29" s="90"/>
      <c r="K29" s="43"/>
      <c r="L29" s="43"/>
      <c r="M29" s="91"/>
      <c r="N29" s="91"/>
      <c r="O29" s="91"/>
      <c r="P29" s="91"/>
      <c r="Q29" s="91"/>
      <c r="R29" s="92"/>
      <c r="AB29" s="90" t="s">
        <v>57</v>
      </c>
      <c r="AC29" s="43"/>
      <c r="AD29" s="43"/>
      <c r="AE29" s="91">
        <v>10000</v>
      </c>
      <c r="AF29" s="91"/>
      <c r="AG29" s="91"/>
      <c r="AH29" s="91"/>
      <c r="AI29" s="91"/>
      <c r="AJ29" s="92"/>
    </row>
    <row r="30" spans="2:41" ht="26.25" customHeight="1" thickBot="1" x14ac:dyDescent="0.2">
      <c r="J30" s="93" t="s">
        <v>56</v>
      </c>
      <c r="K30" s="94"/>
      <c r="L30" s="94"/>
      <c r="M30" s="95">
        <v>15000</v>
      </c>
      <c r="N30" s="95"/>
      <c r="O30" s="95"/>
      <c r="P30" s="95"/>
      <c r="Q30" s="95"/>
      <c r="R30" s="96"/>
      <c r="AB30" s="93" t="s">
        <v>56</v>
      </c>
      <c r="AC30" s="94"/>
      <c r="AD30" s="94"/>
      <c r="AE30" s="95"/>
      <c r="AF30" s="95"/>
      <c r="AG30" s="95"/>
      <c r="AH30" s="95">
        <v>10000</v>
      </c>
      <c r="AI30" s="95"/>
      <c r="AJ30" s="96"/>
    </row>
    <row r="31" spans="2:41" ht="26.25" customHeight="1" x14ac:dyDescent="0.15">
      <c r="J31" s="97"/>
      <c r="K31" s="97"/>
      <c r="L31" s="97"/>
      <c r="M31" s="98">
        <f>M27+M28+P30+M29+M30</f>
        <v>60000</v>
      </c>
      <c r="N31" s="99"/>
      <c r="O31" s="99"/>
      <c r="P31" s="99"/>
      <c r="Q31" s="99"/>
      <c r="R31" s="100"/>
      <c r="T31" s="101">
        <f>M31+M38</f>
        <v>127500</v>
      </c>
      <c r="U31" s="102"/>
      <c r="V31" s="102"/>
      <c r="W31" s="103"/>
      <c r="AB31" s="97"/>
      <c r="AC31" s="97"/>
      <c r="AD31" s="97"/>
      <c r="AE31" s="98">
        <f>AE27+AE28+AH30+AE29</f>
        <v>60000</v>
      </c>
      <c r="AF31" s="99"/>
      <c r="AG31" s="99"/>
      <c r="AH31" s="99"/>
      <c r="AI31" s="99"/>
      <c r="AJ31" s="100"/>
      <c r="AL31" s="101">
        <f>AE31+AE38</f>
        <v>115000</v>
      </c>
      <c r="AM31" s="102"/>
      <c r="AN31" s="102"/>
      <c r="AO31" s="103"/>
    </row>
    <row r="32" spans="2:41" ht="26.25" customHeight="1" thickBot="1" x14ac:dyDescent="0.2">
      <c r="T32" s="104"/>
      <c r="U32" s="105"/>
      <c r="V32" s="105"/>
      <c r="W32" s="106"/>
      <c r="AL32" s="104"/>
      <c r="AM32" s="105"/>
      <c r="AN32" s="105"/>
      <c r="AO32" s="106"/>
    </row>
    <row r="33" spans="10:36" ht="26.25" customHeight="1" x14ac:dyDescent="0.15">
      <c r="M33" s="38" t="s">
        <v>58</v>
      </c>
      <c r="N33" s="38"/>
      <c r="O33" s="38"/>
      <c r="P33" s="38" t="s">
        <v>59</v>
      </c>
      <c r="Q33" s="38"/>
      <c r="R33" s="38"/>
      <c r="AE33" s="38" t="s">
        <v>58</v>
      </c>
      <c r="AF33" s="38"/>
      <c r="AG33" s="38"/>
      <c r="AH33" s="38" t="s">
        <v>59</v>
      </c>
      <c r="AI33" s="38"/>
      <c r="AJ33" s="38"/>
    </row>
    <row r="34" spans="10:36" ht="26.25" customHeight="1" thickBot="1" x14ac:dyDescent="0.2">
      <c r="J34" s="70" t="s">
        <v>48</v>
      </c>
      <c r="K34" s="70"/>
      <c r="L34" s="70"/>
      <c r="M34" s="83">
        <v>30000</v>
      </c>
      <c r="N34" s="84"/>
      <c r="O34" s="84"/>
      <c r="P34" s="84"/>
      <c r="Q34" s="84"/>
      <c r="R34" s="85"/>
      <c r="AB34" s="70" t="s">
        <v>48</v>
      </c>
      <c r="AC34" s="70"/>
      <c r="AD34" s="70"/>
      <c r="AE34" s="83">
        <v>20000</v>
      </c>
      <c r="AF34" s="84"/>
      <c r="AG34" s="84"/>
      <c r="AH34" s="84"/>
      <c r="AI34" s="84"/>
      <c r="AJ34" s="85"/>
    </row>
    <row r="35" spans="10:36" ht="26.25" customHeight="1" x14ac:dyDescent="0.15">
      <c r="J35" s="86" t="s">
        <v>60</v>
      </c>
      <c r="K35" s="87"/>
      <c r="L35" s="87"/>
      <c r="M35" s="88">
        <v>18750</v>
      </c>
      <c r="N35" s="88"/>
      <c r="O35" s="88"/>
      <c r="P35" s="88"/>
      <c r="Q35" s="88"/>
      <c r="R35" s="89"/>
      <c r="U35" s="107">
        <f>M28+M35</f>
        <v>33750</v>
      </c>
      <c r="V35" s="38"/>
      <c r="W35" s="38"/>
      <c r="AB35" s="86" t="s">
        <v>55</v>
      </c>
      <c r="AC35" s="87"/>
      <c r="AD35" s="87"/>
      <c r="AE35" s="88">
        <v>10000</v>
      </c>
      <c r="AF35" s="88"/>
      <c r="AG35" s="88"/>
      <c r="AH35" s="88"/>
      <c r="AI35" s="88"/>
      <c r="AJ35" s="89"/>
    </row>
    <row r="36" spans="10:36" ht="26.25" customHeight="1" x14ac:dyDescent="0.15">
      <c r="J36" s="90"/>
      <c r="K36" s="43"/>
      <c r="L36" s="43"/>
      <c r="M36" s="91"/>
      <c r="N36" s="91"/>
      <c r="O36" s="91"/>
      <c r="P36" s="91"/>
      <c r="Q36" s="91"/>
      <c r="R36" s="92"/>
      <c r="AB36" s="90" t="s">
        <v>57</v>
      </c>
      <c r="AC36" s="43"/>
      <c r="AD36" s="43"/>
      <c r="AE36" s="91">
        <v>10000</v>
      </c>
      <c r="AF36" s="91"/>
      <c r="AG36" s="91"/>
      <c r="AH36" s="91"/>
      <c r="AI36" s="91"/>
      <c r="AJ36" s="92"/>
    </row>
    <row r="37" spans="10:36" ht="26.25" customHeight="1" thickBot="1" x14ac:dyDescent="0.2">
      <c r="J37" s="93" t="s">
        <v>56</v>
      </c>
      <c r="K37" s="94"/>
      <c r="L37" s="94"/>
      <c r="M37" s="95">
        <v>18750</v>
      </c>
      <c r="N37" s="95"/>
      <c r="O37" s="95"/>
      <c r="P37" s="95"/>
      <c r="Q37" s="95"/>
      <c r="R37" s="96"/>
      <c r="AB37" s="93" t="s">
        <v>56</v>
      </c>
      <c r="AC37" s="94"/>
      <c r="AD37" s="94"/>
      <c r="AE37" s="95"/>
      <c r="AF37" s="95"/>
      <c r="AG37" s="95"/>
      <c r="AH37" s="95">
        <v>15000</v>
      </c>
      <c r="AI37" s="95"/>
      <c r="AJ37" s="96"/>
    </row>
    <row r="38" spans="10:36" ht="26.25" customHeight="1" x14ac:dyDescent="0.15">
      <c r="J38" s="97"/>
      <c r="K38" s="97"/>
      <c r="L38" s="97"/>
      <c r="M38" s="98">
        <f>M34+M35+P37+M36+M37</f>
        <v>67500</v>
      </c>
      <c r="N38" s="99"/>
      <c r="O38" s="99"/>
      <c r="P38" s="99"/>
      <c r="Q38" s="99"/>
      <c r="R38" s="100"/>
      <c r="AB38" s="97"/>
      <c r="AC38" s="97"/>
      <c r="AD38" s="97"/>
      <c r="AE38" s="98">
        <f>AE34+AE35+AH37+AE36</f>
        <v>55000</v>
      </c>
      <c r="AF38" s="99"/>
      <c r="AG38" s="99"/>
      <c r="AH38" s="99"/>
      <c r="AI38" s="99"/>
      <c r="AJ38" s="100"/>
    </row>
  </sheetData>
  <mergeCells count="136">
    <mergeCell ref="AL31:AO32"/>
    <mergeCell ref="AB36:AD36"/>
    <mergeCell ref="AE36:AG36"/>
    <mergeCell ref="AH36:AJ36"/>
    <mergeCell ref="AB37:AD37"/>
    <mergeCell ref="AE37:AG37"/>
    <mergeCell ref="AH37:AJ37"/>
    <mergeCell ref="AB38:AD38"/>
    <mergeCell ref="AE38:AJ38"/>
    <mergeCell ref="AE33:AG33"/>
    <mergeCell ref="AH33:AJ33"/>
    <mergeCell ref="AB34:AD34"/>
    <mergeCell ref="AE34:AJ34"/>
    <mergeCell ref="AB35:AD35"/>
    <mergeCell ref="AE35:AG35"/>
    <mergeCell ref="AH35:AJ35"/>
    <mergeCell ref="AB31:AD31"/>
    <mergeCell ref="AE26:AG26"/>
    <mergeCell ref="AH26:AJ26"/>
    <mergeCell ref="AE28:AG28"/>
    <mergeCell ref="AE30:AG30"/>
    <mergeCell ref="AH28:AJ28"/>
    <mergeCell ref="AH30:AJ30"/>
    <mergeCell ref="AE27:AJ27"/>
    <mergeCell ref="AE31:AJ31"/>
    <mergeCell ref="AB29:AD29"/>
    <mergeCell ref="AE29:AG29"/>
    <mergeCell ref="AH29:AJ29"/>
    <mergeCell ref="AB27:AD27"/>
    <mergeCell ref="AB28:AD28"/>
    <mergeCell ref="AB30:AD30"/>
    <mergeCell ref="T7:W7"/>
    <mergeCell ref="A4:L4"/>
    <mergeCell ref="A6:L6"/>
    <mergeCell ref="A7:L7"/>
    <mergeCell ref="E11:I11"/>
    <mergeCell ref="E12:I13"/>
    <mergeCell ref="B15:C15"/>
    <mergeCell ref="D15:G15"/>
    <mergeCell ref="H15:K15"/>
    <mergeCell ref="N15:O15"/>
    <mergeCell ref="P15:Q15"/>
    <mergeCell ref="R15:S15"/>
    <mergeCell ref="T15:V15"/>
    <mergeCell ref="B16:C17"/>
    <mergeCell ref="D16:G16"/>
    <mergeCell ref="R16:S16"/>
    <mergeCell ref="T16:V16"/>
    <mergeCell ref="L15:M15"/>
    <mergeCell ref="AI13:AK14"/>
    <mergeCell ref="D22:Q22"/>
    <mergeCell ref="R22:S22"/>
    <mergeCell ref="T22:V22"/>
    <mergeCell ref="B18:C19"/>
    <mergeCell ref="D18:G18"/>
    <mergeCell ref="R18:S18"/>
    <mergeCell ref="T18:V18"/>
    <mergeCell ref="Y16:AB17"/>
    <mergeCell ref="D17:G17"/>
    <mergeCell ref="R17:S17"/>
    <mergeCell ref="T17:V17"/>
    <mergeCell ref="H16:K17"/>
    <mergeCell ref="N16:O16"/>
    <mergeCell ref="N17:O17"/>
    <mergeCell ref="Y18:AB19"/>
    <mergeCell ref="D19:G19"/>
    <mergeCell ref="R19:S19"/>
    <mergeCell ref="T19:V19"/>
    <mergeCell ref="H18:K19"/>
    <mergeCell ref="N18:O18"/>
    <mergeCell ref="N19:O19"/>
    <mergeCell ref="AE6:AG6"/>
    <mergeCell ref="AF16:AH16"/>
    <mergeCell ref="AF17:AH17"/>
    <mergeCell ref="AF18:AH18"/>
    <mergeCell ref="AI15:AK15"/>
    <mergeCell ref="AI16:AK16"/>
    <mergeCell ref="AI17:AK17"/>
    <mergeCell ref="AI18:AK18"/>
    <mergeCell ref="R21:S21"/>
    <mergeCell ref="T21:V21"/>
    <mergeCell ref="Y21:AB21"/>
    <mergeCell ref="AJ20:AM20"/>
    <mergeCell ref="AF19:AH19"/>
    <mergeCell ref="AI19:AN19"/>
    <mergeCell ref="AL15:AN15"/>
    <mergeCell ref="AL16:AN16"/>
    <mergeCell ref="AL17:AN17"/>
    <mergeCell ref="AL18:AN18"/>
    <mergeCell ref="Q13:V13"/>
    <mergeCell ref="Q11:V11"/>
    <mergeCell ref="Q12:V12"/>
    <mergeCell ref="R20:S20"/>
    <mergeCell ref="T20:V20"/>
    <mergeCell ref="AL13:AN14"/>
    <mergeCell ref="J35:L35"/>
    <mergeCell ref="M35:O35"/>
    <mergeCell ref="P35:R35"/>
    <mergeCell ref="J37:L37"/>
    <mergeCell ref="M37:O37"/>
    <mergeCell ref="P37:R37"/>
    <mergeCell ref="J38:L38"/>
    <mergeCell ref="M38:R38"/>
    <mergeCell ref="T31:W32"/>
    <mergeCell ref="J36:L36"/>
    <mergeCell ref="M36:O36"/>
    <mergeCell ref="P36:R36"/>
    <mergeCell ref="U35:W35"/>
    <mergeCell ref="J30:L30"/>
    <mergeCell ref="M30:O30"/>
    <mergeCell ref="P30:R30"/>
    <mergeCell ref="J31:L31"/>
    <mergeCell ref="M31:R31"/>
    <mergeCell ref="M33:O33"/>
    <mergeCell ref="P33:R33"/>
    <mergeCell ref="J34:L34"/>
    <mergeCell ref="M34:R34"/>
    <mergeCell ref="A1:X3"/>
    <mergeCell ref="M26:O26"/>
    <mergeCell ref="P26:R26"/>
    <mergeCell ref="J27:L27"/>
    <mergeCell ref="M27:R27"/>
    <mergeCell ref="J28:L28"/>
    <mergeCell ref="M28:O28"/>
    <mergeCell ref="P28:R28"/>
    <mergeCell ref="J29:L29"/>
    <mergeCell ref="M29:O29"/>
    <mergeCell ref="P29:R29"/>
    <mergeCell ref="R23:S23"/>
    <mergeCell ref="T23:V23"/>
    <mergeCell ref="B20:C20"/>
    <mergeCell ref="D20:G20"/>
    <mergeCell ref="H20:K20"/>
    <mergeCell ref="N20:O20"/>
    <mergeCell ref="A9:B9"/>
    <mergeCell ref="C9:K9"/>
  </mergeCells>
  <phoneticPr fontId="3"/>
  <pageMargins left="1.43" right="0.7" top="0.62" bottom="0.26" header="0.3" footer="0.2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38D2-2A83-456F-8AFD-D476C57E656D}">
  <dimension ref="A8:N39"/>
  <sheetViews>
    <sheetView topLeftCell="A4" workbookViewId="0">
      <selection activeCell="A8" sqref="A8:N12"/>
    </sheetView>
  </sheetViews>
  <sheetFormatPr defaultRowHeight="13.5" x14ac:dyDescent="0.15"/>
  <sheetData>
    <row r="8" spans="1:14" ht="13.5" customHeight="1" x14ac:dyDescent="0.15">
      <c r="A8" s="139" t="s">
        <v>63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</row>
    <row r="9" spans="1:14" ht="13.5" customHeight="1" x14ac:dyDescent="0.15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ht="13.5" customHeight="1" x14ac:dyDescent="0.15">
      <c r="A10" s="139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</row>
    <row r="11" spans="1:14" ht="13.5" customHeight="1" x14ac:dyDescent="0.15">
      <c r="A11" s="13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ht="13.5" customHeight="1" x14ac:dyDescent="0.15">
      <c r="A12" s="139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35" spans="1:14" x14ac:dyDescent="0.15">
      <c r="A35" s="140" t="s">
        <v>36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</row>
    <row r="36" spans="1:14" x14ac:dyDescent="0.15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</row>
    <row r="37" spans="1:14" x14ac:dyDescent="0.15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</row>
    <row r="38" spans="1:14" x14ac:dyDescent="0.1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</row>
    <row r="39" spans="1:14" x14ac:dyDescent="0.15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</row>
  </sheetData>
  <mergeCells count="2">
    <mergeCell ref="A8:N12"/>
    <mergeCell ref="A35:N39"/>
  </mergeCells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3"/>
  <sheetViews>
    <sheetView workbookViewId="0">
      <selection activeCell="Y22" sqref="Y22"/>
    </sheetView>
  </sheetViews>
  <sheetFormatPr defaultColWidth="5" defaultRowHeight="26.25" customHeight="1" x14ac:dyDescent="0.15"/>
  <cols>
    <col min="1" max="16384" width="5" style="1"/>
  </cols>
  <sheetData>
    <row r="1" spans="1:28" ht="26.25" customHeight="1" x14ac:dyDescent="0.15">
      <c r="T1" s="13"/>
      <c r="U1" s="35">
        <v>43382</v>
      </c>
      <c r="V1" s="35"/>
      <c r="W1" s="35"/>
      <c r="X1" s="35"/>
      <c r="Y1" s="13"/>
    </row>
    <row r="2" spans="1:28" ht="21.75" customHeight="1" x14ac:dyDescent="0.1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14"/>
    </row>
    <row r="3" spans="1:28" ht="21.75" customHeight="1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14"/>
    </row>
    <row r="4" spans="1:28" ht="47.25" customHeight="1" x14ac:dyDescent="0.3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28" ht="6.75" customHeight="1" x14ac:dyDescent="0.15"/>
    <row r="6" spans="1:28" ht="26.25" customHeight="1" x14ac:dyDescent="0.15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28" ht="26.25" customHeight="1" x14ac:dyDescent="0.15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28" ht="8.25" customHeight="1" x14ac:dyDescent="0.15"/>
    <row r="9" spans="1:28" ht="26.25" customHeight="1" x14ac:dyDescent="0.15">
      <c r="A9" s="33" t="s">
        <v>4</v>
      </c>
      <c r="B9" s="33"/>
      <c r="C9" s="34" t="s">
        <v>5</v>
      </c>
      <c r="D9" s="34"/>
      <c r="E9" s="34"/>
      <c r="F9" s="34"/>
      <c r="G9" s="34"/>
      <c r="H9" s="34"/>
      <c r="I9" s="34"/>
      <c r="J9" s="34"/>
      <c r="K9" s="34"/>
      <c r="L9" s="12"/>
      <c r="P9"/>
    </row>
    <row r="10" spans="1:28" ht="8.25" customHeight="1" x14ac:dyDescent="0.15"/>
    <row r="11" spans="1:28" ht="26.25" customHeight="1" x14ac:dyDescent="0.15">
      <c r="E11" s="39" t="s">
        <v>29</v>
      </c>
      <c r="F11" s="39"/>
      <c r="G11" s="39"/>
      <c r="H11" s="39"/>
      <c r="I11" s="39"/>
    </row>
    <row r="12" spans="1:28" ht="26.25" customHeight="1" x14ac:dyDescent="0.15">
      <c r="E12" s="40">
        <f>T23</f>
        <v>85657.5</v>
      </c>
      <c r="F12" s="41"/>
      <c r="G12" s="41"/>
      <c r="H12" s="41"/>
      <c r="I12" s="41"/>
    </row>
    <row r="13" spans="1:28" ht="26.25" customHeight="1" thickBot="1" x14ac:dyDescent="0.2">
      <c r="E13" s="42"/>
      <c r="F13" s="42"/>
      <c r="G13" s="42"/>
      <c r="H13" s="42"/>
      <c r="I13" s="42"/>
    </row>
    <row r="14" spans="1:28" ht="5.25" customHeight="1" thickTop="1" x14ac:dyDescent="0.15"/>
    <row r="15" spans="1:28" ht="26.25" customHeight="1" x14ac:dyDescent="0.15">
      <c r="B15" s="43" t="s">
        <v>6</v>
      </c>
      <c r="C15" s="43"/>
      <c r="D15" s="43" t="s">
        <v>7</v>
      </c>
      <c r="E15" s="43"/>
      <c r="F15" s="43"/>
      <c r="G15" s="43"/>
      <c r="H15" s="44" t="s">
        <v>8</v>
      </c>
      <c r="I15" s="45"/>
      <c r="J15" s="45"/>
      <c r="K15" s="46"/>
      <c r="L15" s="43" t="s">
        <v>10</v>
      </c>
      <c r="M15" s="43"/>
      <c r="N15" s="44" t="s">
        <v>17</v>
      </c>
      <c r="O15" s="46"/>
      <c r="P15" s="43" t="s">
        <v>9</v>
      </c>
      <c r="Q15" s="43"/>
      <c r="R15" s="43" t="s">
        <v>23</v>
      </c>
      <c r="S15" s="43"/>
      <c r="T15" s="43" t="s">
        <v>11</v>
      </c>
      <c r="U15" s="43"/>
      <c r="V15" s="43"/>
    </row>
    <row r="16" spans="1:28" ht="26.25" customHeight="1" x14ac:dyDescent="0.15">
      <c r="B16" s="47">
        <v>43750</v>
      </c>
      <c r="C16" s="48"/>
      <c r="D16" s="51" t="s">
        <v>12</v>
      </c>
      <c r="E16" s="51"/>
      <c r="F16" s="51"/>
      <c r="G16" s="51"/>
      <c r="H16" s="52" t="s">
        <v>14</v>
      </c>
      <c r="I16" s="53"/>
      <c r="J16" s="53"/>
      <c r="K16" s="54"/>
      <c r="L16" s="55">
        <v>15000</v>
      </c>
      <c r="M16" s="55"/>
      <c r="N16" s="9">
        <v>3</v>
      </c>
      <c r="O16" s="6" t="s">
        <v>18</v>
      </c>
      <c r="P16" s="4">
        <v>1</v>
      </c>
      <c r="Q16" s="2" t="s">
        <v>16</v>
      </c>
      <c r="R16" s="55">
        <f>L16/8*1.25</f>
        <v>2343.75</v>
      </c>
      <c r="S16" s="55"/>
      <c r="T16" s="56">
        <f>P16*L16+N16*R16</f>
        <v>22031.25</v>
      </c>
      <c r="U16" s="57"/>
      <c r="V16" s="57"/>
      <c r="Y16" s="107">
        <f>T16+T18</f>
        <v>44062.5</v>
      </c>
      <c r="Z16" s="38"/>
      <c r="AA16" s="38"/>
      <c r="AB16" s="38"/>
    </row>
    <row r="17" spans="2:28" ht="26.25" customHeight="1" x14ac:dyDescent="0.15">
      <c r="B17" s="49"/>
      <c r="C17" s="50"/>
      <c r="D17" s="58" t="s">
        <v>13</v>
      </c>
      <c r="E17" s="58"/>
      <c r="F17" s="58"/>
      <c r="G17" s="58"/>
      <c r="H17" s="59" t="s">
        <v>14</v>
      </c>
      <c r="I17" s="60"/>
      <c r="J17" s="60"/>
      <c r="K17" s="61"/>
      <c r="L17" s="62">
        <v>12000</v>
      </c>
      <c r="M17" s="62"/>
      <c r="N17" s="10">
        <v>3</v>
      </c>
      <c r="O17" s="7" t="s">
        <v>19</v>
      </c>
      <c r="P17" s="5">
        <v>1</v>
      </c>
      <c r="Q17" s="3" t="s">
        <v>16</v>
      </c>
      <c r="R17" s="62">
        <f>L17/8*1.25</f>
        <v>1875</v>
      </c>
      <c r="S17" s="62"/>
      <c r="T17" s="63">
        <f>P17*L17+N17*R17</f>
        <v>17625</v>
      </c>
      <c r="U17" s="64"/>
      <c r="V17" s="64"/>
      <c r="Y17" s="38"/>
      <c r="Z17" s="38"/>
      <c r="AA17" s="38"/>
      <c r="AB17" s="38"/>
    </row>
    <row r="18" spans="2:28" ht="26.25" customHeight="1" x14ac:dyDescent="0.15">
      <c r="B18" s="47">
        <v>43381</v>
      </c>
      <c r="C18" s="48"/>
      <c r="D18" s="51" t="s">
        <v>12</v>
      </c>
      <c r="E18" s="51"/>
      <c r="F18" s="51"/>
      <c r="G18" s="51"/>
      <c r="H18" s="65" t="s">
        <v>15</v>
      </c>
      <c r="I18" s="66"/>
      <c r="J18" s="66"/>
      <c r="K18" s="67"/>
      <c r="L18" s="55">
        <v>15000</v>
      </c>
      <c r="M18" s="55"/>
      <c r="N18" s="11">
        <v>3</v>
      </c>
      <c r="O18" s="8" t="s">
        <v>20</v>
      </c>
      <c r="P18" s="4">
        <v>1</v>
      </c>
      <c r="Q18" s="2" t="s">
        <v>16</v>
      </c>
      <c r="R18" s="55">
        <f>L18/8*1.25</f>
        <v>2343.75</v>
      </c>
      <c r="S18" s="55"/>
      <c r="T18" s="56">
        <f>P18*L18+N18*R18</f>
        <v>22031.25</v>
      </c>
      <c r="U18" s="57"/>
      <c r="V18" s="57"/>
      <c r="Y18" s="107">
        <f>T17+T19</f>
        <v>35250</v>
      </c>
      <c r="Z18" s="38"/>
      <c r="AA18" s="38"/>
      <c r="AB18" s="38"/>
    </row>
    <row r="19" spans="2:28" ht="26.25" customHeight="1" x14ac:dyDescent="0.15">
      <c r="B19" s="49"/>
      <c r="C19" s="50"/>
      <c r="D19" s="58" t="s">
        <v>13</v>
      </c>
      <c r="E19" s="58"/>
      <c r="F19" s="58"/>
      <c r="G19" s="58"/>
      <c r="H19" s="59" t="s">
        <v>22</v>
      </c>
      <c r="I19" s="60"/>
      <c r="J19" s="60"/>
      <c r="K19" s="61"/>
      <c r="L19" s="62">
        <v>12000</v>
      </c>
      <c r="M19" s="62"/>
      <c r="N19" s="10">
        <v>3</v>
      </c>
      <c r="O19" s="7" t="s">
        <v>18</v>
      </c>
      <c r="P19" s="5">
        <v>1</v>
      </c>
      <c r="Q19" s="3" t="s">
        <v>16</v>
      </c>
      <c r="R19" s="62">
        <f>L19/8*1.25</f>
        <v>1875</v>
      </c>
      <c r="S19" s="62"/>
      <c r="T19" s="63">
        <f>P19*L19+N19*R19</f>
        <v>17625</v>
      </c>
      <c r="U19" s="64"/>
      <c r="V19" s="64"/>
      <c r="Y19" s="38"/>
      <c r="Z19" s="38"/>
      <c r="AA19" s="38"/>
      <c r="AB19" s="38"/>
    </row>
    <row r="20" spans="2:28" ht="26.25" customHeight="1" x14ac:dyDescent="0.15">
      <c r="B20" s="69"/>
      <c r="C20" s="70"/>
      <c r="D20" s="58" t="s">
        <v>24</v>
      </c>
      <c r="E20" s="58"/>
      <c r="F20" s="58"/>
      <c r="G20" s="58"/>
      <c r="H20" s="59"/>
      <c r="I20" s="60"/>
      <c r="J20" s="60"/>
      <c r="K20" s="61"/>
      <c r="L20" s="62">
        <v>1500</v>
      </c>
      <c r="M20" s="62"/>
      <c r="N20" s="10"/>
      <c r="O20" s="7"/>
      <c r="P20" s="5">
        <v>4</v>
      </c>
      <c r="Q20" s="3" t="s">
        <v>25</v>
      </c>
      <c r="R20" s="71"/>
      <c r="S20" s="71"/>
      <c r="T20" s="68"/>
      <c r="U20" s="68"/>
      <c r="V20" s="68"/>
    </row>
    <row r="21" spans="2:28" ht="26.25" customHeight="1" x14ac:dyDescent="0.15">
      <c r="R21" s="43" t="s">
        <v>27</v>
      </c>
      <c r="S21" s="43"/>
      <c r="T21" s="72">
        <f>SUM(T16:T20)</f>
        <v>79312.5</v>
      </c>
      <c r="U21" s="73"/>
      <c r="V21" s="73"/>
      <c r="Y21" s="107">
        <f>100000-T21</f>
        <v>20687.5</v>
      </c>
      <c r="Z21" s="38"/>
      <c r="AA21" s="38"/>
      <c r="AB21" s="38"/>
    </row>
    <row r="22" spans="2:28" ht="26.25" customHeight="1" thickBot="1" x14ac:dyDescent="0.2">
      <c r="R22" s="74" t="s">
        <v>26</v>
      </c>
      <c r="S22" s="69"/>
      <c r="T22" s="75">
        <f>T21*0.08</f>
        <v>6345</v>
      </c>
      <c r="U22" s="76"/>
      <c r="V22" s="76"/>
    </row>
    <row r="23" spans="2:28" ht="26.25" customHeight="1" thickBot="1" x14ac:dyDescent="0.2">
      <c r="R23" s="77" t="s">
        <v>28</v>
      </c>
      <c r="S23" s="78"/>
      <c r="T23" s="79">
        <f>SUM(T21:T22)</f>
        <v>85657.5</v>
      </c>
      <c r="U23" s="80"/>
      <c r="V23" s="81"/>
    </row>
  </sheetData>
  <mergeCells count="54">
    <mergeCell ref="R21:S21"/>
    <mergeCell ref="R22:S22"/>
    <mergeCell ref="R23:S23"/>
    <mergeCell ref="Y16:AB17"/>
    <mergeCell ref="Y18:AB19"/>
    <mergeCell ref="Y21:AB21"/>
    <mergeCell ref="T20:V20"/>
    <mergeCell ref="T21:V21"/>
    <mergeCell ref="T19:V19"/>
    <mergeCell ref="T22:V22"/>
    <mergeCell ref="T23:V23"/>
    <mergeCell ref="B20:C20"/>
    <mergeCell ref="D20:G20"/>
    <mergeCell ref="H20:K20"/>
    <mergeCell ref="L20:M20"/>
    <mergeCell ref="R20:S20"/>
    <mergeCell ref="D18:G18"/>
    <mergeCell ref="L18:M18"/>
    <mergeCell ref="T18:V18"/>
    <mergeCell ref="B16:C17"/>
    <mergeCell ref="B18:C19"/>
    <mergeCell ref="H16:K16"/>
    <mergeCell ref="H17:K17"/>
    <mergeCell ref="H18:K18"/>
    <mergeCell ref="D17:G17"/>
    <mergeCell ref="D16:G16"/>
    <mergeCell ref="H19:K19"/>
    <mergeCell ref="D19:G19"/>
    <mergeCell ref="L19:M19"/>
    <mergeCell ref="R17:S17"/>
    <mergeCell ref="R18:S18"/>
    <mergeCell ref="R19:S19"/>
    <mergeCell ref="L17:M17"/>
    <mergeCell ref="T17:V17"/>
    <mergeCell ref="L16:M16"/>
    <mergeCell ref="T16:V16"/>
    <mergeCell ref="R16:S16"/>
    <mergeCell ref="N15:O15"/>
    <mergeCell ref="R15:S15"/>
    <mergeCell ref="P15:Q15"/>
    <mergeCell ref="L15:M15"/>
    <mergeCell ref="T15:V15"/>
    <mergeCell ref="A9:B9"/>
    <mergeCell ref="B15:C15"/>
    <mergeCell ref="D15:G15"/>
    <mergeCell ref="C9:K9"/>
    <mergeCell ref="E11:I11"/>
    <mergeCell ref="E12:I13"/>
    <mergeCell ref="H15:K15"/>
    <mergeCell ref="A2:X3"/>
    <mergeCell ref="A4:L4"/>
    <mergeCell ref="A6:L6"/>
    <mergeCell ref="U1:X1"/>
    <mergeCell ref="A7:L7"/>
  </mergeCells>
  <phoneticPr fontId="3"/>
  <pageMargins left="1.43" right="0.7" top="0.62" bottom="0.26" header="0.3" footer="0.2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D804-76CA-49E8-BC8F-00577073985E}">
  <dimension ref="A1:Y23"/>
  <sheetViews>
    <sheetView workbookViewId="0">
      <selection activeCell="B16" sqref="B16:V19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25" ht="26.25" customHeight="1" x14ac:dyDescent="0.15">
      <c r="H1" s="82" t="s">
        <v>39</v>
      </c>
      <c r="I1" s="82"/>
      <c r="J1" s="82"/>
      <c r="K1" s="82"/>
      <c r="L1" s="82"/>
      <c r="M1" s="82"/>
      <c r="N1" s="82"/>
      <c r="O1" s="82"/>
      <c r="P1" s="82"/>
      <c r="Q1" s="82"/>
      <c r="T1" s="13"/>
      <c r="U1" s="35">
        <v>44835</v>
      </c>
      <c r="V1" s="35"/>
      <c r="W1" s="35"/>
      <c r="X1" s="35"/>
      <c r="Y1" s="13"/>
    </row>
    <row r="2" spans="1:25" ht="21.75" customHeight="1" x14ac:dyDescent="0.15">
      <c r="B2" s="14"/>
      <c r="C2" s="14"/>
      <c r="D2" s="14"/>
      <c r="E2" s="14"/>
      <c r="F2" s="14"/>
      <c r="G2" s="14"/>
      <c r="H2" s="82"/>
      <c r="I2" s="82"/>
      <c r="J2" s="82"/>
      <c r="K2" s="82"/>
      <c r="L2" s="82"/>
      <c r="M2" s="82"/>
      <c r="N2" s="82"/>
      <c r="O2" s="82"/>
      <c r="P2" s="82"/>
      <c r="Q2" s="82"/>
      <c r="R2" s="14"/>
      <c r="S2" s="14"/>
      <c r="T2" s="14"/>
      <c r="U2" s="14"/>
      <c r="V2" s="14"/>
      <c r="W2" s="14"/>
      <c r="X2" s="14"/>
      <c r="Y2" s="14"/>
    </row>
    <row r="3" spans="1:25" ht="21.75" customHeight="1" x14ac:dyDescent="0.15">
      <c r="A3" s="14"/>
      <c r="B3" s="14"/>
      <c r="C3" s="14"/>
      <c r="D3" s="14"/>
      <c r="E3" s="14"/>
      <c r="F3" s="14"/>
      <c r="G3" s="14"/>
      <c r="H3" s="82"/>
      <c r="I3" s="82"/>
      <c r="J3" s="82"/>
      <c r="K3" s="82"/>
      <c r="L3" s="82"/>
      <c r="M3" s="82"/>
      <c r="N3" s="82"/>
      <c r="O3" s="82"/>
      <c r="P3" s="82"/>
      <c r="Q3" s="82"/>
      <c r="R3" s="14"/>
      <c r="S3" s="14"/>
      <c r="T3" s="14"/>
      <c r="U3" s="14"/>
      <c r="V3" s="14"/>
      <c r="W3" s="14"/>
      <c r="X3" s="14"/>
      <c r="Y3" s="14"/>
    </row>
    <row r="4" spans="1:25" ht="47.25" customHeight="1" x14ac:dyDescent="0.3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25" ht="6.75" customHeight="1" x14ac:dyDescent="0.15"/>
    <row r="6" spans="1:25" ht="26.25" customHeight="1" x14ac:dyDescent="0.15">
      <c r="A6" s="38" t="s">
        <v>40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25" ht="26.25" customHeight="1" x14ac:dyDescent="0.15">
      <c r="A7" s="38" t="s">
        <v>41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25" ht="8.25" customHeight="1" x14ac:dyDescent="0.15"/>
    <row r="9" spans="1:25" ht="26.25" customHeight="1" x14ac:dyDescent="0.15">
      <c r="A9" s="33" t="s">
        <v>4</v>
      </c>
      <c r="B9" s="33"/>
      <c r="C9" s="34" t="s">
        <v>5</v>
      </c>
      <c r="D9" s="34"/>
      <c r="E9" s="34"/>
      <c r="F9" s="34"/>
      <c r="G9" s="34"/>
      <c r="H9" s="34"/>
      <c r="I9" s="34"/>
      <c r="J9" s="34"/>
      <c r="K9" s="34"/>
      <c r="L9" s="12"/>
      <c r="P9"/>
    </row>
    <row r="10" spans="1:25" ht="8.25" customHeight="1" x14ac:dyDescent="0.15"/>
    <row r="11" spans="1:25" ht="26.25" customHeight="1" x14ac:dyDescent="0.15">
      <c r="E11" s="39" t="s">
        <v>42</v>
      </c>
      <c r="F11" s="39"/>
      <c r="G11" s="39"/>
      <c r="H11" s="39"/>
      <c r="I11" s="39"/>
      <c r="Q11" s="38" t="s">
        <v>35</v>
      </c>
      <c r="R11" s="38"/>
      <c r="S11" s="38"/>
      <c r="T11" s="38"/>
      <c r="U11" s="38"/>
      <c r="V11" s="38"/>
    </row>
    <row r="12" spans="1:25" ht="26.25" customHeight="1" x14ac:dyDescent="0.15">
      <c r="E12" s="40">
        <f>T23</f>
        <v>126825.875</v>
      </c>
      <c r="F12" s="41"/>
      <c r="G12" s="41"/>
      <c r="H12" s="41"/>
      <c r="I12" s="41"/>
      <c r="Q12" s="158" t="s">
        <v>36</v>
      </c>
      <c r="R12" s="38"/>
      <c r="S12" s="38"/>
      <c r="T12" s="38"/>
      <c r="U12" s="38"/>
      <c r="V12" s="38"/>
    </row>
    <row r="13" spans="1:25" ht="26.25" customHeight="1" thickBot="1" x14ac:dyDescent="0.2">
      <c r="E13" s="42"/>
      <c r="F13" s="42"/>
      <c r="G13" s="42"/>
      <c r="H13" s="42"/>
      <c r="I13" s="42"/>
      <c r="Q13" s="38" t="s">
        <v>37</v>
      </c>
      <c r="R13" s="38"/>
      <c r="S13" s="38"/>
      <c r="T13" s="38"/>
      <c r="U13" s="38"/>
      <c r="V13" s="38"/>
    </row>
    <row r="14" spans="1:25" ht="5.25" customHeight="1" thickTop="1" x14ac:dyDescent="0.15"/>
    <row r="15" spans="1:25" ht="26.25" customHeight="1" x14ac:dyDescent="0.15">
      <c r="B15" s="43" t="s">
        <v>6</v>
      </c>
      <c r="C15" s="43"/>
      <c r="D15" s="43" t="s">
        <v>7</v>
      </c>
      <c r="E15" s="43"/>
      <c r="F15" s="43"/>
      <c r="G15" s="43"/>
      <c r="H15" s="44" t="s">
        <v>8</v>
      </c>
      <c r="I15" s="45"/>
      <c r="J15" s="45"/>
      <c r="K15" s="46"/>
      <c r="L15" s="43" t="s">
        <v>9</v>
      </c>
      <c r="M15" s="43"/>
      <c r="N15" s="43" t="s">
        <v>10</v>
      </c>
      <c r="O15" s="43"/>
      <c r="P15" s="44" t="s">
        <v>17</v>
      </c>
      <c r="Q15" s="46"/>
      <c r="R15" s="43" t="s">
        <v>23</v>
      </c>
      <c r="S15" s="43"/>
      <c r="T15" s="43" t="s">
        <v>11</v>
      </c>
      <c r="U15" s="43"/>
      <c r="V15" s="43"/>
    </row>
    <row r="16" spans="1:25" ht="26.25" customHeight="1" x14ac:dyDescent="0.15">
      <c r="B16" s="47">
        <v>44842</v>
      </c>
      <c r="C16" s="48"/>
      <c r="D16" s="51" t="s">
        <v>12</v>
      </c>
      <c r="E16" s="51"/>
      <c r="F16" s="51"/>
      <c r="G16" s="51"/>
      <c r="H16" s="83" t="s">
        <v>38</v>
      </c>
      <c r="I16" s="84"/>
      <c r="J16" s="84"/>
      <c r="K16" s="85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56">
        <f>L16*N16+P16*R16</f>
        <v>29375</v>
      </c>
      <c r="U16" s="57"/>
      <c r="V16" s="57"/>
    </row>
    <row r="17" spans="2:22" ht="26.25" customHeight="1" x14ac:dyDescent="0.15">
      <c r="B17" s="49"/>
      <c r="C17" s="50"/>
      <c r="D17" s="58" t="s">
        <v>13</v>
      </c>
      <c r="E17" s="58"/>
      <c r="F17" s="58"/>
      <c r="G17" s="58"/>
      <c r="H17" s="126"/>
      <c r="I17" s="127"/>
      <c r="J17" s="127"/>
      <c r="K17" s="128"/>
      <c r="L17" s="5">
        <v>1</v>
      </c>
      <c r="M17" s="3" t="s">
        <v>16</v>
      </c>
      <c r="N17" s="62">
        <v>15000</v>
      </c>
      <c r="O17" s="62"/>
      <c r="P17" s="16">
        <v>3</v>
      </c>
      <c r="Q17" s="7" t="s">
        <v>18</v>
      </c>
      <c r="R17" s="62">
        <f>N17/8*1.25</f>
        <v>2343.75</v>
      </c>
      <c r="S17" s="62"/>
      <c r="T17" s="63">
        <f>L17*N17+P17*R17</f>
        <v>22031.25</v>
      </c>
      <c r="U17" s="64"/>
      <c r="V17" s="64"/>
    </row>
    <row r="18" spans="2:22" ht="26.25" customHeight="1" x14ac:dyDescent="0.15">
      <c r="B18" s="143">
        <v>44843</v>
      </c>
      <c r="C18" s="144"/>
      <c r="D18" s="147" t="s">
        <v>12</v>
      </c>
      <c r="E18" s="147"/>
      <c r="F18" s="147"/>
      <c r="G18" s="147"/>
      <c r="H18" s="148" t="s">
        <v>38</v>
      </c>
      <c r="I18" s="149"/>
      <c r="J18" s="149"/>
      <c r="K18" s="150"/>
      <c r="L18" s="17">
        <v>1</v>
      </c>
      <c r="M18" s="18" t="s">
        <v>16</v>
      </c>
      <c r="N18" s="154">
        <v>25000</v>
      </c>
      <c r="O18" s="154"/>
      <c r="P18" s="19">
        <v>3</v>
      </c>
      <c r="Q18" s="20" t="s">
        <v>18</v>
      </c>
      <c r="R18" s="154">
        <f>N18/8*1.25</f>
        <v>3906.25</v>
      </c>
      <c r="S18" s="154"/>
      <c r="T18" s="155">
        <f>L18*N18+P18*R18</f>
        <v>36718.75</v>
      </c>
      <c r="U18" s="156"/>
      <c r="V18" s="156"/>
    </row>
    <row r="19" spans="2:22" ht="26.25" customHeight="1" x14ac:dyDescent="0.15">
      <c r="B19" s="145"/>
      <c r="C19" s="146"/>
      <c r="D19" s="157" t="s">
        <v>13</v>
      </c>
      <c r="E19" s="157"/>
      <c r="F19" s="157"/>
      <c r="G19" s="157"/>
      <c r="H19" s="151"/>
      <c r="I19" s="152"/>
      <c r="J19" s="152"/>
      <c r="K19" s="153"/>
      <c r="L19" s="21">
        <v>1</v>
      </c>
      <c r="M19" s="22" t="s">
        <v>16</v>
      </c>
      <c r="N19" s="141">
        <v>18500</v>
      </c>
      <c r="O19" s="141"/>
      <c r="P19" s="23">
        <v>3</v>
      </c>
      <c r="Q19" s="24" t="s">
        <v>18</v>
      </c>
      <c r="R19" s="141">
        <f>N19/8*1.25</f>
        <v>2890.625</v>
      </c>
      <c r="S19" s="141"/>
      <c r="T19" s="142">
        <f>L19*N19+P19*R19</f>
        <v>27171.875</v>
      </c>
      <c r="U19" s="142"/>
      <c r="V19" s="142"/>
    </row>
    <row r="20" spans="2:22" ht="26.25" customHeight="1" x14ac:dyDescent="0.15">
      <c r="B20" s="69"/>
      <c r="C20" s="70"/>
      <c r="D20" s="58" t="s">
        <v>33</v>
      </c>
      <c r="E20" s="58"/>
      <c r="F20" s="58"/>
      <c r="G20" s="58"/>
      <c r="H20" s="59"/>
      <c r="I20" s="60"/>
      <c r="J20" s="60"/>
      <c r="K20" s="61"/>
      <c r="L20" s="5">
        <v>2</v>
      </c>
      <c r="M20" s="3" t="s">
        <v>25</v>
      </c>
      <c r="N20" s="62">
        <v>1500</v>
      </c>
      <c r="O20" s="62"/>
      <c r="P20" s="16"/>
      <c r="Q20" s="7"/>
      <c r="R20" s="71"/>
      <c r="S20" s="71"/>
      <c r="T20" s="68">
        <v>0</v>
      </c>
      <c r="U20" s="68"/>
      <c r="V20" s="68"/>
    </row>
    <row r="21" spans="2:22" ht="26.25" customHeight="1" x14ac:dyDescent="0.15">
      <c r="R21" s="43" t="s">
        <v>27</v>
      </c>
      <c r="S21" s="43"/>
      <c r="T21" s="72">
        <f>SUM(T16:T20)</f>
        <v>115296.875</v>
      </c>
      <c r="U21" s="73"/>
      <c r="V21" s="73"/>
    </row>
    <row r="22" spans="2:22" ht="26.25" customHeight="1" thickBot="1" x14ac:dyDescent="0.2">
      <c r="D22" s="116" t="s">
        <v>34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74" t="s">
        <v>26</v>
      </c>
      <c r="S22" s="69"/>
      <c r="T22" s="75">
        <f>ROUNDDOWN(T21*0.1,0)</f>
        <v>11529</v>
      </c>
      <c r="U22" s="76"/>
      <c r="V22" s="76"/>
    </row>
    <row r="23" spans="2:22" ht="26.25" customHeight="1" thickBot="1" x14ac:dyDescent="0.2">
      <c r="R23" s="113" t="s">
        <v>42</v>
      </c>
      <c r="S23" s="114"/>
      <c r="T23" s="79">
        <f>SUM(T21:T22)</f>
        <v>126825.875</v>
      </c>
      <c r="U23" s="80"/>
      <c r="V23" s="81"/>
    </row>
  </sheetData>
  <mergeCells count="53">
    <mergeCell ref="A9:B9"/>
    <mergeCell ref="C9:K9"/>
    <mergeCell ref="H1:Q3"/>
    <mergeCell ref="U1:X1"/>
    <mergeCell ref="A4:L4"/>
    <mergeCell ref="A6:L6"/>
    <mergeCell ref="A7:L7"/>
    <mergeCell ref="E11:I11"/>
    <mergeCell ref="Q11:V11"/>
    <mergeCell ref="E12:I13"/>
    <mergeCell ref="Q12:V12"/>
    <mergeCell ref="Q13:V13"/>
    <mergeCell ref="P15:Q15"/>
    <mergeCell ref="R15:S15"/>
    <mergeCell ref="T15:V15"/>
    <mergeCell ref="B16:C17"/>
    <mergeCell ref="D16:G16"/>
    <mergeCell ref="H16:K17"/>
    <mergeCell ref="N16:O16"/>
    <mergeCell ref="R16:S16"/>
    <mergeCell ref="T16:V16"/>
    <mergeCell ref="D17:G17"/>
    <mergeCell ref="B15:C15"/>
    <mergeCell ref="D15:G15"/>
    <mergeCell ref="H15:K15"/>
    <mergeCell ref="L15:M15"/>
    <mergeCell ref="N15:O15"/>
    <mergeCell ref="N17:O17"/>
    <mergeCell ref="R17:S17"/>
    <mergeCell ref="T17:V17"/>
    <mergeCell ref="B18:C19"/>
    <mergeCell ref="D18:G18"/>
    <mergeCell ref="H18:K19"/>
    <mergeCell ref="N18:O18"/>
    <mergeCell ref="R18:S18"/>
    <mergeCell ref="T18:V18"/>
    <mergeCell ref="D19:G19"/>
    <mergeCell ref="B20:C20"/>
    <mergeCell ref="D20:G20"/>
    <mergeCell ref="H20:K20"/>
    <mergeCell ref="N20:O20"/>
    <mergeCell ref="R20:S20"/>
    <mergeCell ref="R23:S23"/>
    <mergeCell ref="T23:V23"/>
    <mergeCell ref="N19:O19"/>
    <mergeCell ref="R19:S19"/>
    <mergeCell ref="T19:V19"/>
    <mergeCell ref="T20:V20"/>
    <mergeCell ref="R21:S21"/>
    <mergeCell ref="T21:V21"/>
    <mergeCell ref="D22:Q22"/>
    <mergeCell ref="R22:S22"/>
    <mergeCell ref="T22:V22"/>
  </mergeCells>
  <phoneticPr fontId="3"/>
  <pageMargins left="1.43" right="0.7" top="0.62" bottom="0.26" header="0.3" footer="0.2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"/>
  <sheetViews>
    <sheetView workbookViewId="0">
      <selection activeCell="AE2" sqref="AE2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25" ht="26.25" customHeight="1" x14ac:dyDescent="0.15">
      <c r="H1" s="82" t="s">
        <v>0</v>
      </c>
      <c r="I1" s="82"/>
      <c r="J1" s="82"/>
      <c r="K1" s="82"/>
      <c r="L1" s="82"/>
      <c r="M1" s="82"/>
      <c r="N1" s="82"/>
      <c r="O1" s="82"/>
      <c r="P1" s="82"/>
      <c r="Q1" s="82"/>
      <c r="T1" s="13"/>
      <c r="U1" s="35">
        <v>44843</v>
      </c>
      <c r="V1" s="35"/>
      <c r="W1" s="35"/>
      <c r="X1" s="35"/>
      <c r="Y1" s="13"/>
    </row>
    <row r="2" spans="1:25" ht="21.75" customHeight="1" x14ac:dyDescent="0.15">
      <c r="B2" s="14"/>
      <c r="C2" s="14"/>
      <c r="D2" s="14"/>
      <c r="E2" s="14"/>
      <c r="F2" s="14"/>
      <c r="G2" s="14"/>
      <c r="H2" s="82"/>
      <c r="I2" s="82"/>
      <c r="J2" s="82"/>
      <c r="K2" s="82"/>
      <c r="L2" s="82"/>
      <c r="M2" s="82"/>
      <c r="N2" s="82"/>
      <c r="O2" s="82"/>
      <c r="P2" s="82"/>
      <c r="Q2" s="82"/>
      <c r="R2" s="14"/>
      <c r="S2" s="14"/>
      <c r="T2" s="14"/>
      <c r="U2" s="14"/>
      <c r="V2" s="14"/>
      <c r="W2" s="14"/>
      <c r="X2" s="14"/>
      <c r="Y2" s="14"/>
    </row>
    <row r="3" spans="1:25" ht="21.75" customHeight="1" x14ac:dyDescent="0.15">
      <c r="A3" s="14"/>
      <c r="B3" s="14"/>
      <c r="C3" s="14"/>
      <c r="D3" s="14"/>
      <c r="E3" s="14"/>
      <c r="F3" s="14"/>
      <c r="G3" s="14"/>
      <c r="H3" s="82"/>
      <c r="I3" s="82"/>
      <c r="J3" s="82"/>
      <c r="K3" s="82"/>
      <c r="L3" s="82"/>
      <c r="M3" s="82"/>
      <c r="N3" s="82"/>
      <c r="O3" s="82"/>
      <c r="P3" s="82"/>
      <c r="Q3" s="82"/>
      <c r="R3" s="14"/>
      <c r="S3" s="14"/>
      <c r="T3" s="14"/>
      <c r="U3" s="14"/>
      <c r="V3" s="14"/>
      <c r="W3" s="14"/>
      <c r="X3" s="14"/>
      <c r="Y3" s="14"/>
    </row>
    <row r="4" spans="1:25" ht="47.25" customHeight="1" x14ac:dyDescent="0.3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25" ht="6.75" customHeight="1" x14ac:dyDescent="0.15"/>
    <row r="6" spans="1:25" ht="26.25" customHeight="1" x14ac:dyDescent="0.15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Q6" s="38" t="s">
        <v>43</v>
      </c>
      <c r="R6" s="38"/>
      <c r="S6" s="38"/>
      <c r="T6" s="38"/>
      <c r="U6" s="38"/>
      <c r="V6" s="38"/>
      <c r="W6" s="38"/>
    </row>
    <row r="7" spans="1:25" ht="26.25" customHeight="1" x14ac:dyDescent="0.15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Q7" s="38"/>
      <c r="R7" s="38"/>
      <c r="S7" s="38"/>
      <c r="T7" s="38"/>
      <c r="U7" s="38"/>
      <c r="V7" s="38"/>
      <c r="W7" s="38"/>
    </row>
    <row r="8" spans="1:25" ht="8.25" customHeight="1" x14ac:dyDescent="0.15">
      <c r="Q8" s="38"/>
      <c r="R8" s="38"/>
      <c r="S8" s="38"/>
      <c r="T8" s="38"/>
      <c r="U8" s="38"/>
      <c r="V8" s="38"/>
      <c r="W8" s="38"/>
    </row>
    <row r="9" spans="1:25" ht="26.25" customHeight="1" x14ac:dyDescent="0.15">
      <c r="A9" s="33" t="s">
        <v>4</v>
      </c>
      <c r="B9" s="33"/>
      <c r="C9" s="34" t="s">
        <v>5</v>
      </c>
      <c r="D9" s="34"/>
      <c r="E9" s="34"/>
      <c r="F9" s="34"/>
      <c r="G9" s="34"/>
      <c r="H9" s="34"/>
      <c r="I9" s="34"/>
      <c r="J9" s="34"/>
      <c r="K9" s="34"/>
      <c r="L9" s="12"/>
      <c r="P9"/>
      <c r="Q9" s="38"/>
      <c r="R9" s="38"/>
      <c r="S9" s="38"/>
      <c r="T9" s="38"/>
      <c r="U9" s="38"/>
      <c r="V9" s="38"/>
      <c r="W9" s="38"/>
    </row>
    <row r="10" spans="1:25" ht="8.25" customHeight="1" x14ac:dyDescent="0.15"/>
    <row r="11" spans="1:25" ht="26.25" customHeight="1" x14ac:dyDescent="0.15">
      <c r="E11" s="39" t="s">
        <v>29</v>
      </c>
      <c r="F11" s="39"/>
      <c r="G11" s="39"/>
      <c r="H11" s="39"/>
      <c r="I11" s="39"/>
      <c r="Q11" s="38" t="s">
        <v>35</v>
      </c>
      <c r="R11" s="38"/>
      <c r="S11" s="38"/>
      <c r="T11" s="38"/>
      <c r="U11" s="38"/>
      <c r="V11" s="38"/>
    </row>
    <row r="12" spans="1:25" ht="26.25" customHeight="1" x14ac:dyDescent="0.15">
      <c r="E12" s="40">
        <f>T23</f>
        <v>126825.875</v>
      </c>
      <c r="F12" s="41"/>
      <c r="G12" s="41"/>
      <c r="H12" s="41"/>
      <c r="I12" s="41"/>
      <c r="Q12" s="158" t="s">
        <v>36</v>
      </c>
      <c r="R12" s="38"/>
      <c r="S12" s="38"/>
      <c r="T12" s="38"/>
      <c r="U12" s="38"/>
      <c r="V12" s="38"/>
    </row>
    <row r="13" spans="1:25" ht="26.25" customHeight="1" thickBot="1" x14ac:dyDescent="0.2">
      <c r="E13" s="42"/>
      <c r="F13" s="42"/>
      <c r="G13" s="42"/>
      <c r="H13" s="42"/>
      <c r="I13" s="42"/>
      <c r="Q13" s="38" t="s">
        <v>37</v>
      </c>
      <c r="R13" s="38"/>
      <c r="S13" s="38"/>
      <c r="T13" s="38"/>
      <c r="U13" s="38"/>
      <c r="V13" s="38"/>
    </row>
    <row r="14" spans="1:25" ht="5.25" customHeight="1" thickTop="1" x14ac:dyDescent="0.15"/>
    <row r="15" spans="1:25" ht="26.25" customHeight="1" x14ac:dyDescent="0.15">
      <c r="B15" s="43" t="s">
        <v>6</v>
      </c>
      <c r="C15" s="43"/>
      <c r="D15" s="43" t="s">
        <v>7</v>
      </c>
      <c r="E15" s="43"/>
      <c r="F15" s="43"/>
      <c r="G15" s="43"/>
      <c r="H15" s="44" t="s">
        <v>8</v>
      </c>
      <c r="I15" s="45"/>
      <c r="J15" s="45"/>
      <c r="K15" s="46"/>
      <c r="L15" s="43" t="s">
        <v>9</v>
      </c>
      <c r="M15" s="43"/>
      <c r="N15" s="43" t="s">
        <v>10</v>
      </c>
      <c r="O15" s="43"/>
      <c r="P15" s="44" t="s">
        <v>17</v>
      </c>
      <c r="Q15" s="46"/>
      <c r="R15" s="43" t="s">
        <v>23</v>
      </c>
      <c r="S15" s="43"/>
      <c r="T15" s="43" t="s">
        <v>11</v>
      </c>
      <c r="U15" s="43"/>
      <c r="V15" s="43"/>
    </row>
    <row r="16" spans="1:25" ht="26.25" customHeight="1" x14ac:dyDescent="0.15">
      <c r="B16" s="47">
        <v>44842</v>
      </c>
      <c r="C16" s="48"/>
      <c r="D16" s="51" t="s">
        <v>12</v>
      </c>
      <c r="E16" s="51"/>
      <c r="F16" s="51"/>
      <c r="G16" s="51"/>
      <c r="H16" s="83" t="s">
        <v>38</v>
      </c>
      <c r="I16" s="84"/>
      <c r="J16" s="84"/>
      <c r="K16" s="85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56">
        <f>L16*N16+P16*R16</f>
        <v>29375</v>
      </c>
      <c r="U16" s="57"/>
      <c r="V16" s="57"/>
    </row>
    <row r="17" spans="2:22" ht="26.25" customHeight="1" x14ac:dyDescent="0.15">
      <c r="B17" s="49"/>
      <c r="C17" s="50"/>
      <c r="D17" s="58" t="s">
        <v>13</v>
      </c>
      <c r="E17" s="58"/>
      <c r="F17" s="58"/>
      <c r="G17" s="58"/>
      <c r="H17" s="126"/>
      <c r="I17" s="127"/>
      <c r="J17" s="127"/>
      <c r="K17" s="128"/>
      <c r="L17" s="5">
        <v>1</v>
      </c>
      <c r="M17" s="3" t="s">
        <v>16</v>
      </c>
      <c r="N17" s="62">
        <v>15000</v>
      </c>
      <c r="O17" s="62"/>
      <c r="P17" s="16">
        <v>3</v>
      </c>
      <c r="Q17" s="7" t="s">
        <v>18</v>
      </c>
      <c r="R17" s="62">
        <f>N17/8*1.25</f>
        <v>2343.75</v>
      </c>
      <c r="S17" s="62"/>
      <c r="T17" s="63">
        <f>L17*N17+P17*R17</f>
        <v>22031.25</v>
      </c>
      <c r="U17" s="64"/>
      <c r="V17" s="64"/>
    </row>
    <row r="18" spans="2:22" ht="26.25" customHeight="1" x14ac:dyDescent="0.15">
      <c r="B18" s="143">
        <v>44843</v>
      </c>
      <c r="C18" s="144"/>
      <c r="D18" s="147" t="s">
        <v>12</v>
      </c>
      <c r="E18" s="147"/>
      <c r="F18" s="147"/>
      <c r="G18" s="147"/>
      <c r="H18" s="148" t="s">
        <v>38</v>
      </c>
      <c r="I18" s="149"/>
      <c r="J18" s="149"/>
      <c r="K18" s="150"/>
      <c r="L18" s="17">
        <v>1</v>
      </c>
      <c r="M18" s="18" t="s">
        <v>16</v>
      </c>
      <c r="N18" s="154">
        <v>25000</v>
      </c>
      <c r="O18" s="154"/>
      <c r="P18" s="19">
        <v>3</v>
      </c>
      <c r="Q18" s="20" t="s">
        <v>20</v>
      </c>
      <c r="R18" s="154">
        <f>N18/8*1.25</f>
        <v>3906.25</v>
      </c>
      <c r="S18" s="154"/>
      <c r="T18" s="155">
        <f>L18*N18+P18*R18</f>
        <v>36718.75</v>
      </c>
      <c r="U18" s="156"/>
      <c r="V18" s="156"/>
    </row>
    <row r="19" spans="2:22" ht="26.25" customHeight="1" x14ac:dyDescent="0.15">
      <c r="B19" s="145"/>
      <c r="C19" s="146"/>
      <c r="D19" s="157" t="s">
        <v>13</v>
      </c>
      <c r="E19" s="157"/>
      <c r="F19" s="157"/>
      <c r="G19" s="157"/>
      <c r="H19" s="151"/>
      <c r="I19" s="152"/>
      <c r="J19" s="152"/>
      <c r="K19" s="153"/>
      <c r="L19" s="21">
        <v>1</v>
      </c>
      <c r="M19" s="22" t="s">
        <v>16</v>
      </c>
      <c r="N19" s="141">
        <v>18500</v>
      </c>
      <c r="O19" s="141"/>
      <c r="P19" s="23">
        <v>3</v>
      </c>
      <c r="Q19" s="24" t="s">
        <v>18</v>
      </c>
      <c r="R19" s="141">
        <f>N19/8*1.25</f>
        <v>2890.625</v>
      </c>
      <c r="S19" s="141"/>
      <c r="T19" s="142">
        <f>L19*N19+P19*R19</f>
        <v>27171.875</v>
      </c>
      <c r="U19" s="142"/>
      <c r="V19" s="142"/>
    </row>
    <row r="20" spans="2:22" ht="26.25" customHeight="1" x14ac:dyDescent="0.15">
      <c r="B20" s="69"/>
      <c r="C20" s="70"/>
      <c r="D20" s="58" t="s">
        <v>33</v>
      </c>
      <c r="E20" s="58"/>
      <c r="F20" s="58"/>
      <c r="G20" s="58"/>
      <c r="H20" s="59"/>
      <c r="I20" s="60"/>
      <c r="J20" s="60"/>
      <c r="K20" s="61"/>
      <c r="L20" s="5">
        <v>2</v>
      </c>
      <c r="M20" s="3" t="s">
        <v>25</v>
      </c>
      <c r="N20" s="62">
        <v>1500</v>
      </c>
      <c r="O20" s="62"/>
      <c r="P20" s="16"/>
      <c r="Q20" s="7"/>
      <c r="R20" s="71"/>
      <c r="S20" s="71"/>
      <c r="T20" s="68">
        <v>0</v>
      </c>
      <c r="U20" s="68"/>
      <c r="V20" s="68"/>
    </row>
    <row r="21" spans="2:22" ht="26.25" customHeight="1" x14ac:dyDescent="0.15">
      <c r="R21" s="43" t="s">
        <v>27</v>
      </c>
      <c r="S21" s="43"/>
      <c r="T21" s="72">
        <f>SUM(T16:T20)</f>
        <v>115296.875</v>
      </c>
      <c r="U21" s="73"/>
      <c r="V21" s="73"/>
    </row>
    <row r="22" spans="2:22" ht="26.25" customHeight="1" thickBot="1" x14ac:dyDescent="0.2">
      <c r="D22" s="116" t="s">
        <v>34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74" t="s">
        <v>26</v>
      </c>
      <c r="S22" s="69"/>
      <c r="T22" s="75">
        <f>ROUNDDOWN(T21*0.1,0)</f>
        <v>11529</v>
      </c>
      <c r="U22" s="76"/>
      <c r="V22" s="76"/>
    </row>
    <row r="23" spans="2:22" ht="26.25" customHeight="1" thickBot="1" x14ac:dyDescent="0.2">
      <c r="R23" s="77" t="s">
        <v>28</v>
      </c>
      <c r="S23" s="78"/>
      <c r="T23" s="79">
        <f>SUM(T21:T22)</f>
        <v>126825.875</v>
      </c>
      <c r="U23" s="80"/>
      <c r="V23" s="81"/>
    </row>
  </sheetData>
  <mergeCells count="54">
    <mergeCell ref="Q11:V11"/>
    <mergeCell ref="Q12:V12"/>
    <mergeCell ref="Q13:V13"/>
    <mergeCell ref="B18:C19"/>
    <mergeCell ref="D18:G18"/>
    <mergeCell ref="N18:O18"/>
    <mergeCell ref="R18:S18"/>
    <mergeCell ref="P15:Q15"/>
    <mergeCell ref="L15:M15"/>
    <mergeCell ref="R15:S15"/>
    <mergeCell ref="B16:C17"/>
    <mergeCell ref="D16:G16"/>
    <mergeCell ref="N16:O16"/>
    <mergeCell ref="R16:S16"/>
    <mergeCell ref="B15:C15"/>
    <mergeCell ref="H15:K15"/>
    <mergeCell ref="N15:O15"/>
    <mergeCell ref="D19:G19"/>
    <mergeCell ref="N19:O19"/>
    <mergeCell ref="D15:G15"/>
    <mergeCell ref="D17:G17"/>
    <mergeCell ref="N17:O17"/>
    <mergeCell ref="R17:S17"/>
    <mergeCell ref="T17:V17"/>
    <mergeCell ref="H16:K17"/>
    <mergeCell ref="R22:S22"/>
    <mergeCell ref="T22:V22"/>
    <mergeCell ref="H18:K19"/>
    <mergeCell ref="R19:S19"/>
    <mergeCell ref="R23:S23"/>
    <mergeCell ref="T23:V23"/>
    <mergeCell ref="B20:C20"/>
    <mergeCell ref="D20:G20"/>
    <mergeCell ref="H20:K20"/>
    <mergeCell ref="N20:O20"/>
    <mergeCell ref="R20:S20"/>
    <mergeCell ref="T20:V20"/>
    <mergeCell ref="D22:Q22"/>
    <mergeCell ref="H1:Q3"/>
    <mergeCell ref="R21:S21"/>
    <mergeCell ref="T21:V21"/>
    <mergeCell ref="T18:V18"/>
    <mergeCell ref="T15:V15"/>
    <mergeCell ref="T16:V16"/>
    <mergeCell ref="E11:I11"/>
    <mergeCell ref="E12:I13"/>
    <mergeCell ref="U1:X1"/>
    <mergeCell ref="A4:L4"/>
    <mergeCell ref="A6:L6"/>
    <mergeCell ref="A7:L7"/>
    <mergeCell ref="A9:B9"/>
    <mergeCell ref="C9:K9"/>
    <mergeCell ref="Q6:W9"/>
    <mergeCell ref="T19:V19"/>
  </mergeCells>
  <phoneticPr fontId="3"/>
  <pageMargins left="1.43" right="0.7" top="0.62" bottom="0.26" header="0.3" footer="0.2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生矢神社</vt:lpstr>
      <vt:lpstr>2023</vt:lpstr>
      <vt:lpstr>Sheet1</vt:lpstr>
      <vt:lpstr>春日振興会</vt:lpstr>
      <vt:lpstr>2022</vt:lpstr>
      <vt:lpstr>春日振興会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2023-10-02T07:45:24Z</dcterms:modified>
</cp:coreProperties>
</file>