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C6A9BC9E-8B34-4876-B25E-DDC837EBDE3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生矢神社" sheetId="2" r:id="rId1"/>
    <sheet name="2023" sheetId="5" r:id="rId2"/>
    <sheet name="春日振興会" sheetId="1" r:id="rId3"/>
    <sheet name="春日振興会 2019 (2)" sheetId="4" r:id="rId4"/>
    <sheet name="春日振興会 2019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5" l="1"/>
  <c r="T19" i="5" s="1"/>
  <c r="T18" i="5"/>
  <c r="R18" i="5"/>
  <c r="R17" i="5"/>
  <c r="T17" i="5" s="1"/>
  <c r="R16" i="5"/>
  <c r="T16" i="5" s="1"/>
  <c r="AJ20" i="5"/>
  <c r="R19" i="1"/>
  <c r="T19" i="1" s="1"/>
  <c r="R16" i="1"/>
  <c r="T17" i="4"/>
  <c r="T16" i="4"/>
  <c r="T18" i="4"/>
  <c r="R19" i="4"/>
  <c r="T19" i="4" s="1"/>
  <c r="R18" i="4"/>
  <c r="R17" i="4"/>
  <c r="R16" i="4"/>
  <c r="R19" i="3"/>
  <c r="T19" i="3" s="1"/>
  <c r="R18" i="3"/>
  <c r="T18" i="3" s="1"/>
  <c r="R17" i="3"/>
  <c r="T17" i="3" s="1"/>
  <c r="R16" i="3"/>
  <c r="T16" i="3" s="1"/>
  <c r="Y18" i="5" l="1"/>
  <c r="T21" i="5"/>
  <c r="T22" i="5" s="1"/>
  <c r="T23" i="5" s="1"/>
  <c r="Y16" i="5"/>
  <c r="T21" i="4"/>
  <c r="T21" i="3"/>
  <c r="T22" i="3" s="1"/>
  <c r="T23" i="3" s="1"/>
  <c r="T20" i="2"/>
  <c r="R19" i="2"/>
  <c r="T19" i="2" s="1"/>
  <c r="T18" i="2"/>
  <c r="R18" i="2"/>
  <c r="T17" i="2"/>
  <c r="R17" i="2"/>
  <c r="T16" i="2"/>
  <c r="R16" i="2"/>
  <c r="R18" i="1"/>
  <c r="T18" i="1" s="1"/>
  <c r="R17" i="1"/>
  <c r="T17" i="1" s="1"/>
  <c r="Y18" i="1" s="1"/>
  <c r="T16" i="1"/>
  <c r="Y16" i="1" s="1"/>
  <c r="Y21" i="5" l="1"/>
  <c r="E12" i="5"/>
  <c r="T22" i="4"/>
  <c r="T23" i="4" s="1"/>
  <c r="E12" i="4" s="1"/>
  <c r="E12" i="3"/>
  <c r="T21" i="1"/>
  <c r="T21" i="2"/>
  <c r="T22" i="1" l="1"/>
  <c r="T23" i="1" s="1"/>
  <c r="E12" i="1" s="1"/>
  <c r="Y21" i="1"/>
  <c r="T22" i="2"/>
  <c r="T23" i="2" s="1"/>
  <c r="E12" i="2" s="1"/>
</calcChain>
</file>

<file path=xl/sharedStrings.xml><?xml version="1.0" encoding="utf-8"?>
<sst xmlns="http://schemas.openxmlformats.org/spreadsheetml/2006/main" count="185" uniqueCount="51">
  <si>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3"/>
  </si>
  <si>
    <t>春　日　振　興　会　御中</t>
    <rPh sb="0" eb="1">
      <t>ハル</t>
    </rPh>
    <rPh sb="2" eb="3">
      <t>ヒ</t>
    </rPh>
    <rPh sb="4" eb="5">
      <t>シン</t>
    </rPh>
    <rPh sb="6" eb="7">
      <t>キョウ</t>
    </rPh>
    <rPh sb="8" eb="9">
      <t>カイ</t>
    </rPh>
    <rPh sb="10" eb="12">
      <t>オンチュウ</t>
    </rPh>
    <phoneticPr fontId="3"/>
  </si>
  <si>
    <t>下記の通り、御請求申し上げますので、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3"/>
  </si>
  <si>
    <t>ご査収の程よろしくお願いいたします。</t>
    <rPh sb="1" eb="3">
      <t>サシュウ</t>
    </rPh>
    <rPh sb="4" eb="5">
      <t>ホド</t>
    </rPh>
    <rPh sb="10" eb="11">
      <t>ネガ</t>
    </rPh>
    <phoneticPr fontId="3"/>
  </si>
  <si>
    <t>名称</t>
    <rPh sb="0" eb="2">
      <t>メイショウ</t>
    </rPh>
    <phoneticPr fontId="3"/>
  </si>
  <si>
    <t>春日神社秋季例大祭に伴う交通誘導警備業務</t>
    <rPh sb="0" eb="4">
      <t>カスガジンジャ</t>
    </rPh>
    <rPh sb="4" eb="6">
      <t>シュウキ</t>
    </rPh>
    <rPh sb="6" eb="9">
      <t>レイタイサイ</t>
    </rPh>
    <rPh sb="10" eb="11">
      <t>トモナ</t>
    </rPh>
    <rPh sb="12" eb="14">
      <t>コウツウ</t>
    </rPh>
    <rPh sb="14" eb="16">
      <t>ユウドウ</t>
    </rPh>
    <rPh sb="16" eb="18">
      <t>ケイビ</t>
    </rPh>
    <rPh sb="18" eb="20">
      <t>ギョウム</t>
    </rPh>
    <phoneticPr fontId="3"/>
  </si>
  <si>
    <t>日付</t>
    <rPh sb="0" eb="2">
      <t>ヒヅケ</t>
    </rPh>
    <phoneticPr fontId="3"/>
  </si>
  <si>
    <t>内容</t>
    <rPh sb="0" eb="2">
      <t>ナイヨウ</t>
    </rPh>
    <phoneticPr fontId="3"/>
  </si>
  <si>
    <t>時間</t>
    <rPh sb="0" eb="2">
      <t>ジカン</t>
    </rPh>
    <phoneticPr fontId="3"/>
  </si>
  <si>
    <t>人数/台数</t>
    <rPh sb="0" eb="2">
      <t>ニンズウ</t>
    </rPh>
    <rPh sb="3" eb="5">
      <t>ダイスウ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</si>
  <si>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</si>
  <si>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</si>
  <si>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警備員(2級）</t>
    <rPh sb="0" eb="2">
      <t>ケイビ</t>
    </rPh>
    <rPh sb="2" eb="3">
      <t>イン</t>
    </rPh>
    <rPh sb="5" eb="6">
      <t>キュウ</t>
    </rPh>
    <phoneticPr fontId="3"/>
  </si>
  <si>
    <t>警備員(一般）</t>
    <rPh sb="0" eb="2">
      <t>ケイビ</t>
    </rPh>
    <rPh sb="2" eb="3">
      <t>イン</t>
    </rPh>
    <rPh sb="4" eb="6">
      <t>イッパン</t>
    </rPh>
    <phoneticPr fontId="3"/>
  </si>
  <si>
    <t>12:00～21:00</t>
    <phoneticPr fontId="3"/>
  </si>
  <si>
    <t>12:30～21:30</t>
    <phoneticPr fontId="3"/>
  </si>
  <si>
    <t>名</t>
    <rPh sb="0" eb="1">
      <t>メイ</t>
    </rPh>
    <phoneticPr fontId="3"/>
  </si>
  <si>
    <t>残業</t>
    <rPh sb="0" eb="2">
      <t>ザンギョウ</t>
    </rPh>
    <phoneticPr fontId="3"/>
  </si>
  <si>
    <t>H</t>
    <phoneticPr fontId="3"/>
  </si>
  <si>
    <t>H</t>
    <phoneticPr fontId="3"/>
  </si>
  <si>
    <t>H</t>
    <phoneticPr fontId="3"/>
  </si>
  <si>
    <t>H</t>
    <phoneticPr fontId="3"/>
  </si>
  <si>
    <t>12:30～23:00</t>
    <phoneticPr fontId="3"/>
  </si>
  <si>
    <t>残業単価</t>
    <rPh sb="0" eb="2">
      <t>ザンギョウ</t>
    </rPh>
    <rPh sb="2" eb="4">
      <t>タンカ</t>
    </rPh>
    <phoneticPr fontId="3"/>
  </si>
  <si>
    <t>無線機</t>
    <rPh sb="0" eb="3">
      <t>ムセンキ</t>
    </rPh>
    <phoneticPr fontId="3"/>
  </si>
  <si>
    <t>台</t>
    <rPh sb="0" eb="1">
      <t>ダイ</t>
    </rPh>
    <phoneticPr fontId="3"/>
  </si>
  <si>
    <t>消費税</t>
    <rPh sb="0" eb="3">
      <t>ショウヒゼイ</t>
    </rPh>
    <phoneticPr fontId="3"/>
  </si>
  <si>
    <t>小　計</t>
    <rPh sb="0" eb="1">
      <t>ショウ</t>
    </rPh>
    <rPh sb="2" eb="3">
      <t>ケイ</t>
    </rPh>
    <phoneticPr fontId="3"/>
  </si>
  <si>
    <t>請求計</t>
    <rPh sb="0" eb="2">
      <t>セイキュウ</t>
    </rPh>
    <rPh sb="2" eb="3">
      <t>ケイ</t>
    </rPh>
    <phoneticPr fontId="3"/>
  </si>
  <si>
    <t>御請求書金額</t>
    <rPh sb="0" eb="4">
      <t>ゴセイキュウショ</t>
    </rPh>
    <rPh sb="4" eb="6">
      <t>キンガク</t>
    </rPh>
    <phoneticPr fontId="3"/>
  </si>
  <si>
    <t>飯田自治会　御中</t>
    <rPh sb="0" eb="2">
      <t>イイダ</t>
    </rPh>
    <rPh sb="2" eb="5">
      <t>ジチカイ</t>
    </rPh>
    <rPh sb="6" eb="8">
      <t>オンチュウ</t>
    </rPh>
    <phoneticPr fontId="3"/>
  </si>
  <si>
    <t>生矢神社秋季例大祭に伴う交通誘導警備業務</t>
    <rPh sb="0" eb="1">
      <t>ナマ</t>
    </rPh>
    <rPh sb="1" eb="2">
      <t>ヤ</t>
    </rPh>
    <rPh sb="2" eb="4">
      <t>ジンジャ</t>
    </rPh>
    <rPh sb="4" eb="6">
      <t>シュウキ</t>
    </rPh>
    <rPh sb="6" eb="9">
      <t>レイタイサイ</t>
    </rPh>
    <rPh sb="10" eb="11">
      <t>トモナ</t>
    </rPh>
    <rPh sb="12" eb="14">
      <t>コウツウ</t>
    </rPh>
    <rPh sb="14" eb="16">
      <t>ユウドウ</t>
    </rPh>
    <rPh sb="16" eb="18">
      <t>ケイビ</t>
    </rPh>
    <rPh sb="18" eb="20">
      <t>ギョウム</t>
    </rPh>
    <phoneticPr fontId="3"/>
  </si>
  <si>
    <t>10:30～19:35</t>
    <phoneticPr fontId="3"/>
  </si>
  <si>
    <t>無線機リース</t>
    <rPh sb="0" eb="3">
      <t>ムセンキ</t>
    </rPh>
    <phoneticPr fontId="3"/>
  </si>
  <si>
    <t>※日祝日は1.25増しでご請求となります。</t>
    <rPh sb="1" eb="4">
      <t>ニチシュクジツ</t>
    </rPh>
    <rPh sb="9" eb="10">
      <t>マ</t>
    </rPh>
    <rPh sb="13" eb="15">
      <t>セイキュウ</t>
    </rPh>
    <phoneticPr fontId="3"/>
  </si>
  <si>
    <t>兵庫県加西市北条町北条1121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</si>
  <si>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</si>
  <si>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0790-20-7223//0790-20-7224</t>
    <phoneticPr fontId="3"/>
  </si>
  <si>
    <t>09:00～20:00</t>
    <phoneticPr fontId="3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</si>
  <si>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3"/>
  </si>
  <si>
    <t>下記の通り、御見積申し上げますので、</t>
    <rPh sb="0" eb="2">
      <t>カキ</t>
    </rPh>
    <rPh sb="3" eb="4">
      <t>トオ</t>
    </rPh>
    <rPh sb="6" eb="9">
      <t>オミツモリ</t>
    </rPh>
    <rPh sb="9" eb="10">
      <t>モウ</t>
    </rPh>
    <rPh sb="11" eb="12">
      <t>ア</t>
    </rPh>
    <phoneticPr fontId="3"/>
  </si>
  <si>
    <t>ご用命の程よろしくお願いいたします。</t>
    <rPh sb="1" eb="3">
      <t>ヨウメイ</t>
    </rPh>
    <rPh sb="4" eb="5">
      <t>ホド</t>
    </rPh>
    <rPh sb="10" eb="11">
      <t>ネガ</t>
    </rPh>
    <phoneticPr fontId="3"/>
  </si>
  <si>
    <t>御見積金額</t>
    <rPh sb="0" eb="3">
      <t>オミツモリ</t>
    </rPh>
    <rPh sb="3" eb="5">
      <t>キンガク</t>
    </rPh>
    <phoneticPr fontId="3"/>
  </si>
  <si>
    <t>10万円</t>
    <rPh sb="2" eb="4">
      <t>マンエン</t>
    </rPh>
    <phoneticPr fontId="3"/>
  </si>
  <si>
    <t>09:00～22:00</t>
    <phoneticPr fontId="3"/>
  </si>
  <si>
    <t>香山さん</t>
    <rPh sb="0" eb="2">
      <t>コウヤマ</t>
    </rPh>
    <phoneticPr fontId="3"/>
  </si>
  <si>
    <t>18～22</t>
    <phoneticPr fontId="3"/>
  </si>
  <si>
    <t>09～18</t>
    <phoneticPr fontId="3"/>
  </si>
  <si>
    <t>和哉</t>
    <rPh sb="0" eb="2">
      <t>カズヤ</t>
    </rPh>
    <phoneticPr fontId="3"/>
  </si>
  <si>
    <t>伊藤</t>
    <rPh sb="0" eb="2">
      <t>イトウ</t>
    </rPh>
    <phoneticPr fontId="3"/>
  </si>
  <si>
    <t>宿泊費</t>
    <rPh sb="0" eb="3">
      <t>シュクハクヒ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</si>
</sst>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_);[Red]\(0.0\)"/>
  </numFmts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28"/>
      <color theme="1"/>
      <name val="HGS教科書体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6" fontId="2" fillId="0" borderId="17" xfId="1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6" fontId="2" fillId="0" borderId="17" xfId="1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58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76" fontId="2" fillId="0" borderId="17" xfId="1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left" vertical="center"/>
    </xf>
    <xf numFmtId="176" fontId="2" fillId="2" borderId="17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left" vertical="center"/>
    </xf>
    <xf numFmtId="176" fontId="2" fillId="2" borderId="18" xfId="0" applyNumberFormat="1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right" vertical="center"/>
    </xf>
    <xf numFmtId="6" fontId="2" fillId="0" borderId="2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6" fontId="2" fillId="0" borderId="8" xfId="0" applyNumberFormat="1" applyFont="1" applyBorder="1" applyAlignment="1">
      <alignment horizontal="right" vertical="center"/>
    </xf>
    <xf numFmtId="6" fontId="2" fillId="0" borderId="6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4" fillId="0" borderId="21" xfId="0" applyNumberFormat="1" applyFont="1" applyBorder="1" applyAlignment="1">
      <alignment horizontal="right" vertical="center"/>
    </xf>
    <xf numFmtId="6" fontId="4" fillId="0" borderId="19" xfId="0" applyNumberFormat="1" applyFont="1" applyBorder="1" applyAlignment="1">
      <alignment horizontal="right" vertical="center"/>
    </xf>
    <xf numFmtId="6" fontId="4" fillId="0" borderId="2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6" fontId="2" fillId="0" borderId="22" xfId="1" applyFont="1" applyBorder="1" applyAlignment="1">
      <alignment horizontal="center" vertical="center"/>
    </xf>
    <xf numFmtId="6" fontId="2" fillId="0" borderId="14" xfId="1" applyFont="1" applyBorder="1" applyAlignment="1">
      <alignment horizontal="right" vertical="center"/>
    </xf>
    <xf numFmtId="6" fontId="2" fillId="0" borderId="1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56" fontId="2" fillId="0" borderId="7" xfId="0" applyNumberFormat="1" applyFont="1" applyBorder="1" applyAlignment="1">
      <alignment horizontal="center" vertical="center"/>
    </xf>
    <xf numFmtId="56" fontId="2" fillId="0" borderId="8" xfId="0" applyNumberFormat="1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center" vertical="center"/>
    </xf>
    <xf numFmtId="56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6" fontId="2" fillId="0" borderId="11" xfId="1" applyFont="1" applyBorder="1" applyAlignment="1">
      <alignment horizontal="center" vertical="center"/>
    </xf>
    <xf numFmtId="6" fontId="2" fillId="0" borderId="12" xfId="1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6" fontId="2" fillId="0" borderId="14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distributed" wrapText="1"/>
    </xf>
    <xf numFmtId="58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/>
    </xf>
    <xf numFmtId="0" fontId="2" fillId="0" borderId="0" xfId="0" applyFont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6" fontId="2" fillId="0" borderId="7" xfId="1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8" xfId="1" applyFont="1" applyBorder="1" applyAlignment="1">
      <alignment horizontal="center" vertical="center"/>
    </xf>
    <xf numFmtId="6" fontId="2" fillId="0" borderId="9" xfId="1" applyFont="1" applyBorder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6" fontId="2" fillId="0" borderId="10" xfId="1" applyFont="1" applyBorder="1" applyAlignment="1">
      <alignment horizontal="center" vertical="center"/>
    </xf>
    <xf numFmtId="56" fontId="2" fillId="2" borderId="7" xfId="0" applyNumberFormat="1" applyFont="1" applyFill="1" applyBorder="1" applyAlignment="1">
      <alignment horizontal="center" vertical="center"/>
    </xf>
    <xf numFmtId="56" fontId="2" fillId="2" borderId="8" xfId="0" applyNumberFormat="1" applyFont="1" applyFill="1" applyBorder="1" applyAlignment="1">
      <alignment horizontal="center" vertical="center"/>
    </xf>
    <xf numFmtId="56" fontId="2" fillId="2" borderId="9" xfId="0" applyNumberFormat="1" applyFont="1" applyFill="1" applyBorder="1" applyAlignment="1">
      <alignment horizontal="center" vertical="center"/>
    </xf>
    <xf numFmtId="56" fontId="2" fillId="2" borderId="10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6" fontId="2" fillId="2" borderId="11" xfId="1" applyFont="1" applyFill="1" applyBorder="1" applyAlignment="1">
      <alignment horizontal="center" vertical="center"/>
    </xf>
    <xf numFmtId="6" fontId="2" fillId="2" borderId="11" xfId="0" applyNumberFormat="1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6" fontId="2" fillId="2" borderId="14" xfId="1" applyFont="1" applyFill="1" applyBorder="1" applyAlignment="1">
      <alignment horizontal="center" vertical="center"/>
    </xf>
    <xf numFmtId="6" fontId="2" fillId="2" borderId="14" xfId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56" fontId="2" fillId="0" borderId="0" xfId="0" applyNumberFormat="1" applyFont="1" applyAlignment="1">
      <alignment horizontal="center" vertical="center"/>
    </xf>
    <xf numFmtId="6" fontId="2" fillId="0" borderId="2" xfId="1" applyFont="1" applyBorder="1" applyAlignment="1">
      <alignment horizontal="center" vertical="center"/>
    </xf>
    <xf numFmtId="6" fontId="2" fillId="0" borderId="3" xfId="1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6" fontId="2" fillId="0" borderId="4" xfId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7</xdr:row>
      <xdr:rowOff>47625</xdr:rowOff>
    </xdr:from>
    <xdr:to>
      <xdr:col>22</xdr:col>
      <xdr:colOff>76200</xdr:colOff>
      <xdr:row>14</xdr:row>
      <xdr:rowOff>133350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781675" y="2286000"/>
          <a:ext cx="2676525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兵庫県加西市北条町北条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1121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有限会社　ミキライフサービス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TEL0790-20-7223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//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FAX0790-20-7224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7</xdr:row>
      <xdr:rowOff>47625</xdr:rowOff>
    </xdr:from>
    <xdr:to>
      <xdr:col>22</xdr:col>
      <xdr:colOff>76200</xdr:colOff>
      <xdr:row>14</xdr:row>
      <xdr:rowOff>133350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31F7CD-C76A-4DD7-B127-9DDD67905772}"/>
            </a:ext>
          </a:extLst>
        </xdr:cNvPr>
        <xdr:cNvSpPr txBox="1">
          <a:spLocks noChangeArrowheads="1"/>
        </xdr:cNvSpPr>
      </xdr:nvSpPr>
      <xdr:spPr bwMode="auto">
        <a:xfrm>
          <a:off x="5781675" y="2286000"/>
          <a:ext cx="2676525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兵庫県加西市北条町北条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1121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有限会社　ミキライフサービス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TEL0790-20-7223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//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FAX0790-20-7224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7</xdr:row>
      <xdr:rowOff>47625</xdr:rowOff>
    </xdr:from>
    <xdr:to>
      <xdr:col>22</xdr:col>
      <xdr:colOff>76200</xdr:colOff>
      <xdr:row>14</xdr:row>
      <xdr:rowOff>133350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5781675" y="2286000"/>
          <a:ext cx="2676525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兵庫県加西市北条町北条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1121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有限会社　ミキライフサービス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TEL0790-20-7223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//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FAX0790-20-7224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workbookViewId="0">
      <selection activeCell="M13" sqref="M13"/>
    </sheetView>
  </sheetViews>
  <sheetFormatPr defaultColWidth="5" defaultRowHeight="26.25" customHeight="1" x14ac:dyDescent="0.15"/>
  <cols>
    <col min="1" max="16384" width="5" style="1"/>
  </cols>
  <sheetData>
    <row r="1" spans="1:25" ht="26.25" customHeight="1" x14ac:dyDescent="0.15">
      <c r="T1" s="13"/>
      <c r="U1" s="70">
        <v>43382</v>
      </c>
      <c r="V1" s="70"/>
      <c r="W1" s="70"/>
      <c r="X1" s="70"/>
      <c r="Y1" s="13"/>
    </row>
    <row r="2" spans="1:25" ht="21.75" customHeight="1" x14ac:dyDescent="0.1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14"/>
    </row>
    <row r="3" spans="1:25" ht="21.75" customHeight="1" x14ac:dyDescent="0.1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14"/>
    </row>
    <row r="4" spans="1:25" ht="47.25" customHeight="1" x14ac:dyDescent="0.3">
      <c r="A4" s="72" t="s">
        <v>30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25" ht="6.75" customHeight="1" x14ac:dyDescent="0.15"/>
    <row r="6" spans="1:25" ht="26.25" customHeight="1" x14ac:dyDescent="0.15">
      <c r="A6" s="73" t="s">
        <v>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</row>
    <row r="7" spans="1:25" ht="26.25" customHeight="1" x14ac:dyDescent="0.1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25" ht="8.25" customHeight="1" x14ac:dyDescent="0.15"/>
    <row r="9" spans="1:25" ht="26.25" customHeight="1" x14ac:dyDescent="0.15">
      <c r="A9" s="68" t="s">
        <v>4</v>
      </c>
      <c r="B9" s="68"/>
      <c r="C9" s="69" t="s">
        <v>31</v>
      </c>
      <c r="D9" s="69"/>
      <c r="E9" s="69"/>
      <c r="F9" s="69"/>
      <c r="G9" s="69"/>
      <c r="H9" s="69"/>
      <c r="I9" s="69"/>
      <c r="J9" s="69"/>
      <c r="K9" s="69"/>
      <c r="L9" s="12"/>
      <c r="P9"/>
    </row>
    <row r="10" spans="1:25" ht="8.25" customHeight="1" x14ac:dyDescent="0.15"/>
    <row r="11" spans="1:25" ht="26.25" customHeight="1" x14ac:dyDescent="0.15">
      <c r="E11" s="63" t="s">
        <v>29</v>
      </c>
      <c r="F11" s="63"/>
      <c r="G11" s="63"/>
      <c r="H11" s="63"/>
      <c r="I11" s="63"/>
    </row>
    <row r="12" spans="1:25" ht="26.25" customHeight="1" x14ac:dyDescent="0.15">
      <c r="E12" s="64">
        <f>T23</f>
        <v>32400</v>
      </c>
      <c r="F12" s="65"/>
      <c r="G12" s="65"/>
      <c r="H12" s="65"/>
      <c r="I12" s="65"/>
    </row>
    <row r="13" spans="1:25" ht="26.25" customHeight="1" thickBot="1" x14ac:dyDescent="0.2">
      <c r="E13" s="66"/>
      <c r="F13" s="66"/>
      <c r="G13" s="66"/>
      <c r="H13" s="66"/>
      <c r="I13" s="66"/>
    </row>
    <row r="14" spans="1:25" ht="5.25" customHeight="1" thickTop="1" x14ac:dyDescent="0.15"/>
    <row r="15" spans="1:25" ht="26.25" customHeight="1" x14ac:dyDescent="0.15">
      <c r="B15" s="25" t="s">
        <v>6</v>
      </c>
      <c r="C15" s="25"/>
      <c r="D15" s="25" t="s">
        <v>7</v>
      </c>
      <c r="E15" s="25"/>
      <c r="F15" s="25"/>
      <c r="G15" s="25"/>
      <c r="H15" s="59" t="s">
        <v>8</v>
      </c>
      <c r="I15" s="67"/>
      <c r="J15" s="67"/>
      <c r="K15" s="60"/>
      <c r="L15" s="59" t="s">
        <v>17</v>
      </c>
      <c r="M15" s="60"/>
      <c r="N15" s="25" t="s">
        <v>9</v>
      </c>
      <c r="O15" s="25"/>
      <c r="P15" s="25" t="s">
        <v>10</v>
      </c>
      <c r="Q15" s="25"/>
      <c r="R15" s="25" t="s">
        <v>23</v>
      </c>
      <c r="S15" s="25"/>
      <c r="T15" s="25" t="s">
        <v>11</v>
      </c>
      <c r="U15" s="25"/>
      <c r="V15" s="25"/>
    </row>
    <row r="16" spans="1:25" ht="26.25" customHeight="1" x14ac:dyDescent="0.15">
      <c r="B16" s="47">
        <v>43379</v>
      </c>
      <c r="C16" s="48"/>
      <c r="D16" s="51" t="s">
        <v>12</v>
      </c>
      <c r="E16" s="51"/>
      <c r="F16" s="51"/>
      <c r="G16" s="51"/>
      <c r="H16" s="56"/>
      <c r="I16" s="57"/>
      <c r="J16" s="57"/>
      <c r="K16" s="58"/>
      <c r="L16" s="9"/>
      <c r="M16" s="6" t="s">
        <v>18</v>
      </c>
      <c r="N16" s="4"/>
      <c r="O16" s="2" t="s">
        <v>16</v>
      </c>
      <c r="P16" s="55">
        <v>20000</v>
      </c>
      <c r="Q16" s="55"/>
      <c r="R16" s="55">
        <f>P16/8*1.25</f>
        <v>3125</v>
      </c>
      <c r="S16" s="55"/>
      <c r="T16" s="45">
        <f>N16*P16</f>
        <v>0</v>
      </c>
      <c r="U16" s="46"/>
      <c r="V16" s="46"/>
    </row>
    <row r="17" spans="2:22" ht="26.25" customHeight="1" x14ac:dyDescent="0.15">
      <c r="B17" s="49"/>
      <c r="C17" s="50"/>
      <c r="D17" s="38" t="s">
        <v>13</v>
      </c>
      <c r="E17" s="38"/>
      <c r="F17" s="38"/>
      <c r="G17" s="38"/>
      <c r="H17" s="39" t="s">
        <v>32</v>
      </c>
      <c r="I17" s="40"/>
      <c r="J17" s="40"/>
      <c r="K17" s="41"/>
      <c r="L17" s="10"/>
      <c r="M17" s="7" t="s">
        <v>19</v>
      </c>
      <c r="N17" s="5">
        <v>2</v>
      </c>
      <c r="O17" s="3" t="s">
        <v>16</v>
      </c>
      <c r="P17" s="42">
        <v>15000</v>
      </c>
      <c r="Q17" s="42"/>
      <c r="R17" s="42">
        <f>P17/8*1.25</f>
        <v>2343.75</v>
      </c>
      <c r="S17" s="42"/>
      <c r="T17" s="61">
        <f>N17*P17</f>
        <v>30000</v>
      </c>
      <c r="U17" s="62"/>
      <c r="V17" s="62"/>
    </row>
    <row r="18" spans="2:22" ht="26.25" customHeight="1" x14ac:dyDescent="0.15">
      <c r="B18" s="47"/>
      <c r="C18" s="48"/>
      <c r="D18" s="51"/>
      <c r="E18" s="51"/>
      <c r="F18" s="51"/>
      <c r="G18" s="51"/>
      <c r="H18" s="52"/>
      <c r="I18" s="53"/>
      <c r="J18" s="53"/>
      <c r="K18" s="54"/>
      <c r="L18" s="11"/>
      <c r="M18" s="8" t="s">
        <v>20</v>
      </c>
      <c r="N18" s="4"/>
      <c r="O18" s="2" t="s">
        <v>16</v>
      </c>
      <c r="P18" s="55"/>
      <c r="Q18" s="55"/>
      <c r="R18" s="55">
        <f>P18/8*1.25</f>
        <v>0</v>
      </c>
      <c r="S18" s="55"/>
      <c r="T18" s="45">
        <f>N18*P18</f>
        <v>0</v>
      </c>
      <c r="U18" s="46"/>
      <c r="V18" s="46"/>
    </row>
    <row r="19" spans="2:22" ht="26.25" customHeight="1" x14ac:dyDescent="0.15">
      <c r="B19" s="49"/>
      <c r="C19" s="50"/>
      <c r="D19" s="38"/>
      <c r="E19" s="38"/>
      <c r="F19" s="38"/>
      <c r="G19" s="38"/>
      <c r="H19" s="39"/>
      <c r="I19" s="40"/>
      <c r="J19" s="40"/>
      <c r="K19" s="41"/>
      <c r="L19" s="10"/>
      <c r="M19" s="7" t="s">
        <v>21</v>
      </c>
      <c r="N19" s="5"/>
      <c r="O19" s="3" t="s">
        <v>16</v>
      </c>
      <c r="P19" s="42"/>
      <c r="Q19" s="42"/>
      <c r="R19" s="42">
        <f>P19/8*1.25</f>
        <v>0</v>
      </c>
      <c r="S19" s="42"/>
      <c r="T19" s="44">
        <f>N19*P19+L19*R19</f>
        <v>0</v>
      </c>
      <c r="U19" s="44"/>
      <c r="V19" s="44"/>
    </row>
    <row r="20" spans="2:22" ht="26.25" customHeight="1" x14ac:dyDescent="0.15">
      <c r="B20" s="29"/>
      <c r="C20" s="37"/>
      <c r="D20" s="38" t="s">
        <v>24</v>
      </c>
      <c r="E20" s="38"/>
      <c r="F20" s="38"/>
      <c r="G20" s="38"/>
      <c r="H20" s="39"/>
      <c r="I20" s="40"/>
      <c r="J20" s="40"/>
      <c r="K20" s="41"/>
      <c r="L20" s="10"/>
      <c r="M20" s="7"/>
      <c r="N20" s="5"/>
      <c r="O20" s="3" t="s">
        <v>25</v>
      </c>
      <c r="P20" s="42">
        <v>1500</v>
      </c>
      <c r="Q20" s="42"/>
      <c r="R20" s="43"/>
      <c r="S20" s="43"/>
      <c r="T20" s="44">
        <f>N20*P20+L20*R20</f>
        <v>0</v>
      </c>
      <c r="U20" s="44"/>
      <c r="V20" s="44"/>
    </row>
    <row r="21" spans="2:22" ht="26.25" customHeight="1" x14ac:dyDescent="0.15">
      <c r="R21" s="25" t="s">
        <v>27</v>
      </c>
      <c r="S21" s="25"/>
      <c r="T21" s="26">
        <f>SUM(T16:T20)</f>
        <v>30000</v>
      </c>
      <c r="U21" s="27"/>
      <c r="V21" s="27"/>
    </row>
    <row r="22" spans="2:22" ht="26.25" customHeight="1" thickBot="1" x14ac:dyDescent="0.2">
      <c r="R22" s="28" t="s">
        <v>26</v>
      </c>
      <c r="S22" s="29"/>
      <c r="T22" s="30">
        <f>T21*0.08</f>
        <v>2400</v>
      </c>
      <c r="U22" s="31"/>
      <c r="V22" s="31"/>
    </row>
    <row r="23" spans="2:22" ht="26.25" customHeight="1" thickBot="1" x14ac:dyDescent="0.2">
      <c r="R23" s="32" t="s">
        <v>28</v>
      </c>
      <c r="S23" s="33"/>
      <c r="T23" s="34">
        <f>SUM(T21:T22)</f>
        <v>32400</v>
      </c>
      <c r="U23" s="35"/>
      <c r="V23" s="36"/>
    </row>
  </sheetData>
  <mergeCells count="51">
    <mergeCell ref="A9:B9"/>
    <mergeCell ref="C9:K9"/>
    <mergeCell ref="U1:X1"/>
    <mergeCell ref="A2:X3"/>
    <mergeCell ref="A4:L4"/>
    <mergeCell ref="A6:L6"/>
    <mergeCell ref="A7:L7"/>
    <mergeCell ref="E11:I11"/>
    <mergeCell ref="E12:I13"/>
    <mergeCell ref="B15:C15"/>
    <mergeCell ref="D15:G15"/>
    <mergeCell ref="H15:K15"/>
    <mergeCell ref="N15:O15"/>
    <mergeCell ref="P15:Q15"/>
    <mergeCell ref="R15:S15"/>
    <mergeCell ref="T15:V15"/>
    <mergeCell ref="B16:C17"/>
    <mergeCell ref="D16:G16"/>
    <mergeCell ref="H16:K16"/>
    <mergeCell ref="P16:Q16"/>
    <mergeCell ref="R16:S16"/>
    <mergeCell ref="T16:V16"/>
    <mergeCell ref="L15:M15"/>
    <mergeCell ref="D17:G17"/>
    <mergeCell ref="H17:K17"/>
    <mergeCell ref="P17:Q17"/>
    <mergeCell ref="R17:S17"/>
    <mergeCell ref="T17:V17"/>
    <mergeCell ref="B18:C19"/>
    <mergeCell ref="D18:G18"/>
    <mergeCell ref="H18:K18"/>
    <mergeCell ref="P18:Q18"/>
    <mergeCell ref="R18:S18"/>
    <mergeCell ref="T20:V20"/>
    <mergeCell ref="T18:V18"/>
    <mergeCell ref="D19:G19"/>
    <mergeCell ref="H19:K19"/>
    <mergeCell ref="P19:Q19"/>
    <mergeCell ref="R19:S19"/>
    <mergeCell ref="T19:V19"/>
    <mergeCell ref="B20:C20"/>
    <mergeCell ref="D20:G20"/>
    <mergeCell ref="H20:K20"/>
    <mergeCell ref="P20:Q20"/>
    <mergeCell ref="R20:S20"/>
    <mergeCell ref="R21:S21"/>
    <mergeCell ref="T21:V21"/>
    <mergeCell ref="R22:S22"/>
    <mergeCell ref="T22:V22"/>
    <mergeCell ref="R23:S23"/>
    <mergeCell ref="T23:V23"/>
  </mergeCells>
  <phoneticPr fontId="3"/>
  <pageMargins left="1.43" right="0.7" top="0.62" bottom="0.26" header="0.3" footer="0.2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3672-7EA8-4C74-A366-32A66D229869}">
  <dimension ref="A1:AN23"/>
  <sheetViews>
    <sheetView tabSelected="1" workbookViewId="0">
      <selection activeCell="B20" sqref="B20:C20"/>
    </sheetView>
  </sheetViews>
  <sheetFormatPr defaultColWidth="5" defaultRowHeight="26.25" customHeight="1" x14ac:dyDescent="0.15"/>
  <cols>
    <col min="1" max="15" width="5" style="1"/>
    <col min="16" max="16" width="5.5" style="1" bestFit="1" customWidth="1"/>
    <col min="17" max="16384" width="5" style="1"/>
  </cols>
  <sheetData>
    <row r="1" spans="1:40" ht="26.25" customHeight="1" x14ac:dyDescent="0.15">
      <c r="T1" s="13"/>
      <c r="U1" s="70">
        <v>45194</v>
      </c>
      <c r="V1" s="70"/>
      <c r="W1" s="70"/>
      <c r="X1" s="70"/>
      <c r="Y1" s="13"/>
    </row>
    <row r="2" spans="1:40" ht="21.75" customHeight="1" x14ac:dyDescent="0.15">
      <c r="A2" s="71" t="s">
        <v>39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14"/>
    </row>
    <row r="3" spans="1:40" ht="21.75" customHeight="1" x14ac:dyDescent="0.1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14"/>
    </row>
    <row r="4" spans="1:40" ht="47.25" customHeight="1" x14ac:dyDescent="0.3">
      <c r="A4" s="75" t="s">
        <v>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40" ht="6.75" customHeight="1" x14ac:dyDescent="0.15"/>
    <row r="6" spans="1:40" ht="26.25" customHeight="1" x14ac:dyDescent="0.15">
      <c r="A6" s="73" t="s">
        <v>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AE6" s="73"/>
      <c r="AF6" s="73"/>
      <c r="AG6" s="73"/>
    </row>
    <row r="7" spans="1:40" ht="26.25" customHeight="1" x14ac:dyDescent="0.1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40" ht="8.25" customHeight="1" x14ac:dyDescent="0.15"/>
    <row r="9" spans="1:40" ht="26.25" customHeight="1" x14ac:dyDescent="0.15">
      <c r="A9" s="68" t="s">
        <v>4</v>
      </c>
      <c r="B9" s="68"/>
      <c r="C9" s="69" t="s">
        <v>5</v>
      </c>
      <c r="D9" s="69"/>
      <c r="E9" s="69"/>
      <c r="F9" s="69"/>
      <c r="G9" s="69"/>
      <c r="H9" s="69"/>
      <c r="I9" s="69"/>
      <c r="J9" s="69"/>
      <c r="K9" s="69"/>
      <c r="L9" s="12"/>
      <c r="P9"/>
    </row>
    <row r="10" spans="1:40" ht="8.25" customHeight="1" x14ac:dyDescent="0.15"/>
    <row r="11" spans="1:40" ht="26.25" customHeight="1" x14ac:dyDescent="0.15">
      <c r="E11" s="63" t="s">
        <v>29</v>
      </c>
      <c r="F11" s="63"/>
      <c r="G11" s="63"/>
      <c r="H11" s="63"/>
      <c r="I11" s="63"/>
    </row>
    <row r="12" spans="1:40" ht="26.25" customHeight="1" x14ac:dyDescent="0.15">
      <c r="E12" s="64">
        <f>T23</f>
        <v>141779.625</v>
      </c>
      <c r="F12" s="65"/>
      <c r="G12" s="65"/>
      <c r="H12" s="65"/>
      <c r="I12" s="65"/>
    </row>
    <row r="13" spans="1:40" ht="26.25" customHeight="1" thickBot="1" x14ac:dyDescent="0.2">
      <c r="E13" s="66"/>
      <c r="F13" s="66"/>
      <c r="G13" s="66"/>
      <c r="H13" s="66"/>
      <c r="I13" s="66"/>
      <c r="AI13" s="105">
        <v>45207</v>
      </c>
      <c r="AJ13" s="73"/>
      <c r="AK13" s="73"/>
      <c r="AL13" s="105">
        <v>45208</v>
      </c>
      <c r="AM13" s="73"/>
      <c r="AN13" s="73"/>
    </row>
    <row r="14" spans="1:40" ht="5.25" customHeight="1" thickTop="1" x14ac:dyDescent="0.15">
      <c r="AI14" s="73"/>
      <c r="AJ14" s="73"/>
      <c r="AK14" s="73"/>
      <c r="AL14" s="73"/>
      <c r="AM14" s="73"/>
      <c r="AN14" s="73"/>
    </row>
    <row r="15" spans="1:40" ht="26.25" customHeight="1" x14ac:dyDescent="0.15">
      <c r="B15" s="25" t="s">
        <v>6</v>
      </c>
      <c r="C15" s="25"/>
      <c r="D15" s="25" t="s">
        <v>7</v>
      </c>
      <c r="E15" s="25"/>
      <c r="F15" s="25"/>
      <c r="G15" s="25"/>
      <c r="H15" s="59" t="s">
        <v>8</v>
      </c>
      <c r="I15" s="67"/>
      <c r="J15" s="67"/>
      <c r="K15" s="60"/>
      <c r="L15" s="25" t="s">
        <v>9</v>
      </c>
      <c r="M15" s="25"/>
      <c r="N15" s="25" t="s">
        <v>10</v>
      </c>
      <c r="O15" s="25"/>
      <c r="P15" s="59" t="s">
        <v>17</v>
      </c>
      <c r="Q15" s="60"/>
      <c r="R15" s="25" t="s">
        <v>23</v>
      </c>
      <c r="S15" s="25"/>
      <c r="T15" s="25" t="s">
        <v>11</v>
      </c>
      <c r="U15" s="25"/>
      <c r="V15" s="25"/>
      <c r="AI15" s="73" t="s">
        <v>47</v>
      </c>
      <c r="AJ15" s="73"/>
      <c r="AK15" s="73"/>
      <c r="AL15" s="73" t="s">
        <v>46</v>
      </c>
      <c r="AM15" s="73"/>
      <c r="AN15" s="73"/>
    </row>
    <row r="16" spans="1:40" ht="26.25" customHeight="1" x14ac:dyDescent="0.15">
      <c r="B16" s="47">
        <v>45206</v>
      </c>
      <c r="C16" s="48"/>
      <c r="D16" s="51" t="s">
        <v>12</v>
      </c>
      <c r="E16" s="51"/>
      <c r="F16" s="51"/>
      <c r="G16" s="51"/>
      <c r="H16" s="78" t="s">
        <v>38</v>
      </c>
      <c r="I16" s="79"/>
      <c r="J16" s="79"/>
      <c r="K16" s="80"/>
      <c r="L16" s="4">
        <v>1</v>
      </c>
      <c r="M16" s="2" t="s">
        <v>16</v>
      </c>
      <c r="N16" s="55">
        <v>20000</v>
      </c>
      <c r="O16" s="55"/>
      <c r="P16" s="15">
        <v>3</v>
      </c>
      <c r="Q16" s="6" t="s">
        <v>18</v>
      </c>
      <c r="R16" s="55">
        <f>N16/8*1.25</f>
        <v>3125</v>
      </c>
      <c r="S16" s="55"/>
      <c r="T16" s="45">
        <f>L16*N16+P16*R16</f>
        <v>29375</v>
      </c>
      <c r="U16" s="46"/>
      <c r="V16" s="46"/>
      <c r="Y16" s="74">
        <f>T16+T18</f>
        <v>73906.25</v>
      </c>
      <c r="Z16" s="73"/>
      <c r="AA16" s="73"/>
      <c r="AB16" s="73"/>
      <c r="AF16" s="25" t="s">
        <v>45</v>
      </c>
      <c r="AG16" s="25"/>
      <c r="AH16" s="25"/>
      <c r="AI16" s="106">
        <v>0</v>
      </c>
      <c r="AJ16" s="106"/>
      <c r="AK16" s="106"/>
      <c r="AL16" s="106">
        <v>10000</v>
      </c>
      <c r="AM16" s="106"/>
      <c r="AN16" s="106"/>
    </row>
    <row r="17" spans="2:40" ht="26.25" customHeight="1" x14ac:dyDescent="0.15">
      <c r="B17" s="49"/>
      <c r="C17" s="50"/>
      <c r="D17" s="38" t="s">
        <v>13</v>
      </c>
      <c r="E17" s="38"/>
      <c r="F17" s="38"/>
      <c r="G17" s="38"/>
      <c r="H17" s="81"/>
      <c r="I17" s="82"/>
      <c r="J17" s="82"/>
      <c r="K17" s="83"/>
      <c r="L17" s="5">
        <v>1</v>
      </c>
      <c r="M17" s="3" t="s">
        <v>16</v>
      </c>
      <c r="N17" s="42">
        <v>15000</v>
      </c>
      <c r="O17" s="42"/>
      <c r="P17" s="16">
        <v>3</v>
      </c>
      <c r="Q17" s="7" t="s">
        <v>18</v>
      </c>
      <c r="R17" s="42">
        <f>N17/8*1.25</f>
        <v>2343.75</v>
      </c>
      <c r="S17" s="42"/>
      <c r="T17" s="61">
        <f>L17*N17+P17*R17</f>
        <v>22031.25</v>
      </c>
      <c r="U17" s="62"/>
      <c r="V17" s="62"/>
      <c r="Y17" s="73"/>
      <c r="Z17" s="73"/>
      <c r="AA17" s="73"/>
      <c r="AB17" s="73"/>
      <c r="AF17" s="25" t="s">
        <v>48</v>
      </c>
      <c r="AG17" s="25"/>
      <c r="AH17" s="25"/>
      <c r="AI17" s="106">
        <v>30000</v>
      </c>
      <c r="AJ17" s="106"/>
      <c r="AK17" s="106"/>
      <c r="AL17" s="106">
        <v>30000</v>
      </c>
      <c r="AM17" s="106"/>
      <c r="AN17" s="106"/>
    </row>
    <row r="18" spans="2:40" ht="26.25" customHeight="1" x14ac:dyDescent="0.15">
      <c r="B18" s="84">
        <v>45207</v>
      </c>
      <c r="C18" s="85"/>
      <c r="D18" s="88" t="s">
        <v>12</v>
      </c>
      <c r="E18" s="88"/>
      <c r="F18" s="88"/>
      <c r="G18" s="88"/>
      <c r="H18" s="89" t="s">
        <v>44</v>
      </c>
      <c r="I18" s="90"/>
      <c r="J18" s="90"/>
      <c r="K18" s="91"/>
      <c r="L18" s="17">
        <v>1</v>
      </c>
      <c r="M18" s="18" t="s">
        <v>16</v>
      </c>
      <c r="N18" s="95">
        <v>25000</v>
      </c>
      <c r="O18" s="95"/>
      <c r="P18" s="19">
        <v>5</v>
      </c>
      <c r="Q18" s="20" t="s">
        <v>18</v>
      </c>
      <c r="R18" s="95">
        <f>N18/8*1.25</f>
        <v>3906.25</v>
      </c>
      <c r="S18" s="95"/>
      <c r="T18" s="96">
        <f>L18*N18+P18*R18</f>
        <v>44531.25</v>
      </c>
      <c r="U18" s="97"/>
      <c r="V18" s="97"/>
      <c r="Y18" s="74">
        <f>T17+T19</f>
        <v>54984.375</v>
      </c>
      <c r="Z18" s="73"/>
      <c r="AA18" s="73"/>
      <c r="AB18" s="73"/>
      <c r="AF18" s="25" t="s">
        <v>49</v>
      </c>
      <c r="AG18" s="25"/>
      <c r="AH18" s="25"/>
      <c r="AI18" s="106">
        <v>20000</v>
      </c>
      <c r="AJ18" s="106"/>
      <c r="AK18" s="106"/>
      <c r="AL18" s="106">
        <v>20000</v>
      </c>
      <c r="AM18" s="106"/>
      <c r="AN18" s="106"/>
    </row>
    <row r="19" spans="2:40" ht="26.25" customHeight="1" x14ac:dyDescent="0.15">
      <c r="B19" s="86"/>
      <c r="C19" s="87"/>
      <c r="D19" s="98" t="s">
        <v>13</v>
      </c>
      <c r="E19" s="98"/>
      <c r="F19" s="98"/>
      <c r="G19" s="98"/>
      <c r="H19" s="92"/>
      <c r="I19" s="93"/>
      <c r="J19" s="93"/>
      <c r="K19" s="94"/>
      <c r="L19" s="21">
        <v>1</v>
      </c>
      <c r="M19" s="22" t="s">
        <v>16</v>
      </c>
      <c r="N19" s="101">
        <v>18500</v>
      </c>
      <c r="O19" s="101"/>
      <c r="P19" s="23">
        <v>5</v>
      </c>
      <c r="Q19" s="24" t="s">
        <v>18</v>
      </c>
      <c r="R19" s="101">
        <f>N19/8*1.25</f>
        <v>2890.625</v>
      </c>
      <c r="S19" s="101"/>
      <c r="T19" s="102">
        <f>L19*N19+P19*R19</f>
        <v>32953.125</v>
      </c>
      <c r="U19" s="102"/>
      <c r="V19" s="102"/>
      <c r="Y19" s="73"/>
      <c r="Z19" s="73"/>
      <c r="AA19" s="73"/>
      <c r="AB19" s="73"/>
      <c r="AF19" s="25" t="s">
        <v>50</v>
      </c>
      <c r="AG19" s="25"/>
      <c r="AH19" s="25"/>
      <c r="AI19" s="107"/>
      <c r="AJ19" s="108"/>
      <c r="AK19" s="108"/>
      <c r="AL19" s="108"/>
      <c r="AM19" s="108"/>
      <c r="AN19" s="109"/>
    </row>
    <row r="20" spans="2:40" ht="26.25" customHeight="1" x14ac:dyDescent="0.15">
      <c r="B20" s="29"/>
      <c r="C20" s="37"/>
      <c r="D20" s="38" t="s">
        <v>33</v>
      </c>
      <c r="E20" s="38"/>
      <c r="F20" s="38"/>
      <c r="G20" s="38"/>
      <c r="H20" s="39"/>
      <c r="I20" s="40"/>
      <c r="J20" s="40"/>
      <c r="K20" s="41"/>
      <c r="L20" s="5">
        <v>2</v>
      </c>
      <c r="M20" s="3" t="s">
        <v>25</v>
      </c>
      <c r="N20" s="42">
        <v>1500</v>
      </c>
      <c r="O20" s="42"/>
      <c r="P20" s="16"/>
      <c r="Q20" s="7"/>
      <c r="R20" s="43"/>
      <c r="S20" s="43"/>
      <c r="T20" s="44">
        <v>0</v>
      </c>
      <c r="U20" s="44"/>
      <c r="V20" s="44"/>
      <c r="AJ20" s="106">
        <f>AI16+AI17+AI18+AI19+AL16+AL17+AL18</f>
        <v>110000</v>
      </c>
      <c r="AK20" s="106"/>
      <c r="AL20" s="106"/>
      <c r="AM20" s="106"/>
    </row>
    <row r="21" spans="2:40" ht="26.25" customHeight="1" x14ac:dyDescent="0.15">
      <c r="R21" s="25" t="s">
        <v>27</v>
      </c>
      <c r="S21" s="25"/>
      <c r="T21" s="26">
        <f>SUM(T16:T20)</f>
        <v>128890.625</v>
      </c>
      <c r="U21" s="27"/>
      <c r="V21" s="27"/>
      <c r="Y21" s="74">
        <f>100000-T21</f>
        <v>-28890.625</v>
      </c>
      <c r="Z21" s="73"/>
      <c r="AA21" s="73"/>
      <c r="AB21" s="73"/>
    </row>
    <row r="22" spans="2:40" ht="26.25" customHeight="1" thickBot="1" x14ac:dyDescent="0.2">
      <c r="D22" s="103" t="s">
        <v>34</v>
      </c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4"/>
      <c r="R22" s="28" t="s">
        <v>26</v>
      </c>
      <c r="S22" s="29"/>
      <c r="T22" s="30">
        <f>ROUNDDOWN(T21*0.1,0)</f>
        <v>12889</v>
      </c>
      <c r="U22" s="31"/>
      <c r="V22" s="31"/>
    </row>
    <row r="23" spans="2:40" ht="26.25" customHeight="1" thickBot="1" x14ac:dyDescent="0.2">
      <c r="R23" s="99" t="s">
        <v>42</v>
      </c>
      <c r="S23" s="100"/>
      <c r="T23" s="34">
        <f>SUM(T21:T22)</f>
        <v>141779.625</v>
      </c>
      <c r="U23" s="35"/>
      <c r="V23" s="36"/>
    </row>
  </sheetData>
  <mergeCells count="70">
    <mergeCell ref="AJ20:AM20"/>
    <mergeCell ref="AF19:AH19"/>
    <mergeCell ref="AI19:AN19"/>
    <mergeCell ref="AL15:AN15"/>
    <mergeCell ref="AL16:AN16"/>
    <mergeCell ref="AL17:AN17"/>
    <mergeCell ref="AL18:AN18"/>
    <mergeCell ref="AL13:AN14"/>
    <mergeCell ref="AI13:AK14"/>
    <mergeCell ref="D22:Q22"/>
    <mergeCell ref="AE6:AG6"/>
    <mergeCell ref="AF16:AH16"/>
    <mergeCell ref="AF17:AH17"/>
    <mergeCell ref="AF18:AH18"/>
    <mergeCell ref="AI15:AK15"/>
    <mergeCell ref="AI16:AK16"/>
    <mergeCell ref="AI17:AK17"/>
    <mergeCell ref="AI18:AK18"/>
    <mergeCell ref="R21:S21"/>
    <mergeCell ref="T21:V21"/>
    <mergeCell ref="Y21:AB21"/>
    <mergeCell ref="R22:S22"/>
    <mergeCell ref="T22:V22"/>
    <mergeCell ref="R23:S23"/>
    <mergeCell ref="T23:V23"/>
    <mergeCell ref="B20:C20"/>
    <mergeCell ref="D20:G20"/>
    <mergeCell ref="H20:K20"/>
    <mergeCell ref="R20:S20"/>
    <mergeCell ref="T20:V20"/>
    <mergeCell ref="N20:O20"/>
    <mergeCell ref="Y18:AB19"/>
    <mergeCell ref="D19:G19"/>
    <mergeCell ref="R19:S19"/>
    <mergeCell ref="T19:V19"/>
    <mergeCell ref="H18:K19"/>
    <mergeCell ref="N18:O18"/>
    <mergeCell ref="N19:O19"/>
    <mergeCell ref="B18:C19"/>
    <mergeCell ref="D18:G18"/>
    <mergeCell ref="R18:S18"/>
    <mergeCell ref="T18:V18"/>
    <mergeCell ref="Y16:AB17"/>
    <mergeCell ref="D17:G17"/>
    <mergeCell ref="R17:S17"/>
    <mergeCell ref="T17:V17"/>
    <mergeCell ref="H16:K17"/>
    <mergeCell ref="N16:O16"/>
    <mergeCell ref="N17:O17"/>
    <mergeCell ref="N15:O15"/>
    <mergeCell ref="P15:Q15"/>
    <mergeCell ref="R15:S15"/>
    <mergeCell ref="T15:V15"/>
    <mergeCell ref="B16:C17"/>
    <mergeCell ref="D16:G16"/>
    <mergeCell ref="R16:S16"/>
    <mergeCell ref="T16:V16"/>
    <mergeCell ref="E11:I11"/>
    <mergeCell ref="E12:I13"/>
    <mergeCell ref="B15:C15"/>
    <mergeCell ref="D15:G15"/>
    <mergeCell ref="H15:K15"/>
    <mergeCell ref="L15:M15"/>
    <mergeCell ref="U1:X1"/>
    <mergeCell ref="A2:X3"/>
    <mergeCell ref="A4:L4"/>
    <mergeCell ref="A6:L6"/>
    <mergeCell ref="A7:L7"/>
    <mergeCell ref="A9:B9"/>
    <mergeCell ref="C9:K9"/>
  </mergeCells>
  <phoneticPr fontId="3"/>
  <pageMargins left="1.43" right="0.7" top="0.62" bottom="0.26" header="0.3" footer="0.2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3"/>
  <sheetViews>
    <sheetView workbookViewId="0">
      <selection activeCell="Y22" sqref="Y22"/>
    </sheetView>
  </sheetViews>
  <sheetFormatPr defaultColWidth="5" defaultRowHeight="26.25" customHeight="1" x14ac:dyDescent="0.15"/>
  <cols>
    <col min="1" max="16384" width="5" style="1"/>
  </cols>
  <sheetData>
    <row r="1" spans="1:28" ht="26.25" customHeight="1" x14ac:dyDescent="0.15">
      <c r="T1" s="13"/>
      <c r="U1" s="70">
        <v>43382</v>
      </c>
      <c r="V1" s="70"/>
      <c r="W1" s="70"/>
      <c r="X1" s="70"/>
      <c r="Y1" s="13"/>
    </row>
    <row r="2" spans="1:28" ht="21.75" customHeight="1" x14ac:dyDescent="0.1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14"/>
    </row>
    <row r="3" spans="1:28" ht="21.75" customHeight="1" x14ac:dyDescent="0.1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14"/>
    </row>
    <row r="4" spans="1:28" ht="47.25" customHeight="1" x14ac:dyDescent="0.3">
      <c r="A4" s="75" t="s">
        <v>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28" ht="6.75" customHeight="1" x14ac:dyDescent="0.15"/>
    <row r="6" spans="1:28" ht="26.25" customHeight="1" x14ac:dyDescent="0.15">
      <c r="A6" s="73" t="s">
        <v>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</row>
    <row r="7" spans="1:28" ht="26.25" customHeight="1" x14ac:dyDescent="0.1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28" ht="8.25" customHeight="1" x14ac:dyDescent="0.15"/>
    <row r="9" spans="1:28" ht="26.25" customHeight="1" x14ac:dyDescent="0.15">
      <c r="A9" s="68" t="s">
        <v>4</v>
      </c>
      <c r="B9" s="68"/>
      <c r="C9" s="69" t="s">
        <v>5</v>
      </c>
      <c r="D9" s="69"/>
      <c r="E9" s="69"/>
      <c r="F9" s="69"/>
      <c r="G9" s="69"/>
      <c r="H9" s="69"/>
      <c r="I9" s="69"/>
      <c r="J9" s="69"/>
      <c r="K9" s="69"/>
      <c r="L9" s="12"/>
      <c r="P9"/>
    </row>
    <row r="10" spans="1:28" ht="8.25" customHeight="1" x14ac:dyDescent="0.15"/>
    <row r="11" spans="1:28" ht="26.25" customHeight="1" x14ac:dyDescent="0.15">
      <c r="E11" s="63" t="s">
        <v>29</v>
      </c>
      <c r="F11" s="63"/>
      <c r="G11" s="63"/>
      <c r="H11" s="63"/>
      <c r="I11" s="63"/>
    </row>
    <row r="12" spans="1:28" ht="26.25" customHeight="1" x14ac:dyDescent="0.15">
      <c r="E12" s="64">
        <f>T23</f>
        <v>85657.5</v>
      </c>
      <c r="F12" s="65"/>
      <c r="G12" s="65"/>
      <c r="H12" s="65"/>
      <c r="I12" s="65"/>
    </row>
    <row r="13" spans="1:28" ht="26.25" customHeight="1" thickBot="1" x14ac:dyDescent="0.2">
      <c r="E13" s="66"/>
      <c r="F13" s="66"/>
      <c r="G13" s="66"/>
      <c r="H13" s="66"/>
      <c r="I13" s="66"/>
    </row>
    <row r="14" spans="1:28" ht="5.25" customHeight="1" thickTop="1" x14ac:dyDescent="0.15"/>
    <row r="15" spans="1:28" ht="26.25" customHeight="1" x14ac:dyDescent="0.15">
      <c r="B15" s="25" t="s">
        <v>6</v>
      </c>
      <c r="C15" s="25"/>
      <c r="D15" s="25" t="s">
        <v>7</v>
      </c>
      <c r="E15" s="25"/>
      <c r="F15" s="25"/>
      <c r="G15" s="25"/>
      <c r="H15" s="59" t="s">
        <v>8</v>
      </c>
      <c r="I15" s="67"/>
      <c r="J15" s="67"/>
      <c r="K15" s="60"/>
      <c r="L15" s="25" t="s">
        <v>10</v>
      </c>
      <c r="M15" s="25"/>
      <c r="N15" s="59" t="s">
        <v>17</v>
      </c>
      <c r="O15" s="60"/>
      <c r="P15" s="25" t="s">
        <v>9</v>
      </c>
      <c r="Q15" s="25"/>
      <c r="R15" s="25" t="s">
        <v>23</v>
      </c>
      <c r="S15" s="25"/>
      <c r="T15" s="25" t="s">
        <v>11</v>
      </c>
      <c r="U15" s="25"/>
      <c r="V15" s="25"/>
    </row>
    <row r="16" spans="1:28" ht="26.25" customHeight="1" x14ac:dyDescent="0.15">
      <c r="B16" s="47">
        <v>43750</v>
      </c>
      <c r="C16" s="48"/>
      <c r="D16" s="51" t="s">
        <v>12</v>
      </c>
      <c r="E16" s="51"/>
      <c r="F16" s="51"/>
      <c r="G16" s="51"/>
      <c r="H16" s="56" t="s">
        <v>14</v>
      </c>
      <c r="I16" s="57"/>
      <c r="J16" s="57"/>
      <c r="K16" s="58"/>
      <c r="L16" s="55">
        <v>15000</v>
      </c>
      <c r="M16" s="55"/>
      <c r="N16" s="9">
        <v>3</v>
      </c>
      <c r="O16" s="6" t="s">
        <v>18</v>
      </c>
      <c r="P16" s="4">
        <v>1</v>
      </c>
      <c r="Q16" s="2" t="s">
        <v>16</v>
      </c>
      <c r="R16" s="55">
        <f>L16/8*1.25</f>
        <v>2343.75</v>
      </c>
      <c r="S16" s="55"/>
      <c r="T16" s="45">
        <f>P16*L16+N16*R16</f>
        <v>22031.25</v>
      </c>
      <c r="U16" s="46"/>
      <c r="V16" s="46"/>
      <c r="Y16" s="74">
        <f>T16+T18</f>
        <v>44062.5</v>
      </c>
      <c r="Z16" s="73"/>
      <c r="AA16" s="73"/>
      <c r="AB16" s="73"/>
    </row>
    <row r="17" spans="2:28" ht="26.25" customHeight="1" x14ac:dyDescent="0.15">
      <c r="B17" s="49"/>
      <c r="C17" s="50"/>
      <c r="D17" s="38" t="s">
        <v>13</v>
      </c>
      <c r="E17" s="38"/>
      <c r="F17" s="38"/>
      <c r="G17" s="38"/>
      <c r="H17" s="39" t="s">
        <v>14</v>
      </c>
      <c r="I17" s="40"/>
      <c r="J17" s="40"/>
      <c r="K17" s="41"/>
      <c r="L17" s="42">
        <v>12000</v>
      </c>
      <c r="M17" s="42"/>
      <c r="N17" s="10">
        <v>3</v>
      </c>
      <c r="O17" s="7" t="s">
        <v>19</v>
      </c>
      <c r="P17" s="5">
        <v>1</v>
      </c>
      <c r="Q17" s="3" t="s">
        <v>16</v>
      </c>
      <c r="R17" s="42">
        <f>L17/8*1.25</f>
        <v>1875</v>
      </c>
      <c r="S17" s="42"/>
      <c r="T17" s="61">
        <f>P17*L17+N17*R17</f>
        <v>17625</v>
      </c>
      <c r="U17" s="62"/>
      <c r="V17" s="62"/>
      <c r="Y17" s="73"/>
      <c r="Z17" s="73"/>
      <c r="AA17" s="73"/>
      <c r="AB17" s="73"/>
    </row>
    <row r="18" spans="2:28" ht="26.25" customHeight="1" x14ac:dyDescent="0.15">
      <c r="B18" s="47">
        <v>43381</v>
      </c>
      <c r="C18" s="48"/>
      <c r="D18" s="51" t="s">
        <v>12</v>
      </c>
      <c r="E18" s="51"/>
      <c r="F18" s="51"/>
      <c r="G18" s="51"/>
      <c r="H18" s="52" t="s">
        <v>15</v>
      </c>
      <c r="I18" s="53"/>
      <c r="J18" s="53"/>
      <c r="K18" s="54"/>
      <c r="L18" s="55">
        <v>15000</v>
      </c>
      <c r="M18" s="55"/>
      <c r="N18" s="11">
        <v>3</v>
      </c>
      <c r="O18" s="8" t="s">
        <v>20</v>
      </c>
      <c r="P18" s="4">
        <v>1</v>
      </c>
      <c r="Q18" s="2" t="s">
        <v>16</v>
      </c>
      <c r="R18" s="55">
        <f>L18/8*1.25</f>
        <v>2343.75</v>
      </c>
      <c r="S18" s="55"/>
      <c r="T18" s="45">
        <f>P18*L18+N18*R18</f>
        <v>22031.25</v>
      </c>
      <c r="U18" s="46"/>
      <c r="V18" s="46"/>
      <c r="Y18" s="74">
        <f>T17+T19</f>
        <v>35250</v>
      </c>
      <c r="Z18" s="73"/>
      <c r="AA18" s="73"/>
      <c r="AB18" s="73"/>
    </row>
    <row r="19" spans="2:28" ht="26.25" customHeight="1" x14ac:dyDescent="0.15">
      <c r="B19" s="49"/>
      <c r="C19" s="50"/>
      <c r="D19" s="38" t="s">
        <v>13</v>
      </c>
      <c r="E19" s="38"/>
      <c r="F19" s="38"/>
      <c r="G19" s="38"/>
      <c r="H19" s="39" t="s">
        <v>22</v>
      </c>
      <c r="I19" s="40"/>
      <c r="J19" s="40"/>
      <c r="K19" s="41"/>
      <c r="L19" s="42">
        <v>12000</v>
      </c>
      <c r="M19" s="42"/>
      <c r="N19" s="10">
        <v>3</v>
      </c>
      <c r="O19" s="7" t="s">
        <v>18</v>
      </c>
      <c r="P19" s="5">
        <v>1</v>
      </c>
      <c r="Q19" s="3" t="s">
        <v>16</v>
      </c>
      <c r="R19" s="42">
        <f>L19/8*1.25</f>
        <v>1875</v>
      </c>
      <c r="S19" s="42"/>
      <c r="T19" s="61">
        <f>P19*L19+N19*R19</f>
        <v>17625</v>
      </c>
      <c r="U19" s="62"/>
      <c r="V19" s="62"/>
      <c r="Y19" s="73"/>
      <c r="Z19" s="73"/>
      <c r="AA19" s="73"/>
      <c r="AB19" s="73"/>
    </row>
    <row r="20" spans="2:28" ht="26.25" customHeight="1" x14ac:dyDescent="0.15">
      <c r="B20" s="29"/>
      <c r="C20" s="37"/>
      <c r="D20" s="38" t="s">
        <v>24</v>
      </c>
      <c r="E20" s="38"/>
      <c r="F20" s="38"/>
      <c r="G20" s="38"/>
      <c r="H20" s="39"/>
      <c r="I20" s="40"/>
      <c r="J20" s="40"/>
      <c r="K20" s="41"/>
      <c r="L20" s="42">
        <v>1500</v>
      </c>
      <c r="M20" s="42"/>
      <c r="N20" s="10"/>
      <c r="O20" s="7"/>
      <c r="P20" s="5">
        <v>4</v>
      </c>
      <c r="Q20" s="3" t="s">
        <v>25</v>
      </c>
      <c r="R20" s="43"/>
      <c r="S20" s="43"/>
      <c r="T20" s="44"/>
      <c r="U20" s="44"/>
      <c r="V20" s="44"/>
    </row>
    <row r="21" spans="2:28" ht="26.25" customHeight="1" x14ac:dyDescent="0.15">
      <c r="R21" s="25" t="s">
        <v>27</v>
      </c>
      <c r="S21" s="25"/>
      <c r="T21" s="26">
        <f>SUM(T16:T20)</f>
        <v>79312.5</v>
      </c>
      <c r="U21" s="27"/>
      <c r="V21" s="27"/>
      <c r="Y21" s="74">
        <f>100000-T21</f>
        <v>20687.5</v>
      </c>
      <c r="Z21" s="73"/>
      <c r="AA21" s="73"/>
      <c r="AB21" s="73"/>
    </row>
    <row r="22" spans="2:28" ht="26.25" customHeight="1" thickBot="1" x14ac:dyDescent="0.2">
      <c r="R22" s="28" t="s">
        <v>26</v>
      </c>
      <c r="S22" s="29"/>
      <c r="T22" s="30">
        <f>T21*0.08</f>
        <v>6345</v>
      </c>
      <c r="U22" s="31"/>
      <c r="V22" s="31"/>
    </row>
    <row r="23" spans="2:28" ht="26.25" customHeight="1" thickBot="1" x14ac:dyDescent="0.2">
      <c r="R23" s="32" t="s">
        <v>28</v>
      </c>
      <c r="S23" s="33"/>
      <c r="T23" s="34">
        <f>SUM(T21:T22)</f>
        <v>85657.5</v>
      </c>
      <c r="U23" s="35"/>
      <c r="V23" s="36"/>
    </row>
  </sheetData>
  <mergeCells count="54">
    <mergeCell ref="A2:X3"/>
    <mergeCell ref="A4:L4"/>
    <mergeCell ref="A6:L6"/>
    <mergeCell ref="U1:X1"/>
    <mergeCell ref="A7:L7"/>
    <mergeCell ref="A9:B9"/>
    <mergeCell ref="B15:C15"/>
    <mergeCell ref="D15:G15"/>
    <mergeCell ref="C9:K9"/>
    <mergeCell ref="E11:I11"/>
    <mergeCell ref="E12:I13"/>
    <mergeCell ref="H15:K15"/>
    <mergeCell ref="N15:O15"/>
    <mergeCell ref="R15:S15"/>
    <mergeCell ref="P15:Q15"/>
    <mergeCell ref="L15:M15"/>
    <mergeCell ref="T15:V15"/>
    <mergeCell ref="L17:M17"/>
    <mergeCell ref="T17:V17"/>
    <mergeCell ref="L16:M16"/>
    <mergeCell ref="T16:V16"/>
    <mergeCell ref="R16:S16"/>
    <mergeCell ref="D18:G18"/>
    <mergeCell ref="L18:M18"/>
    <mergeCell ref="T18:V18"/>
    <mergeCell ref="B16:C17"/>
    <mergeCell ref="B18:C19"/>
    <mergeCell ref="H16:K16"/>
    <mergeCell ref="H17:K17"/>
    <mergeCell ref="H18:K18"/>
    <mergeCell ref="D17:G17"/>
    <mergeCell ref="D16:G16"/>
    <mergeCell ref="H19:K19"/>
    <mergeCell ref="D19:G19"/>
    <mergeCell ref="L19:M19"/>
    <mergeCell ref="R17:S17"/>
    <mergeCell ref="R18:S18"/>
    <mergeCell ref="R19:S19"/>
    <mergeCell ref="B20:C20"/>
    <mergeCell ref="D20:G20"/>
    <mergeCell ref="H20:K20"/>
    <mergeCell ref="L20:M20"/>
    <mergeCell ref="R20:S20"/>
    <mergeCell ref="R21:S21"/>
    <mergeCell ref="R22:S22"/>
    <mergeCell ref="R23:S23"/>
    <mergeCell ref="Y16:AB17"/>
    <mergeCell ref="Y18:AB19"/>
    <mergeCell ref="Y21:AB21"/>
    <mergeCell ref="T20:V20"/>
    <mergeCell ref="T21:V21"/>
    <mergeCell ref="T19:V19"/>
    <mergeCell ref="T22:V22"/>
    <mergeCell ref="T23:V23"/>
  </mergeCells>
  <phoneticPr fontId="3"/>
  <pageMargins left="1.43" right="0.7" top="0.62" bottom="0.26" header="0.3" footer="0.2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D804-76CA-49E8-BC8F-00577073985E}">
  <dimension ref="A1:Y23"/>
  <sheetViews>
    <sheetView workbookViewId="0">
      <selection activeCell="B16" sqref="B16:V19"/>
    </sheetView>
  </sheetViews>
  <sheetFormatPr defaultColWidth="5" defaultRowHeight="26.25" customHeight="1" x14ac:dyDescent="0.15"/>
  <cols>
    <col min="1" max="15" width="5" style="1"/>
    <col min="16" max="16" width="5.5" style="1" bestFit="1" customWidth="1"/>
    <col min="17" max="16384" width="5" style="1"/>
  </cols>
  <sheetData>
    <row r="1" spans="1:25" ht="26.25" customHeight="1" x14ac:dyDescent="0.15">
      <c r="H1" s="76" t="s">
        <v>39</v>
      </c>
      <c r="I1" s="76"/>
      <c r="J1" s="76"/>
      <c r="K1" s="76"/>
      <c r="L1" s="76"/>
      <c r="M1" s="76"/>
      <c r="N1" s="76"/>
      <c r="O1" s="76"/>
      <c r="P1" s="76"/>
      <c r="Q1" s="76"/>
      <c r="T1" s="13"/>
      <c r="U1" s="70">
        <v>44835</v>
      </c>
      <c r="V1" s="70"/>
      <c r="W1" s="70"/>
      <c r="X1" s="70"/>
      <c r="Y1" s="13"/>
    </row>
    <row r="2" spans="1:25" ht="21.75" customHeight="1" x14ac:dyDescent="0.15">
      <c r="B2" s="14"/>
      <c r="C2" s="14"/>
      <c r="D2" s="14"/>
      <c r="E2" s="14"/>
      <c r="F2" s="14"/>
      <c r="G2" s="14"/>
      <c r="H2" s="76"/>
      <c r="I2" s="76"/>
      <c r="J2" s="76"/>
      <c r="K2" s="76"/>
      <c r="L2" s="76"/>
      <c r="M2" s="76"/>
      <c r="N2" s="76"/>
      <c r="O2" s="76"/>
      <c r="P2" s="76"/>
      <c r="Q2" s="76"/>
      <c r="R2" s="14"/>
      <c r="S2" s="14"/>
      <c r="T2" s="14"/>
      <c r="U2" s="14"/>
      <c r="V2" s="14"/>
      <c r="W2" s="14"/>
      <c r="X2" s="14"/>
      <c r="Y2" s="14"/>
    </row>
    <row r="3" spans="1:25" ht="21.75" customHeight="1" x14ac:dyDescent="0.15">
      <c r="A3" s="14"/>
      <c r="B3" s="14"/>
      <c r="C3" s="14"/>
      <c r="D3" s="14"/>
      <c r="E3" s="14"/>
      <c r="F3" s="14"/>
      <c r="G3" s="14"/>
      <c r="H3" s="76"/>
      <c r="I3" s="76"/>
      <c r="J3" s="76"/>
      <c r="K3" s="76"/>
      <c r="L3" s="76"/>
      <c r="M3" s="76"/>
      <c r="N3" s="76"/>
      <c r="O3" s="76"/>
      <c r="P3" s="76"/>
      <c r="Q3" s="76"/>
      <c r="R3" s="14"/>
      <c r="S3" s="14"/>
      <c r="T3" s="14"/>
      <c r="U3" s="14"/>
      <c r="V3" s="14"/>
      <c r="W3" s="14"/>
      <c r="X3" s="14"/>
      <c r="Y3" s="14"/>
    </row>
    <row r="4" spans="1:25" ht="47.25" customHeight="1" x14ac:dyDescent="0.3">
      <c r="A4" s="75" t="s">
        <v>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25" ht="6.75" customHeight="1" x14ac:dyDescent="0.15"/>
    <row r="6" spans="1:25" ht="26.25" customHeight="1" x14ac:dyDescent="0.15">
      <c r="A6" s="73" t="s">
        <v>40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</row>
    <row r="7" spans="1:25" ht="26.25" customHeight="1" x14ac:dyDescent="0.15">
      <c r="A7" s="73" t="s">
        <v>41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25" ht="8.25" customHeight="1" x14ac:dyDescent="0.15"/>
    <row r="9" spans="1:25" ht="26.25" customHeight="1" x14ac:dyDescent="0.15">
      <c r="A9" s="68" t="s">
        <v>4</v>
      </c>
      <c r="B9" s="68"/>
      <c r="C9" s="69" t="s">
        <v>5</v>
      </c>
      <c r="D9" s="69"/>
      <c r="E9" s="69"/>
      <c r="F9" s="69"/>
      <c r="G9" s="69"/>
      <c r="H9" s="69"/>
      <c r="I9" s="69"/>
      <c r="J9" s="69"/>
      <c r="K9" s="69"/>
      <c r="L9" s="12"/>
      <c r="P9"/>
    </row>
    <row r="10" spans="1:25" ht="8.25" customHeight="1" x14ac:dyDescent="0.15"/>
    <row r="11" spans="1:25" ht="26.25" customHeight="1" x14ac:dyDescent="0.15">
      <c r="E11" s="63" t="s">
        <v>42</v>
      </c>
      <c r="F11" s="63"/>
      <c r="G11" s="63"/>
      <c r="H11" s="63"/>
      <c r="I11" s="63"/>
      <c r="Q11" s="73" t="s">
        <v>35</v>
      </c>
      <c r="R11" s="73"/>
      <c r="S11" s="73"/>
      <c r="T11" s="73"/>
      <c r="U11" s="73"/>
      <c r="V11" s="73"/>
    </row>
    <row r="12" spans="1:25" ht="26.25" customHeight="1" x14ac:dyDescent="0.15">
      <c r="E12" s="64">
        <f>T23</f>
        <v>126825.875</v>
      </c>
      <c r="F12" s="65"/>
      <c r="G12" s="65"/>
      <c r="H12" s="65"/>
      <c r="I12" s="65"/>
      <c r="Q12" s="77" t="s">
        <v>36</v>
      </c>
      <c r="R12" s="73"/>
      <c r="S12" s="73"/>
      <c r="T12" s="73"/>
      <c r="U12" s="73"/>
      <c r="V12" s="73"/>
    </row>
    <row r="13" spans="1:25" ht="26.25" customHeight="1" thickBot="1" x14ac:dyDescent="0.2">
      <c r="E13" s="66"/>
      <c r="F13" s="66"/>
      <c r="G13" s="66"/>
      <c r="H13" s="66"/>
      <c r="I13" s="66"/>
      <c r="Q13" s="73" t="s">
        <v>37</v>
      </c>
      <c r="R13" s="73"/>
      <c r="S13" s="73"/>
      <c r="T13" s="73"/>
      <c r="U13" s="73"/>
      <c r="V13" s="73"/>
    </row>
    <row r="14" spans="1:25" ht="5.25" customHeight="1" thickTop="1" x14ac:dyDescent="0.15"/>
    <row r="15" spans="1:25" ht="26.25" customHeight="1" x14ac:dyDescent="0.15">
      <c r="B15" s="25" t="s">
        <v>6</v>
      </c>
      <c r="C15" s="25"/>
      <c r="D15" s="25" t="s">
        <v>7</v>
      </c>
      <c r="E15" s="25"/>
      <c r="F15" s="25"/>
      <c r="G15" s="25"/>
      <c r="H15" s="59" t="s">
        <v>8</v>
      </c>
      <c r="I15" s="67"/>
      <c r="J15" s="67"/>
      <c r="K15" s="60"/>
      <c r="L15" s="25" t="s">
        <v>9</v>
      </c>
      <c r="M15" s="25"/>
      <c r="N15" s="25" t="s">
        <v>10</v>
      </c>
      <c r="O15" s="25"/>
      <c r="P15" s="59" t="s">
        <v>17</v>
      </c>
      <c r="Q15" s="60"/>
      <c r="R15" s="25" t="s">
        <v>23</v>
      </c>
      <c r="S15" s="25"/>
      <c r="T15" s="25" t="s">
        <v>11</v>
      </c>
      <c r="U15" s="25"/>
      <c r="V15" s="25"/>
    </row>
    <row r="16" spans="1:25" ht="26.25" customHeight="1" x14ac:dyDescent="0.15">
      <c r="B16" s="47">
        <v>44842</v>
      </c>
      <c r="C16" s="48"/>
      <c r="D16" s="51" t="s">
        <v>12</v>
      </c>
      <c r="E16" s="51"/>
      <c r="F16" s="51"/>
      <c r="G16" s="51"/>
      <c r="H16" s="78" t="s">
        <v>38</v>
      </c>
      <c r="I16" s="79"/>
      <c r="J16" s="79"/>
      <c r="K16" s="80"/>
      <c r="L16" s="4">
        <v>1</v>
      </c>
      <c r="M16" s="2" t="s">
        <v>16</v>
      </c>
      <c r="N16" s="55">
        <v>20000</v>
      </c>
      <c r="O16" s="55"/>
      <c r="P16" s="15">
        <v>3</v>
      </c>
      <c r="Q16" s="6" t="s">
        <v>18</v>
      </c>
      <c r="R16" s="55">
        <f>N16/8*1.25</f>
        <v>3125</v>
      </c>
      <c r="S16" s="55"/>
      <c r="T16" s="45">
        <f>L16*N16+P16*R16</f>
        <v>29375</v>
      </c>
      <c r="U16" s="46"/>
      <c r="V16" s="46"/>
    </row>
    <row r="17" spans="2:22" ht="26.25" customHeight="1" x14ac:dyDescent="0.15">
      <c r="B17" s="49"/>
      <c r="C17" s="50"/>
      <c r="D17" s="38" t="s">
        <v>13</v>
      </c>
      <c r="E17" s="38"/>
      <c r="F17" s="38"/>
      <c r="G17" s="38"/>
      <c r="H17" s="81"/>
      <c r="I17" s="82"/>
      <c r="J17" s="82"/>
      <c r="K17" s="83"/>
      <c r="L17" s="5">
        <v>1</v>
      </c>
      <c r="M17" s="3" t="s">
        <v>16</v>
      </c>
      <c r="N17" s="42">
        <v>15000</v>
      </c>
      <c r="O17" s="42"/>
      <c r="P17" s="16">
        <v>3</v>
      </c>
      <c r="Q17" s="7" t="s">
        <v>18</v>
      </c>
      <c r="R17" s="42">
        <f>N17/8*1.25</f>
        <v>2343.75</v>
      </c>
      <c r="S17" s="42"/>
      <c r="T17" s="61">
        <f>L17*N17+P17*R17</f>
        <v>22031.25</v>
      </c>
      <c r="U17" s="62"/>
      <c r="V17" s="62"/>
    </row>
    <row r="18" spans="2:22" ht="26.25" customHeight="1" x14ac:dyDescent="0.15">
      <c r="B18" s="84">
        <v>44843</v>
      </c>
      <c r="C18" s="85"/>
      <c r="D18" s="88" t="s">
        <v>12</v>
      </c>
      <c r="E18" s="88"/>
      <c r="F18" s="88"/>
      <c r="G18" s="88"/>
      <c r="H18" s="89" t="s">
        <v>38</v>
      </c>
      <c r="I18" s="90"/>
      <c r="J18" s="90"/>
      <c r="K18" s="91"/>
      <c r="L18" s="17">
        <v>1</v>
      </c>
      <c r="M18" s="18" t="s">
        <v>16</v>
      </c>
      <c r="N18" s="95">
        <v>25000</v>
      </c>
      <c r="O18" s="95"/>
      <c r="P18" s="19">
        <v>3</v>
      </c>
      <c r="Q18" s="20" t="s">
        <v>18</v>
      </c>
      <c r="R18" s="95">
        <f>N18/8*1.25</f>
        <v>3906.25</v>
      </c>
      <c r="S18" s="95"/>
      <c r="T18" s="96">
        <f>L18*N18+P18*R18</f>
        <v>36718.75</v>
      </c>
      <c r="U18" s="97"/>
      <c r="V18" s="97"/>
    </row>
    <row r="19" spans="2:22" ht="26.25" customHeight="1" x14ac:dyDescent="0.15">
      <c r="B19" s="86"/>
      <c r="C19" s="87"/>
      <c r="D19" s="98" t="s">
        <v>13</v>
      </c>
      <c r="E19" s="98"/>
      <c r="F19" s="98"/>
      <c r="G19" s="98"/>
      <c r="H19" s="92"/>
      <c r="I19" s="93"/>
      <c r="J19" s="93"/>
      <c r="K19" s="94"/>
      <c r="L19" s="21">
        <v>1</v>
      </c>
      <c r="M19" s="22" t="s">
        <v>16</v>
      </c>
      <c r="N19" s="101">
        <v>18500</v>
      </c>
      <c r="O19" s="101"/>
      <c r="P19" s="23">
        <v>3</v>
      </c>
      <c r="Q19" s="24" t="s">
        <v>18</v>
      </c>
      <c r="R19" s="101">
        <f>N19/8*1.25</f>
        <v>2890.625</v>
      </c>
      <c r="S19" s="101"/>
      <c r="T19" s="102">
        <f>L19*N19+P19*R19</f>
        <v>27171.875</v>
      </c>
      <c r="U19" s="102"/>
      <c r="V19" s="102"/>
    </row>
    <row r="20" spans="2:22" ht="26.25" customHeight="1" x14ac:dyDescent="0.15">
      <c r="B20" s="29"/>
      <c r="C20" s="37"/>
      <c r="D20" s="38" t="s">
        <v>33</v>
      </c>
      <c r="E20" s="38"/>
      <c r="F20" s="38"/>
      <c r="G20" s="38"/>
      <c r="H20" s="39"/>
      <c r="I20" s="40"/>
      <c r="J20" s="40"/>
      <c r="K20" s="41"/>
      <c r="L20" s="5">
        <v>2</v>
      </c>
      <c r="M20" s="3" t="s">
        <v>25</v>
      </c>
      <c r="N20" s="42">
        <v>1500</v>
      </c>
      <c r="O20" s="42"/>
      <c r="P20" s="16"/>
      <c r="Q20" s="7"/>
      <c r="R20" s="43"/>
      <c r="S20" s="43"/>
      <c r="T20" s="44">
        <v>0</v>
      </c>
      <c r="U20" s="44"/>
      <c r="V20" s="44"/>
    </row>
    <row r="21" spans="2:22" ht="26.25" customHeight="1" x14ac:dyDescent="0.15">
      <c r="R21" s="25" t="s">
        <v>27</v>
      </c>
      <c r="S21" s="25"/>
      <c r="T21" s="26">
        <f>SUM(T16:T20)</f>
        <v>115296.875</v>
      </c>
      <c r="U21" s="27"/>
      <c r="V21" s="27"/>
    </row>
    <row r="22" spans="2:22" ht="26.25" customHeight="1" thickBot="1" x14ac:dyDescent="0.2">
      <c r="D22" s="103" t="s">
        <v>34</v>
      </c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4"/>
      <c r="R22" s="28" t="s">
        <v>26</v>
      </c>
      <c r="S22" s="29"/>
      <c r="T22" s="30">
        <f>ROUNDDOWN(T21*0.1,0)</f>
        <v>11529</v>
      </c>
      <c r="U22" s="31"/>
      <c r="V22" s="31"/>
    </row>
    <row r="23" spans="2:22" ht="26.25" customHeight="1" thickBot="1" x14ac:dyDescent="0.2">
      <c r="R23" s="99" t="s">
        <v>42</v>
      </c>
      <c r="S23" s="100"/>
      <c r="T23" s="34">
        <f>SUM(T21:T22)</f>
        <v>126825.875</v>
      </c>
      <c r="U23" s="35"/>
      <c r="V23" s="36"/>
    </row>
  </sheetData>
  <mergeCells count="53">
    <mergeCell ref="R23:S23"/>
    <mergeCell ref="T23:V23"/>
    <mergeCell ref="N19:O19"/>
    <mergeCell ref="R19:S19"/>
    <mergeCell ref="T19:V19"/>
    <mergeCell ref="T20:V20"/>
    <mergeCell ref="R21:S21"/>
    <mergeCell ref="T21:V21"/>
    <mergeCell ref="D22:Q22"/>
    <mergeCell ref="R22:S22"/>
    <mergeCell ref="T22:V22"/>
    <mergeCell ref="B20:C20"/>
    <mergeCell ref="D20:G20"/>
    <mergeCell ref="H20:K20"/>
    <mergeCell ref="N20:O20"/>
    <mergeCell ref="R20:S20"/>
    <mergeCell ref="R17:S17"/>
    <mergeCell ref="T17:V17"/>
    <mergeCell ref="B18:C19"/>
    <mergeCell ref="D18:G18"/>
    <mergeCell ref="H18:K19"/>
    <mergeCell ref="N18:O18"/>
    <mergeCell ref="R18:S18"/>
    <mergeCell ref="T18:V18"/>
    <mergeCell ref="D19:G19"/>
    <mergeCell ref="P15:Q15"/>
    <mergeCell ref="R15:S15"/>
    <mergeCell ref="T15:V15"/>
    <mergeCell ref="B16:C17"/>
    <mergeCell ref="D16:G16"/>
    <mergeCell ref="H16:K17"/>
    <mergeCell ref="N16:O16"/>
    <mergeCell ref="R16:S16"/>
    <mergeCell ref="T16:V16"/>
    <mergeCell ref="D17:G17"/>
    <mergeCell ref="B15:C15"/>
    <mergeCell ref="D15:G15"/>
    <mergeCell ref="H15:K15"/>
    <mergeCell ref="L15:M15"/>
    <mergeCell ref="N15:O15"/>
    <mergeCell ref="N17:O17"/>
    <mergeCell ref="E11:I11"/>
    <mergeCell ref="Q11:V11"/>
    <mergeCell ref="E12:I13"/>
    <mergeCell ref="Q12:V12"/>
    <mergeCell ref="Q13:V13"/>
    <mergeCell ref="A9:B9"/>
    <mergeCell ref="C9:K9"/>
    <mergeCell ref="H1:Q3"/>
    <mergeCell ref="U1:X1"/>
    <mergeCell ref="A4:L4"/>
    <mergeCell ref="A6:L6"/>
    <mergeCell ref="A7:L7"/>
  </mergeCells>
  <phoneticPr fontId="3"/>
  <pageMargins left="1.43" right="0.7" top="0.62" bottom="0.26" header="0.3" footer="0.2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3"/>
  <sheetViews>
    <sheetView topLeftCell="A4" workbookViewId="0">
      <selection activeCell="AE2" sqref="AE2"/>
    </sheetView>
  </sheetViews>
  <sheetFormatPr defaultColWidth="5" defaultRowHeight="26.25" customHeight="1" x14ac:dyDescent="0.15"/>
  <cols>
    <col min="1" max="15" width="5" style="1"/>
    <col min="16" max="16" width="5.5" style="1" bestFit="1" customWidth="1"/>
    <col min="17" max="16384" width="5" style="1"/>
  </cols>
  <sheetData>
    <row r="1" spans="1:25" ht="26.25" customHeight="1" x14ac:dyDescent="0.15">
      <c r="H1" s="76" t="s">
        <v>0</v>
      </c>
      <c r="I1" s="76"/>
      <c r="J1" s="76"/>
      <c r="K1" s="76"/>
      <c r="L1" s="76"/>
      <c r="M1" s="76"/>
      <c r="N1" s="76"/>
      <c r="O1" s="76"/>
      <c r="P1" s="76"/>
      <c r="Q1" s="76"/>
      <c r="T1" s="13"/>
      <c r="U1" s="70">
        <v>44843</v>
      </c>
      <c r="V1" s="70"/>
      <c r="W1" s="70"/>
      <c r="X1" s="70"/>
      <c r="Y1" s="13"/>
    </row>
    <row r="2" spans="1:25" ht="21.75" customHeight="1" x14ac:dyDescent="0.15">
      <c r="B2" s="14"/>
      <c r="C2" s="14"/>
      <c r="D2" s="14"/>
      <c r="E2" s="14"/>
      <c r="F2" s="14"/>
      <c r="G2" s="14"/>
      <c r="H2" s="76"/>
      <c r="I2" s="76"/>
      <c r="J2" s="76"/>
      <c r="K2" s="76"/>
      <c r="L2" s="76"/>
      <c r="M2" s="76"/>
      <c r="N2" s="76"/>
      <c r="O2" s="76"/>
      <c r="P2" s="76"/>
      <c r="Q2" s="76"/>
      <c r="R2" s="14"/>
      <c r="S2" s="14"/>
      <c r="T2" s="14"/>
      <c r="U2" s="14"/>
      <c r="V2" s="14"/>
      <c r="W2" s="14"/>
      <c r="X2" s="14"/>
      <c r="Y2" s="14"/>
    </row>
    <row r="3" spans="1:25" ht="21.75" customHeight="1" x14ac:dyDescent="0.15">
      <c r="A3" s="14"/>
      <c r="B3" s="14"/>
      <c r="C3" s="14"/>
      <c r="D3" s="14"/>
      <c r="E3" s="14"/>
      <c r="F3" s="14"/>
      <c r="G3" s="14"/>
      <c r="H3" s="76"/>
      <c r="I3" s="76"/>
      <c r="J3" s="76"/>
      <c r="K3" s="76"/>
      <c r="L3" s="76"/>
      <c r="M3" s="76"/>
      <c r="N3" s="76"/>
      <c r="O3" s="76"/>
      <c r="P3" s="76"/>
      <c r="Q3" s="76"/>
      <c r="R3" s="14"/>
      <c r="S3" s="14"/>
      <c r="T3" s="14"/>
      <c r="U3" s="14"/>
      <c r="V3" s="14"/>
      <c r="W3" s="14"/>
      <c r="X3" s="14"/>
      <c r="Y3" s="14"/>
    </row>
    <row r="4" spans="1:25" ht="47.25" customHeight="1" x14ac:dyDescent="0.3">
      <c r="A4" s="75" t="s">
        <v>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25" ht="6.75" customHeight="1" x14ac:dyDescent="0.15"/>
    <row r="6" spans="1:25" ht="26.25" customHeight="1" x14ac:dyDescent="0.15">
      <c r="A6" s="73" t="s">
        <v>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Q6" s="73" t="s">
        <v>43</v>
      </c>
      <c r="R6" s="73"/>
      <c r="S6" s="73"/>
      <c r="T6" s="73"/>
      <c r="U6" s="73"/>
      <c r="V6" s="73"/>
      <c r="W6" s="73"/>
    </row>
    <row r="7" spans="1:25" ht="26.25" customHeight="1" x14ac:dyDescent="0.1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Q7" s="73"/>
      <c r="R7" s="73"/>
      <c r="S7" s="73"/>
      <c r="T7" s="73"/>
      <c r="U7" s="73"/>
      <c r="V7" s="73"/>
      <c r="W7" s="73"/>
    </row>
    <row r="8" spans="1:25" ht="8.25" customHeight="1" x14ac:dyDescent="0.15">
      <c r="Q8" s="73"/>
      <c r="R8" s="73"/>
      <c r="S8" s="73"/>
      <c r="T8" s="73"/>
      <c r="U8" s="73"/>
      <c r="V8" s="73"/>
      <c r="W8" s="73"/>
    </row>
    <row r="9" spans="1:25" ht="26.25" customHeight="1" x14ac:dyDescent="0.15">
      <c r="A9" s="68" t="s">
        <v>4</v>
      </c>
      <c r="B9" s="68"/>
      <c r="C9" s="69" t="s">
        <v>5</v>
      </c>
      <c r="D9" s="69"/>
      <c r="E9" s="69"/>
      <c r="F9" s="69"/>
      <c r="G9" s="69"/>
      <c r="H9" s="69"/>
      <c r="I9" s="69"/>
      <c r="J9" s="69"/>
      <c r="K9" s="69"/>
      <c r="L9" s="12"/>
      <c r="P9"/>
      <c r="Q9" s="73"/>
      <c r="R9" s="73"/>
      <c r="S9" s="73"/>
      <c r="T9" s="73"/>
      <c r="U9" s="73"/>
      <c r="V9" s="73"/>
      <c r="W9" s="73"/>
    </row>
    <row r="10" spans="1:25" ht="8.25" customHeight="1" x14ac:dyDescent="0.15"/>
    <row r="11" spans="1:25" ht="26.25" customHeight="1" x14ac:dyDescent="0.15">
      <c r="E11" s="63" t="s">
        <v>29</v>
      </c>
      <c r="F11" s="63"/>
      <c r="G11" s="63"/>
      <c r="H11" s="63"/>
      <c r="I11" s="63"/>
      <c r="Q11" s="73" t="s">
        <v>35</v>
      </c>
      <c r="R11" s="73"/>
      <c r="S11" s="73"/>
      <c r="T11" s="73"/>
      <c r="U11" s="73"/>
      <c r="V11" s="73"/>
    </row>
    <row r="12" spans="1:25" ht="26.25" customHeight="1" x14ac:dyDescent="0.15">
      <c r="E12" s="64">
        <f>T23</f>
        <v>126825.875</v>
      </c>
      <c r="F12" s="65"/>
      <c r="G12" s="65"/>
      <c r="H12" s="65"/>
      <c r="I12" s="65"/>
      <c r="Q12" s="77" t="s">
        <v>36</v>
      </c>
      <c r="R12" s="73"/>
      <c r="S12" s="73"/>
      <c r="T12" s="73"/>
      <c r="U12" s="73"/>
      <c r="V12" s="73"/>
    </row>
    <row r="13" spans="1:25" ht="26.25" customHeight="1" thickBot="1" x14ac:dyDescent="0.2">
      <c r="E13" s="66"/>
      <c r="F13" s="66"/>
      <c r="G13" s="66"/>
      <c r="H13" s="66"/>
      <c r="I13" s="66"/>
      <c r="Q13" s="73" t="s">
        <v>37</v>
      </c>
      <c r="R13" s="73"/>
      <c r="S13" s="73"/>
      <c r="T13" s="73"/>
      <c r="U13" s="73"/>
      <c r="V13" s="73"/>
    </row>
    <row r="14" spans="1:25" ht="5.25" customHeight="1" thickTop="1" x14ac:dyDescent="0.15"/>
    <row r="15" spans="1:25" ht="26.25" customHeight="1" x14ac:dyDescent="0.15">
      <c r="B15" s="25" t="s">
        <v>6</v>
      </c>
      <c r="C15" s="25"/>
      <c r="D15" s="25" t="s">
        <v>7</v>
      </c>
      <c r="E15" s="25"/>
      <c r="F15" s="25"/>
      <c r="G15" s="25"/>
      <c r="H15" s="59" t="s">
        <v>8</v>
      </c>
      <c r="I15" s="67"/>
      <c r="J15" s="67"/>
      <c r="K15" s="60"/>
      <c r="L15" s="25" t="s">
        <v>9</v>
      </c>
      <c r="M15" s="25"/>
      <c r="N15" s="25" t="s">
        <v>10</v>
      </c>
      <c r="O15" s="25"/>
      <c r="P15" s="59" t="s">
        <v>17</v>
      </c>
      <c r="Q15" s="60"/>
      <c r="R15" s="25" t="s">
        <v>23</v>
      </c>
      <c r="S15" s="25"/>
      <c r="T15" s="25" t="s">
        <v>11</v>
      </c>
      <c r="U15" s="25"/>
      <c r="V15" s="25"/>
    </row>
    <row r="16" spans="1:25" ht="26.25" customHeight="1" x14ac:dyDescent="0.15">
      <c r="B16" s="47">
        <v>44842</v>
      </c>
      <c r="C16" s="48"/>
      <c r="D16" s="51" t="s">
        <v>12</v>
      </c>
      <c r="E16" s="51"/>
      <c r="F16" s="51"/>
      <c r="G16" s="51"/>
      <c r="H16" s="78" t="s">
        <v>38</v>
      </c>
      <c r="I16" s="79"/>
      <c r="J16" s="79"/>
      <c r="K16" s="80"/>
      <c r="L16" s="4">
        <v>1</v>
      </c>
      <c r="M16" s="2" t="s">
        <v>16</v>
      </c>
      <c r="N16" s="55">
        <v>20000</v>
      </c>
      <c r="O16" s="55"/>
      <c r="P16" s="15">
        <v>3</v>
      </c>
      <c r="Q16" s="6" t="s">
        <v>18</v>
      </c>
      <c r="R16" s="55">
        <f>N16/8*1.25</f>
        <v>3125</v>
      </c>
      <c r="S16" s="55"/>
      <c r="T16" s="45">
        <f>L16*N16+P16*R16</f>
        <v>29375</v>
      </c>
      <c r="U16" s="46"/>
      <c r="V16" s="46"/>
    </row>
    <row r="17" spans="2:22" ht="26.25" customHeight="1" x14ac:dyDescent="0.15">
      <c r="B17" s="49"/>
      <c r="C17" s="50"/>
      <c r="D17" s="38" t="s">
        <v>13</v>
      </c>
      <c r="E17" s="38"/>
      <c r="F17" s="38"/>
      <c r="G17" s="38"/>
      <c r="H17" s="81"/>
      <c r="I17" s="82"/>
      <c r="J17" s="82"/>
      <c r="K17" s="83"/>
      <c r="L17" s="5">
        <v>1</v>
      </c>
      <c r="M17" s="3" t="s">
        <v>16</v>
      </c>
      <c r="N17" s="42">
        <v>15000</v>
      </c>
      <c r="O17" s="42"/>
      <c r="P17" s="16">
        <v>3</v>
      </c>
      <c r="Q17" s="7" t="s">
        <v>18</v>
      </c>
      <c r="R17" s="42">
        <f>N17/8*1.25</f>
        <v>2343.75</v>
      </c>
      <c r="S17" s="42"/>
      <c r="T17" s="61">
        <f>L17*N17+P17*R17</f>
        <v>22031.25</v>
      </c>
      <c r="U17" s="62"/>
      <c r="V17" s="62"/>
    </row>
    <row r="18" spans="2:22" ht="26.25" customHeight="1" x14ac:dyDescent="0.15">
      <c r="B18" s="84">
        <v>44843</v>
      </c>
      <c r="C18" s="85"/>
      <c r="D18" s="88" t="s">
        <v>12</v>
      </c>
      <c r="E18" s="88"/>
      <c r="F18" s="88"/>
      <c r="G18" s="88"/>
      <c r="H18" s="89" t="s">
        <v>38</v>
      </c>
      <c r="I18" s="90"/>
      <c r="J18" s="90"/>
      <c r="K18" s="91"/>
      <c r="L18" s="17">
        <v>1</v>
      </c>
      <c r="M18" s="18" t="s">
        <v>16</v>
      </c>
      <c r="N18" s="95">
        <v>25000</v>
      </c>
      <c r="O18" s="95"/>
      <c r="P18" s="19">
        <v>3</v>
      </c>
      <c r="Q18" s="20" t="s">
        <v>20</v>
      </c>
      <c r="R18" s="95">
        <f>N18/8*1.25</f>
        <v>3906.25</v>
      </c>
      <c r="S18" s="95"/>
      <c r="T18" s="96">
        <f>L18*N18+P18*R18</f>
        <v>36718.75</v>
      </c>
      <c r="U18" s="97"/>
      <c r="V18" s="97"/>
    </row>
    <row r="19" spans="2:22" ht="26.25" customHeight="1" x14ac:dyDescent="0.15">
      <c r="B19" s="86"/>
      <c r="C19" s="87"/>
      <c r="D19" s="98" t="s">
        <v>13</v>
      </c>
      <c r="E19" s="98"/>
      <c r="F19" s="98"/>
      <c r="G19" s="98"/>
      <c r="H19" s="92"/>
      <c r="I19" s="93"/>
      <c r="J19" s="93"/>
      <c r="K19" s="94"/>
      <c r="L19" s="21">
        <v>1</v>
      </c>
      <c r="M19" s="22" t="s">
        <v>16</v>
      </c>
      <c r="N19" s="101">
        <v>18500</v>
      </c>
      <c r="O19" s="101"/>
      <c r="P19" s="23">
        <v>3</v>
      </c>
      <c r="Q19" s="24" t="s">
        <v>18</v>
      </c>
      <c r="R19" s="101">
        <f>N19/8*1.25</f>
        <v>2890.625</v>
      </c>
      <c r="S19" s="101"/>
      <c r="T19" s="102">
        <f>L19*N19+P19*R19</f>
        <v>27171.875</v>
      </c>
      <c r="U19" s="102"/>
      <c r="V19" s="102"/>
    </row>
    <row r="20" spans="2:22" ht="26.25" customHeight="1" x14ac:dyDescent="0.15">
      <c r="B20" s="29"/>
      <c r="C20" s="37"/>
      <c r="D20" s="38" t="s">
        <v>33</v>
      </c>
      <c r="E20" s="38"/>
      <c r="F20" s="38"/>
      <c r="G20" s="38"/>
      <c r="H20" s="39"/>
      <c r="I20" s="40"/>
      <c r="J20" s="40"/>
      <c r="K20" s="41"/>
      <c r="L20" s="5">
        <v>2</v>
      </c>
      <c r="M20" s="3" t="s">
        <v>25</v>
      </c>
      <c r="N20" s="42">
        <v>1500</v>
      </c>
      <c r="O20" s="42"/>
      <c r="P20" s="16"/>
      <c r="Q20" s="7"/>
      <c r="R20" s="43"/>
      <c r="S20" s="43"/>
      <c r="T20" s="44">
        <v>0</v>
      </c>
      <c r="U20" s="44"/>
      <c r="V20" s="44"/>
    </row>
    <row r="21" spans="2:22" ht="26.25" customHeight="1" x14ac:dyDescent="0.15">
      <c r="R21" s="25" t="s">
        <v>27</v>
      </c>
      <c r="S21" s="25"/>
      <c r="T21" s="26">
        <f>SUM(T16:T20)</f>
        <v>115296.875</v>
      </c>
      <c r="U21" s="27"/>
      <c r="V21" s="27"/>
    </row>
    <row r="22" spans="2:22" ht="26.25" customHeight="1" thickBot="1" x14ac:dyDescent="0.2">
      <c r="D22" s="103" t="s">
        <v>34</v>
      </c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4"/>
      <c r="R22" s="28" t="s">
        <v>26</v>
      </c>
      <c r="S22" s="29"/>
      <c r="T22" s="30">
        <f>ROUNDDOWN(T21*0.1,0)</f>
        <v>11529</v>
      </c>
      <c r="U22" s="31"/>
      <c r="V22" s="31"/>
    </row>
    <row r="23" spans="2:22" ht="26.25" customHeight="1" thickBot="1" x14ac:dyDescent="0.2">
      <c r="R23" s="32" t="s">
        <v>28</v>
      </c>
      <c r="S23" s="33"/>
      <c r="T23" s="34">
        <f>SUM(T21:T22)</f>
        <v>126825.875</v>
      </c>
      <c r="U23" s="35"/>
      <c r="V23" s="36"/>
    </row>
  </sheetData>
  <mergeCells count="54">
    <mergeCell ref="H1:Q3"/>
    <mergeCell ref="R21:S21"/>
    <mergeCell ref="T21:V21"/>
    <mergeCell ref="T18:V18"/>
    <mergeCell ref="T15:V15"/>
    <mergeCell ref="T16:V16"/>
    <mergeCell ref="E11:I11"/>
    <mergeCell ref="E12:I13"/>
    <mergeCell ref="U1:X1"/>
    <mergeCell ref="A4:L4"/>
    <mergeCell ref="A6:L6"/>
    <mergeCell ref="A7:L7"/>
    <mergeCell ref="A9:B9"/>
    <mergeCell ref="C9:K9"/>
    <mergeCell ref="Q6:W9"/>
    <mergeCell ref="T19:V19"/>
    <mergeCell ref="R23:S23"/>
    <mergeCell ref="T23:V23"/>
    <mergeCell ref="B20:C20"/>
    <mergeCell ref="D20:G20"/>
    <mergeCell ref="H20:K20"/>
    <mergeCell ref="N20:O20"/>
    <mergeCell ref="R20:S20"/>
    <mergeCell ref="T20:V20"/>
    <mergeCell ref="D22:Q22"/>
    <mergeCell ref="R17:S17"/>
    <mergeCell ref="T17:V17"/>
    <mergeCell ref="H16:K17"/>
    <mergeCell ref="R22:S22"/>
    <mergeCell ref="T22:V22"/>
    <mergeCell ref="H18:K19"/>
    <mergeCell ref="H15:K15"/>
    <mergeCell ref="N15:O15"/>
    <mergeCell ref="D19:G19"/>
    <mergeCell ref="N19:O19"/>
    <mergeCell ref="D15:G15"/>
    <mergeCell ref="D17:G17"/>
    <mergeCell ref="N17:O17"/>
    <mergeCell ref="R19:S19"/>
    <mergeCell ref="Q11:V11"/>
    <mergeCell ref="Q12:V12"/>
    <mergeCell ref="Q13:V13"/>
    <mergeCell ref="B18:C19"/>
    <mergeCell ref="D18:G18"/>
    <mergeCell ref="N18:O18"/>
    <mergeCell ref="R18:S18"/>
    <mergeCell ref="P15:Q15"/>
    <mergeCell ref="L15:M15"/>
    <mergeCell ref="R15:S15"/>
    <mergeCell ref="B16:C17"/>
    <mergeCell ref="D16:G16"/>
    <mergeCell ref="N16:O16"/>
    <mergeCell ref="R16:S16"/>
    <mergeCell ref="B15:C15"/>
  </mergeCells>
  <phoneticPr fontId="3"/>
  <pageMargins left="1.43" right="0.7" top="0.62" bottom="0.26" header="0.3" footer="0.2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生矢神社</vt:lpstr>
      <vt:lpstr>2023</vt:lpstr>
      <vt:lpstr>春日振興会</vt:lpstr>
      <vt:lpstr>春日振興会 2019 (2)</vt:lpstr>
      <vt:lpstr>春日振興会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2023-09-11T02:24:40Z</dcterms:modified>
</cp:coreProperties>
</file>