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2F9DAB1-7E6D-4D43-B59B-C38F2542C1B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請求書 2026" sheetId="5" r:id="rId1"/>
    <sheet name="見積書 2026" sheetId="4" r:id="rId2"/>
    <sheet name="請求書" sheetId="3" r:id="rId3"/>
    <sheet name="見積書2025" sheetId="1" r:id="rId4"/>
    <sheet name="単価表" sheetId="2" r:id="rId5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5" l="1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B26" i="3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B3" i="3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4" i="1"/>
  <c r="H25" i="5" l="1"/>
  <c r="H25" i="4"/>
  <c r="H25" i="3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6" i="5" l="1"/>
  <c r="H27" i="5" s="1"/>
  <c r="E5" i="5" s="1"/>
  <c r="H26" i="4"/>
  <c r="H27" i="4" s="1"/>
  <c r="E5" i="4" s="1"/>
  <c r="H26" i="3"/>
  <c r="H27" i="3" s="1"/>
  <c r="E5" i="3" s="1"/>
  <c r="H25" i="1"/>
  <c r="H26" i="1" l="1"/>
  <c r="H27" i="1" s="1"/>
  <c r="E5" i="1" s="1"/>
</calcChain>
</file>

<file path=xl/sharedStrings.xml><?xml version="1.0" encoding="utf-8"?>
<sst xmlns="http://schemas.openxmlformats.org/spreadsheetml/2006/main" count="136" uniqueCount="58">
  <si>
    <t>詳　細</t>
    <rPh sb="0" eb="1">
      <t>ショウ</t>
    </rPh>
    <rPh sb="2" eb="3">
      <t>ホソ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</si>
  <si>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</si>
  <si>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</si>
  <si>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</si>
  <si>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</si>
  <si>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</si>
  <si>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</si>
  <si>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</si>
  <si>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</si>
  <si>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（単位：円）</t>
    <rPh sb="1" eb="3">
      <t>タンイ</t>
    </rPh>
    <rPh sb="4" eb="5">
      <t>エン</t>
    </rPh>
    <phoneticPr fontId="3"/>
  </si>
  <si>
    <t>御中</t>
  </si>
  <si>
    <t>詳細</t>
    <rPh sb="0" eb="2">
      <t>ショウサイ</t>
    </rPh>
    <phoneticPr fontId="3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</si>
  <si>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3"/>
  </si>
  <si>
    <t>No.</t>
    <phoneticPr fontId="3"/>
  </si>
  <si>
    <t>作成日：</t>
    <rPh sb="0" eb="2">
      <t>サクセイ</t>
    </rPh>
    <rPh sb="2" eb="3">
      <t>ビ</t>
    </rPh>
    <phoneticPr fontId="3"/>
  </si>
  <si>
    <t>納品形態</t>
    <rPh sb="0" eb="2">
      <t>ノウヒン</t>
    </rPh>
    <rPh sb="2" eb="4">
      <t>ケイタイ</t>
    </rPh>
    <phoneticPr fontId="3"/>
  </si>
  <si>
    <t>納品期日</t>
    <rPh sb="0" eb="2">
      <t>ノウヒン</t>
    </rPh>
    <rPh sb="2" eb="4">
      <t>キジツ</t>
    </rPh>
    <phoneticPr fontId="3"/>
  </si>
  <si>
    <t>支払条件</t>
    <rPh sb="0" eb="2">
      <t>シハラ</t>
    </rPh>
    <rPh sb="2" eb="4">
      <t>ジョウケン</t>
    </rPh>
    <phoneticPr fontId="3"/>
  </si>
  <si>
    <t>見積期限</t>
    <rPh sb="0" eb="4">
      <t>ミツモリキゲン</t>
    </rPh>
    <phoneticPr fontId="3"/>
  </si>
  <si>
    <t>品名５</t>
    <rPh sb="0" eb="2">
      <t>h</t>
    </rPh>
    <phoneticPr fontId="3"/>
  </si>
  <si>
    <t>消費税(10%)</t>
    <rPh sb="0" eb="3">
      <t>ショウヒゼイ</t>
    </rPh>
    <phoneticPr fontId="3"/>
  </si>
  <si>
    <t>警備員（一般）</t>
    <rPh sb="0" eb="3">
      <t>ケイビイン</t>
    </rPh>
    <rPh sb="4" eb="6">
      <t>イッパン</t>
    </rPh>
    <phoneticPr fontId="3"/>
  </si>
  <si>
    <t>警備員（資格者）</t>
    <rPh sb="0" eb="3">
      <t>ケイビイン</t>
    </rPh>
    <rPh sb="4" eb="7">
      <t>シカクシャ</t>
    </rPh>
    <phoneticPr fontId="3"/>
  </si>
  <si>
    <t>警備員（イベント）</t>
    <rPh sb="0" eb="3">
      <t>ケイビイン</t>
    </rPh>
    <phoneticPr fontId="3"/>
  </si>
  <si>
    <t>交通費</t>
    <rPh sb="0" eb="3">
      <t>コウツウヒ</t>
    </rPh>
    <phoneticPr fontId="3"/>
  </si>
  <si>
    <t>株式会社CSILead</t>
    <rPh sb="0" eb="4">
      <t>カブシキガイシャ</t>
    </rPh>
    <phoneticPr fontId="3"/>
  </si>
  <si>
    <t>大崎和哉</t>
    <rPh sb="0" eb="4">
      <t>オオサキカズヤ</t>
    </rPh>
    <phoneticPr fontId="3"/>
  </si>
  <si>
    <t>担当</t>
    <rPh sb="0" eb="2">
      <t>タントウ</t>
    </rPh>
    <phoneticPr fontId="3"/>
  </si>
  <si>
    <t>朝来市生野町口銀谷</t>
    <rPh sb="0" eb="3">
      <t>アサゴシ</t>
    </rPh>
    <rPh sb="3" eb="6">
      <t>イクノチョウ</t>
    </rPh>
    <rPh sb="6" eb="9">
      <t>クチガナヤ</t>
    </rPh>
    <phoneticPr fontId="3"/>
  </si>
  <si>
    <t>御　請　求　書</t>
    <rPh sb="0" eb="1">
      <t>ゴ</t>
    </rPh>
    <rPh sb="2" eb="3">
      <t>ショウ</t>
    </rPh>
    <rPh sb="4" eb="5">
      <t>モトム</t>
    </rPh>
    <rPh sb="6" eb="7">
      <t/>
    </rPh>
    <phoneticPr fontId="3"/>
  </si>
  <si>
    <t>御請求金額</t>
    <rPh sb="0" eb="3">
      <t>ゴセイキュウ</t>
    </rPh>
    <rPh sb="3" eb="5">
      <t>キンガク</t>
    </rPh>
    <phoneticPr fontId="3"/>
  </si>
  <si>
    <t>宛先</t>
    <rPh sb="0" eb="2">
      <t>アテサキ</t>
    </rPh>
    <phoneticPr fontId="3"/>
  </si>
  <si>
    <t>受取人名</t>
    <rPh sb="0" eb="2">
      <t>ウケト</t>
    </rPh>
    <rPh sb="2" eb="4">
      <t>ニンメイ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</si>
  <si>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</si>
  <si>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</si>
  <si>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FAX</t>
    <phoneticPr fontId="3"/>
  </si>
  <si>
    <t>679-3301</t>
    <phoneticPr fontId="3"/>
  </si>
  <si>
    <t>大崎和哉</t>
    <phoneticPr fontId="3"/>
  </si>
  <si>
    <t>兵庫県朝来市生野町口銀谷791-1</t>
    <rPh sb="0" eb="3">
      <t>ヒョウゴケン</t>
    </rPh>
    <rPh sb="3" eb="6">
      <t>アサゴシ</t>
    </rPh>
    <rPh sb="6" eb="9">
      <t>ショウノチョウ</t>
    </rPh>
    <rPh sb="9" eb="10">
      <t>クチ</t>
    </rPh>
    <rPh sb="10" eb="12">
      <t>ｋａｎａｙａ</t>
    </rPh>
    <phoneticPr fontId="3"/>
  </si>
  <si>
    <t>079-679-2240</t>
    <phoneticPr fontId="3"/>
  </si>
  <si>
    <t>銀谷祭り実行委員会</t>
    <rPh sb="0" eb="2">
      <t>カナヤ</t>
    </rPh>
    <rPh sb="2" eb="3">
      <t>マツ</t>
    </rPh>
    <rPh sb="4" eb="6">
      <t>ジッコウ</t>
    </rPh>
    <rPh sb="6" eb="9">
      <t>イインカイ</t>
    </rPh>
    <phoneticPr fontId="3"/>
  </si>
  <si>
    <t>２０２5年９月２8日（日）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3"/>
  </si>
  <si>
    <t>銀谷祭り実行委員会</t>
    <rPh sb="0" eb="3">
      <t>ギンタニマツ</t>
    </rPh>
    <rPh sb="4" eb="9">
      <t>ジッコウイインカイ</t>
    </rPh>
    <phoneticPr fontId="3"/>
  </si>
  <si>
    <t>　　　</t>
    <phoneticPr fontId="3"/>
  </si>
  <si>
    <t>御見積金額</t>
    <rPh sb="0" eb="1">
      <t>オ</t>
    </rPh>
    <rPh sb="1" eb="3">
      <t>ミツモリ</t>
    </rPh>
    <rPh sb="3" eb="5">
      <t>キンガク</t>
    </rPh>
    <phoneticPr fontId="3"/>
  </si>
  <si>
    <t>　　　　下記の通り御見積申し上げますので、　　　　　　　ご検討のほどよろしくお願いします。</t>
    <rPh sb="29" eb="31">
      <t>ケントウ</t>
    </rPh>
    <rPh sb="39" eb="40">
      <t>ネガ</t>
    </rPh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</si>
  <si>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</si>
  <si>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下記の通りご請求致しますので　　　　　　　　　　　ご査収の程よろしくお願いします。</t>
    <rPh sb="6" eb="8">
      <t>セイキュウ</t>
    </rPh>
    <rPh sb="8" eb="9">
      <t>イタ</t>
    </rPh>
    <rPh sb="26" eb="28">
      <t>サシュウ</t>
    </rPh>
    <rPh sb="29" eb="30">
      <t>ホド</t>
    </rPh>
    <rPh sb="35" eb="36">
      <t>ネガ</t>
    </rPh>
    <phoneticPr fontId="3"/>
  </si>
  <si>
    <t>振込先　　姫路信用金庫　加西支店　普通　0145459</t>
    <rPh sb="0" eb="2">
      <t>フリコ</t>
    </rPh>
    <rPh sb="2" eb="3">
      <t>サキ</t>
    </rPh>
    <rPh sb="5" eb="11">
      <t>ヒメジシンヨウキンコ</t>
    </rPh>
    <rPh sb="12" eb="16">
      <t>カサイシテン</t>
    </rPh>
    <rPh sb="17" eb="19">
      <t>フツウ</t>
    </rPh>
    <phoneticPr fontId="3"/>
  </si>
  <si>
    <t>２０２6年９月２7日（日）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3"/>
  </si>
  <si>
    <t>支払期日</t>
    <rPh sb="0" eb="4">
      <t>シハライキジツ</t>
    </rPh>
    <phoneticPr fontId="3"/>
  </si>
  <si>
    <t>締め日</t>
    <rPh sb="0" eb="1">
      <t>シ</t>
    </rPh>
    <rPh sb="2" eb="3">
      <t>ビ</t>
    </rPh>
    <phoneticPr fontId="3"/>
  </si>
  <si>
    <t>請求月</t>
    <rPh sb="0" eb="3">
      <t>セイキュウツキ</t>
    </rPh>
    <phoneticPr fontId="3"/>
  </si>
  <si>
    <t>銀谷祭り実行委員会</t>
    <rPh sb="0" eb="3">
      <t>カナヤマツ</t>
    </rPh>
    <rPh sb="4" eb="9">
      <t>ジッコウイインカイ</t>
    </rPh>
    <phoneticPr fontId="3"/>
  </si>
  <si>
    <t>FAX</t>
    <phoneticPr fontId="3"/>
  </si>
  <si>
    <t>079-679-4638</t>
    <phoneticPr fontId="3"/>
  </si>
  <si>
    <t>やくさん</t>
    <phoneticPr fontId="3"/>
  </si>
  <si>
    <t>090-8385-1444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</si>
</sst>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3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23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31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5" tint="0.39991454817346722"/>
      </top>
      <bottom/>
      <diagonal/>
    </border>
    <border>
      <left/>
      <right/>
      <top style="thick">
        <color theme="0"/>
      </top>
      <bottom style="thick">
        <color theme="5" tint="0.39994506668294322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5" fillId="0" borderId="0" xfId="0" applyFont="1">
      <alignment vertical="center"/>
    </xf>
    <xf numFmtId="0" fontId="6" fillId="5" borderId="0" xfId="2" applyFont="1" applyFill="1" applyBorder="1" applyAlignment="1">
      <alignment horizontal="right" vertical="center"/>
    </xf>
    <xf numFmtId="0" fontId="6" fillId="5" borderId="0" xfId="2" applyFont="1" applyFill="1" applyBorder="1" applyAlignment="1">
      <alignment vertical="center"/>
    </xf>
    <xf numFmtId="176" fontId="7" fillId="5" borderId="0" xfId="2" applyNumberFormat="1" applyFont="1" applyFill="1" applyBorder="1" applyAlignment="1">
      <alignment horizontal="centerContinuous" vertical="center"/>
    </xf>
    <xf numFmtId="176" fontId="7" fillId="5" borderId="0" xfId="2" applyNumberFormat="1" applyFont="1" applyFill="1" applyAlignment="1">
      <alignment horizontal="centerContinuous" vertical="center"/>
    </xf>
    <xf numFmtId="0" fontId="7" fillId="5" borderId="0" xfId="2" applyFont="1" applyFill="1">
      <alignment vertical="center"/>
    </xf>
    <xf numFmtId="0" fontId="6" fillId="5" borderId="0" xfId="2" applyFont="1" applyFill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12" fillId="0" borderId="25" xfId="0" applyFont="1" applyBorder="1" applyAlignment="1">
      <alignment horizontal="left"/>
    </xf>
    <xf numFmtId="0" fontId="14" fillId="0" borderId="0" xfId="0" applyFont="1" applyAlignment="1">
      <alignment horizontal="centerContinuous"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5" borderId="16" xfId="2" applyFont="1" applyFill="1" applyBorder="1" applyAlignment="1">
      <alignment horizontal="center" vertical="center"/>
    </xf>
    <xf numFmtId="0" fontId="6" fillId="5" borderId="14" xfId="2" applyFont="1" applyFill="1" applyBorder="1" applyAlignment="1">
      <alignment horizontal="center" vertical="center"/>
    </xf>
    <xf numFmtId="0" fontId="15" fillId="5" borderId="14" xfId="2" applyFont="1" applyFill="1" applyBorder="1" applyAlignment="1">
      <alignment horizontal="centerContinuous" vertical="center"/>
    </xf>
    <xf numFmtId="0" fontId="15" fillId="5" borderId="14" xfId="2" applyFont="1" applyFill="1" applyBorder="1" applyAlignment="1">
      <alignment horizontal="centerContinuous"/>
    </xf>
    <xf numFmtId="0" fontId="15" fillId="5" borderId="16" xfId="2" applyFont="1" applyFill="1" applyBorder="1" applyAlignment="1">
      <alignment horizontal="centerContinuous"/>
    </xf>
    <xf numFmtId="0" fontId="15" fillId="5" borderId="18" xfId="2" applyFont="1" applyFill="1" applyBorder="1" applyAlignment="1">
      <alignment horizontal="center" vertical="center"/>
    </xf>
    <xf numFmtId="0" fontId="13" fillId="0" borderId="17" xfId="0" applyFont="1" applyBorder="1" applyAlignment="1">
      <alignment horizontal="right" vertical="center"/>
    </xf>
    <xf numFmtId="38" fontId="13" fillId="0" borderId="17" xfId="1" applyFont="1" applyBorder="1" applyAlignment="1">
      <alignment horizontal="right" vertical="center"/>
    </xf>
    <xf numFmtId="0" fontId="13" fillId="6" borderId="17" xfId="3" applyFont="1" applyFill="1" applyBorder="1">
      <alignment vertical="center"/>
    </xf>
    <xf numFmtId="38" fontId="13" fillId="6" borderId="17" xfId="3" applyNumberFormat="1" applyFont="1" applyFill="1" applyBorder="1">
      <alignment vertical="center"/>
    </xf>
    <xf numFmtId="0" fontId="15" fillId="5" borderId="16" xfId="2" applyFont="1" applyFill="1" applyBorder="1" applyAlignment="1">
      <alignment horizontal="center" vertical="center"/>
    </xf>
    <xf numFmtId="0" fontId="15" fillId="5" borderId="19" xfId="2" applyFont="1" applyFill="1" applyBorder="1" applyAlignment="1">
      <alignment horizontal="center" vertical="center"/>
    </xf>
    <xf numFmtId="0" fontId="15" fillId="7" borderId="19" xfId="2" applyFont="1" applyFill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centerContinuous" vertical="center"/>
    </xf>
    <xf numFmtId="0" fontId="13" fillId="0" borderId="17" xfId="0" applyFont="1" applyBorder="1" applyAlignment="1">
      <alignment horizontal="center" vertical="center"/>
    </xf>
    <xf numFmtId="0" fontId="13" fillId="6" borderId="17" xfId="3" applyFont="1" applyFill="1" applyBorder="1" applyAlignment="1">
      <alignment horizontal="center" vertical="center"/>
    </xf>
    <xf numFmtId="0" fontId="5" fillId="6" borderId="24" xfId="3" applyFont="1" applyFill="1" applyBorder="1" applyAlignment="1">
      <alignment horizontal="center" vertical="center" wrapText="1"/>
    </xf>
    <xf numFmtId="38" fontId="20" fillId="0" borderId="0" xfId="1" applyFont="1" applyBorder="1" applyAlignment="1">
      <alignment horizontal="center" vertical="center"/>
    </xf>
    <xf numFmtId="38" fontId="13" fillId="0" borderId="0" xfId="1" applyFont="1" applyBorder="1" applyAlignment="1">
      <alignment horizontal="center" vertical="center"/>
    </xf>
    <xf numFmtId="0" fontId="15" fillId="5" borderId="14" xfId="2" applyFont="1" applyFill="1" applyBorder="1" applyAlignment="1">
      <alignment horizontal="center" vertical="center"/>
    </xf>
    <xf numFmtId="38" fontId="13" fillId="6" borderId="20" xfId="3" applyNumberFormat="1" applyFont="1" applyFill="1" applyBorder="1" applyAlignment="1">
      <alignment horizontal="right" vertical="center"/>
    </xf>
    <xf numFmtId="0" fontId="13" fillId="6" borderId="15" xfId="3" applyFont="1" applyFill="1" applyBorder="1" applyAlignment="1">
      <alignment horizontal="right" vertical="center"/>
    </xf>
    <xf numFmtId="56" fontId="16" fillId="6" borderId="27" xfId="3" applyNumberFormat="1" applyFont="1" applyFill="1" applyBorder="1" applyAlignment="1">
      <alignment horizontal="center" vertical="center" wrapText="1"/>
    </xf>
    <xf numFmtId="38" fontId="13" fillId="6" borderId="21" xfId="3" applyNumberFormat="1" applyFont="1" applyFill="1" applyBorder="1" applyAlignment="1">
      <alignment horizontal="right" vertical="center"/>
    </xf>
    <xf numFmtId="38" fontId="13" fillId="6" borderId="22" xfId="3" applyNumberFormat="1" applyFont="1" applyFill="1" applyBorder="1" applyAlignment="1">
      <alignment horizontal="right" vertical="center"/>
    </xf>
    <xf numFmtId="56" fontId="13" fillId="6" borderId="27" xfId="3" applyNumberFormat="1" applyFont="1" applyFill="1" applyBorder="1" applyAlignment="1">
      <alignment horizontal="center" vertical="center" wrapText="1"/>
    </xf>
    <xf numFmtId="38" fontId="13" fillId="6" borderId="23" xfId="3" applyNumberFormat="1" applyFont="1" applyFill="1" applyBorder="1" applyAlignment="1">
      <alignment horizontal="right" vertical="center"/>
    </xf>
    <xf numFmtId="0" fontId="13" fillId="6" borderId="22" xfId="3" applyFont="1" applyFill="1" applyBorder="1" applyAlignment="1">
      <alignment horizontal="right" vertical="center"/>
    </xf>
    <xf numFmtId="0" fontId="13" fillId="6" borderId="0" xfId="3" applyFont="1" applyFill="1" applyBorder="1" applyAlignment="1">
      <alignment horizontal="left" vertical="center" indent="1"/>
    </xf>
    <xf numFmtId="0" fontId="13" fillId="6" borderId="10" xfId="3" applyFont="1" applyFill="1" applyBorder="1" applyAlignment="1">
      <alignment horizontal="left" vertical="center" indent="1"/>
    </xf>
    <xf numFmtId="38" fontId="13" fillId="6" borderId="0" xfId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38" fontId="13" fillId="0" borderId="0" xfId="1" applyFont="1" applyBorder="1" applyAlignment="1">
      <alignment horizontal="right" vertical="center"/>
    </xf>
    <xf numFmtId="176" fontId="5" fillId="6" borderId="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left" vertical="center" indent="1"/>
    </xf>
    <xf numFmtId="49" fontId="13" fillId="0" borderId="10" xfId="0" applyNumberFormat="1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6" borderId="0" xfId="3" applyFont="1" applyFill="1" applyBorder="1" applyAlignment="1">
      <alignment horizontal="right" vertical="center"/>
    </xf>
    <xf numFmtId="0" fontId="5" fillId="6" borderId="10" xfId="3" applyFont="1" applyFill="1" applyBorder="1" applyAlignment="1">
      <alignment horizontal="right" vertical="center"/>
    </xf>
    <xf numFmtId="55" fontId="5" fillId="6" borderId="0" xfId="3" applyNumberFormat="1" applyFont="1" applyFill="1" applyBorder="1" applyAlignment="1">
      <alignment horizontal="left" vertical="center"/>
    </xf>
    <xf numFmtId="0" fontId="5" fillId="6" borderId="0" xfId="3" applyFont="1" applyFill="1" applyBorder="1" applyAlignment="1">
      <alignment horizontal="left" vertical="center"/>
    </xf>
    <xf numFmtId="0" fontId="5" fillId="6" borderId="11" xfId="3" applyFont="1" applyFill="1" applyBorder="1" applyAlignment="1">
      <alignment horizontal="center" vertical="center"/>
    </xf>
    <xf numFmtId="0" fontId="5" fillId="6" borderId="12" xfId="3" applyFont="1" applyFill="1" applyBorder="1" applyAlignment="1">
      <alignment horizontal="center" vertical="center"/>
    </xf>
    <xf numFmtId="0" fontId="5" fillId="6" borderId="13" xfId="3" applyFont="1" applyFill="1" applyBorder="1" applyAlignment="1">
      <alignment horizontal="center" vertical="center"/>
    </xf>
    <xf numFmtId="0" fontId="5" fillId="6" borderId="2" xfId="3" applyFont="1" applyFill="1" applyBorder="1" applyAlignment="1">
      <alignment horizontal="center" vertical="center"/>
    </xf>
    <xf numFmtId="0" fontId="5" fillId="6" borderId="9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/>
    </xf>
    <xf numFmtId="177" fontId="5" fillId="0" borderId="0" xfId="0" applyNumberFormat="1" applyFont="1" applyAlignment="1">
      <alignment horizontal="left" vertical="center"/>
    </xf>
    <xf numFmtId="177" fontId="6" fillId="5" borderId="0" xfId="2" applyNumberFormat="1" applyFont="1" applyFill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3" fillId="0" borderId="28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26" xfId="0" applyFont="1" applyBorder="1" applyAlignment="1">
      <alignment horizontal="center"/>
    </xf>
    <xf numFmtId="42" fontId="12" fillId="0" borderId="26" xfId="1" applyNumberFormat="1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29" xfId="0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center" wrapText="1"/>
    </xf>
    <xf numFmtId="42" fontId="19" fillId="0" borderId="26" xfId="1" applyNumberFormat="1" applyFont="1" applyBorder="1" applyAlignment="1">
      <alignment horizontal="left"/>
    </xf>
    <xf numFmtId="0" fontId="17" fillId="0" borderId="0" xfId="0" applyFont="1" applyAlignment="1">
      <alignment vertical="center" wrapText="1"/>
    </xf>
    <xf numFmtId="56" fontId="16" fillId="6" borderId="30" xfId="3" applyNumberFormat="1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12" fillId="9" borderId="0" xfId="0" applyNumberFormat="1" applyFont="1" applyFill="1" applyAlignment="1">
      <alignment horizontal="center" vertic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8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8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36004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CD0C1BDE-8C63-413C-BE6F-606DEBF6686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6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84D43A55-4893-4846-A9DE-28A6C173696D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47BA29FC-09D1-C950-5366-23E471CBAF6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F53462A5-AE72-371B-1B75-D8A09280C11B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5799DF17-B0F1-C717-68A2-CA521251F0CD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F780B329-2788-994E-B819-D6E7BB24A5FE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D7EFDCA4-3B0F-2C62-341F-BF6C1C91F069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666750</xdr:colOff>
      <xdr:row>3</xdr:row>
      <xdr:rowOff>202406</xdr:rowOff>
    </xdr:from>
    <xdr:to>
      <xdr:col>8</xdr:col>
      <xdr:colOff>623889</xdr:colOff>
      <xdr:row>4</xdr:row>
      <xdr:rowOff>361951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1BA083C-1E03-4E8B-AAA1-AEA13FDBD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2307431"/>
          <a:ext cx="700089" cy="692945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7</xdr:row>
      <xdr:rowOff>166687</xdr:rowOff>
    </xdr:from>
    <xdr:to>
      <xdr:col>7</xdr:col>
      <xdr:colOff>611981</xdr:colOff>
      <xdr:row>9</xdr:row>
      <xdr:rowOff>107155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BFC34B1-D1AE-4860-BE9A-4C4D6386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4300537"/>
          <a:ext cx="440531" cy="435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164366</xdr:colOff>
      <xdr:row>7</xdr:row>
      <xdr:rowOff>166689</xdr:rowOff>
    </xdr:from>
    <xdr:to>
      <xdr:col>8</xdr:col>
      <xdr:colOff>602455</xdr:colOff>
      <xdr:row>9</xdr:row>
      <xdr:rowOff>107156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2D5A4CC-8868-43BD-9B55-AB3F4A67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6091" y="4300539"/>
          <a:ext cx="438089" cy="435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370446</xdr:colOff>
      <xdr:row>2</xdr:row>
      <xdr:rowOff>1</xdr:rowOff>
    </xdr:from>
    <xdr:to>
      <xdr:col>13</xdr:col>
      <xdr:colOff>857250</xdr:colOff>
      <xdr:row>2</xdr:row>
      <xdr:rowOff>488157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B9185434-FE71-4BE0-A0A3-3AF06AA3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4446" y="1285876"/>
          <a:ext cx="486804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357186</xdr:colOff>
      <xdr:row>5</xdr:row>
      <xdr:rowOff>1</xdr:rowOff>
    </xdr:from>
    <xdr:to>
      <xdr:col>13</xdr:col>
      <xdr:colOff>857249</xdr:colOff>
      <xdr:row>6</xdr:row>
      <xdr:rowOff>147043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C33762C5-62C1-49A5-B20C-BB66D158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1186" y="3533776"/>
          <a:ext cx="500063" cy="499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583405</xdr:colOff>
      <xdr:row>5</xdr:row>
      <xdr:rowOff>11907</xdr:rowOff>
    </xdr:from>
    <xdr:to>
      <xdr:col>13</xdr:col>
      <xdr:colOff>245268</xdr:colOff>
      <xdr:row>6</xdr:row>
      <xdr:rowOff>173832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18733AA5-58F6-4DA6-A79A-B356E2F34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155" y="3545682"/>
          <a:ext cx="519113" cy="5143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154782</xdr:colOff>
      <xdr:row>4</xdr:row>
      <xdr:rowOff>47624</xdr:rowOff>
    </xdr:from>
    <xdr:ext cx="2797968" cy="92868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B417A11-919F-4D88-85B3-32B9BC999CCE}"/>
            </a:ext>
          </a:extLst>
        </xdr:cNvPr>
        <xdr:cNvSpPr txBox="1"/>
      </xdr:nvSpPr>
      <xdr:spPr>
        <a:xfrm>
          <a:off x="4117182" y="2686049"/>
          <a:ext cx="2797968" cy="928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（シーエスアイリード）　☎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1428750</xdr:colOff>
      <xdr:row>3</xdr:row>
      <xdr:rowOff>523875</xdr:rowOff>
    </xdr:from>
    <xdr:to>
      <xdr:col>16</xdr:col>
      <xdr:colOff>269081</xdr:colOff>
      <xdr:row>4</xdr:row>
      <xdr:rowOff>185737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E6FE3D12-EE50-4AB2-BB2A-656D07555E7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2476500"/>
          <a:ext cx="307181" cy="300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690564</xdr:colOff>
      <xdr:row>1</xdr:row>
      <xdr:rowOff>273843</xdr:rowOff>
    </xdr:from>
    <xdr:to>
      <xdr:col>8</xdr:col>
      <xdr:colOff>214313</xdr:colOff>
      <xdr:row>2</xdr:row>
      <xdr:rowOff>583408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7E9DC3EA-D07F-4BDF-A7F1-CB2E1CE03D43}"/>
            </a:ext>
          </a:extLst>
        </xdr:cNvPr>
        <xdr:cNvGrpSpPr/>
      </xdr:nvGrpSpPr>
      <xdr:grpSpPr>
        <a:xfrm>
          <a:off x="4798220" y="559593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86147BC-2A30-3394-C943-2544C71356B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57B0D33-9749-7CD2-A021-9083706AFE22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B8BAFA1D-1183-CEB1-ADF6-538EA717C68D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6168D317-CEBF-AA78-FFBD-440BA7C5F55E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E3F6D255-5AB2-9F25-F7FF-29BE9E17C5BC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671515</xdr:colOff>
      <xdr:row>3</xdr:row>
      <xdr:rowOff>207171</xdr:rowOff>
    </xdr:from>
    <xdr:to>
      <xdr:col>8</xdr:col>
      <xdr:colOff>631031</xdr:colOff>
      <xdr:row>4</xdr:row>
      <xdr:rowOff>261937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98BD5FF-8448-4D63-8B86-0614015F4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3640" y="2159796"/>
          <a:ext cx="702466" cy="692941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7</xdr:row>
      <xdr:rowOff>166688</xdr:rowOff>
    </xdr:from>
    <xdr:to>
      <xdr:col>7</xdr:col>
      <xdr:colOff>631031</xdr:colOff>
      <xdr:row>9</xdr:row>
      <xdr:rowOff>154780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5E2D094-8F19-4C6C-8EEE-BAA47EBD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1" y="4252913"/>
          <a:ext cx="488155" cy="483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130968</xdr:colOff>
      <xdr:row>7</xdr:row>
      <xdr:rowOff>164033</xdr:rowOff>
    </xdr:from>
    <xdr:to>
      <xdr:col>8</xdr:col>
      <xdr:colOff>607218</xdr:colOff>
      <xdr:row>9</xdr:row>
      <xdr:rowOff>142874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6109D17-1F5F-4459-9875-7C0C5EA0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043" y="4250258"/>
          <a:ext cx="476250" cy="474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83345</xdr:colOff>
      <xdr:row>4</xdr:row>
      <xdr:rowOff>35718</xdr:rowOff>
    </xdr:from>
    <xdr:ext cx="2797968" cy="92868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D138158-BF13-4DE4-9F3A-4DAB6725AE12}"/>
            </a:ext>
          </a:extLst>
        </xdr:cNvPr>
        <xdr:cNvSpPr txBox="1"/>
      </xdr:nvSpPr>
      <xdr:spPr>
        <a:xfrm>
          <a:off x="4179095" y="2626518"/>
          <a:ext cx="2797968" cy="928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（シーエスアイリード）　　　☎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twoCellAnchor>
    <xdr:from>
      <xdr:col>11</xdr:col>
      <xdr:colOff>369094</xdr:colOff>
      <xdr:row>7</xdr:row>
      <xdr:rowOff>23813</xdr:rowOff>
    </xdr:from>
    <xdr:to>
      <xdr:col>16</xdr:col>
      <xdr:colOff>392906</xdr:colOff>
      <xdr:row>17</xdr:row>
      <xdr:rowOff>28575</xdr:rowOff>
    </xdr:to>
    <xdr:pic>
      <xdr:nvPicPr>
        <xdr:cNvPr id="13" name="図 1">
          <a:extLst>
            <a:ext uri="{FF2B5EF4-FFF2-40B4-BE49-F238E27FC236}">
              <a16:creationId xmlns:a16="http://schemas.microsoft.com/office/drawing/2014/main" id="{58372422-F97D-4192-ABD7-468F5443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4369" y="4110038"/>
          <a:ext cx="4538662" cy="3005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36004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FB4A6032-FECF-4D97-9DD3-D0B530B81C25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5113AFD-8F8E-460B-A777-D7ECFFCEA0EF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7198DD2C-20DC-43E7-D3C4-2A0970E470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ECC5003-9665-6D4B-F9B4-B0167201CC59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17C66662-803C-EA6B-3A4B-FFA42F3CD2CB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B5240671-9DFD-581D-D434-114BA0DC6767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53A89BAC-4BAC-A7E8-5F10-677F7E429F2D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666750</xdr:colOff>
      <xdr:row>3</xdr:row>
      <xdr:rowOff>202406</xdr:rowOff>
    </xdr:from>
    <xdr:to>
      <xdr:col>8</xdr:col>
      <xdr:colOff>623889</xdr:colOff>
      <xdr:row>4</xdr:row>
      <xdr:rowOff>361951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4F7535E-47E3-4246-9AEC-C6BA8ABA1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7906" y="2309812"/>
          <a:ext cx="695327" cy="695327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7</xdr:row>
      <xdr:rowOff>166687</xdr:rowOff>
    </xdr:from>
    <xdr:to>
      <xdr:col>7</xdr:col>
      <xdr:colOff>611981</xdr:colOff>
      <xdr:row>9</xdr:row>
      <xdr:rowOff>107155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B57C131-FB5C-DF3D-A17D-ED4549F0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2606" y="4310062"/>
          <a:ext cx="440531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164366</xdr:colOff>
      <xdr:row>7</xdr:row>
      <xdr:rowOff>166689</xdr:rowOff>
    </xdr:from>
    <xdr:to>
      <xdr:col>8</xdr:col>
      <xdr:colOff>602455</xdr:colOff>
      <xdr:row>9</xdr:row>
      <xdr:rowOff>107156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BBA5371-7BF6-7F72-3F5C-ACC43D3F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710" y="4310064"/>
          <a:ext cx="438089" cy="4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370446</xdr:colOff>
      <xdr:row>2</xdr:row>
      <xdr:rowOff>1</xdr:rowOff>
    </xdr:from>
    <xdr:to>
      <xdr:col>13</xdr:col>
      <xdr:colOff>857250</xdr:colOff>
      <xdr:row>2</xdr:row>
      <xdr:rowOff>488157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C932441-A8F1-EEFC-B350-E2B97317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540" y="1285876"/>
          <a:ext cx="486804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357186</xdr:colOff>
      <xdr:row>5</xdr:row>
      <xdr:rowOff>1</xdr:rowOff>
    </xdr:from>
    <xdr:to>
      <xdr:col>13</xdr:col>
      <xdr:colOff>857249</xdr:colOff>
      <xdr:row>6</xdr:row>
      <xdr:rowOff>147043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D3366C8-5D1D-519F-4B19-B7ADF92E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280" y="3536157"/>
          <a:ext cx="500063" cy="504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583405</xdr:colOff>
      <xdr:row>5</xdr:row>
      <xdr:rowOff>11907</xdr:rowOff>
    </xdr:from>
    <xdr:to>
      <xdr:col>13</xdr:col>
      <xdr:colOff>245268</xdr:colOff>
      <xdr:row>6</xdr:row>
      <xdr:rowOff>173832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F3C1F1B-7696-946A-7D35-00AD4404E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3548063"/>
          <a:ext cx="519113" cy="51911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154782</xdr:colOff>
      <xdr:row>4</xdr:row>
      <xdr:rowOff>47624</xdr:rowOff>
    </xdr:from>
    <xdr:ext cx="2797968" cy="92868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3426F0F-DB68-4E52-AC58-DC2969675844}"/>
            </a:ext>
          </a:extLst>
        </xdr:cNvPr>
        <xdr:cNvSpPr txBox="1"/>
      </xdr:nvSpPr>
      <xdr:spPr>
        <a:xfrm>
          <a:off x="4119563" y="2690812"/>
          <a:ext cx="2797968" cy="928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（シーエスアイリード）　☎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1428750</xdr:colOff>
      <xdr:row>3</xdr:row>
      <xdr:rowOff>523875</xdr:rowOff>
    </xdr:from>
    <xdr:to>
      <xdr:col>16</xdr:col>
      <xdr:colOff>269081</xdr:colOff>
      <xdr:row>4</xdr:row>
      <xdr:rowOff>185737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51531" y="26312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690564</xdr:colOff>
      <xdr:row>1</xdr:row>
      <xdr:rowOff>273843</xdr:rowOff>
    </xdr:from>
    <xdr:to>
      <xdr:col>8</xdr:col>
      <xdr:colOff>214313</xdr:colOff>
      <xdr:row>2</xdr:row>
      <xdr:rowOff>583408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798220" y="559593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671515</xdr:colOff>
      <xdr:row>3</xdr:row>
      <xdr:rowOff>207171</xdr:rowOff>
    </xdr:from>
    <xdr:to>
      <xdr:col>8</xdr:col>
      <xdr:colOff>631031</xdr:colOff>
      <xdr:row>4</xdr:row>
      <xdr:rowOff>261937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2671" y="2314577"/>
          <a:ext cx="697704" cy="697704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7</xdr:row>
      <xdr:rowOff>166688</xdr:rowOff>
    </xdr:from>
    <xdr:to>
      <xdr:col>7</xdr:col>
      <xdr:colOff>631031</xdr:colOff>
      <xdr:row>9</xdr:row>
      <xdr:rowOff>154780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C86C9DD-6EEE-4136-B621-8705A7D8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4032" y="4310063"/>
          <a:ext cx="488155" cy="48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130968</xdr:colOff>
      <xdr:row>7</xdr:row>
      <xdr:rowOff>164033</xdr:rowOff>
    </xdr:from>
    <xdr:to>
      <xdr:col>8</xdr:col>
      <xdr:colOff>607218</xdr:colOff>
      <xdr:row>9</xdr:row>
      <xdr:rowOff>142874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317366D-259F-41D0-B995-BDFB56BC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0312" y="4307408"/>
          <a:ext cx="476250" cy="478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83345</xdr:colOff>
      <xdr:row>4</xdr:row>
      <xdr:rowOff>35718</xdr:rowOff>
    </xdr:from>
    <xdr:ext cx="2797968" cy="92868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71D424A-57A0-AA11-65E7-FF030BA896F1}"/>
            </a:ext>
          </a:extLst>
        </xdr:cNvPr>
        <xdr:cNvSpPr txBox="1"/>
      </xdr:nvSpPr>
      <xdr:spPr>
        <a:xfrm>
          <a:off x="4048126" y="2678906"/>
          <a:ext cx="2797968" cy="928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（シーエスアイリード）　　　☎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twoCellAnchor>
    <xdr:from>
      <xdr:col>11</xdr:col>
      <xdr:colOff>369094</xdr:colOff>
      <xdr:row>7</xdr:row>
      <xdr:rowOff>23813</xdr:rowOff>
    </xdr:from>
    <xdr:to>
      <xdr:col>16</xdr:col>
      <xdr:colOff>392906</xdr:colOff>
      <xdr:row>17</xdr:row>
      <xdr:rowOff>28575</xdr:rowOff>
    </xdr:to>
    <xdr:pic>
      <xdr:nvPicPr>
        <xdr:cNvPr id="9" name="図 1">
          <a:extLst>
            <a:ext uri="{FF2B5EF4-FFF2-40B4-BE49-F238E27FC236}">
              <a16:creationId xmlns:a16="http://schemas.microsoft.com/office/drawing/2014/main" id="{4897CCCE-363C-56BF-2C75-215B8775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119563"/>
          <a:ext cx="4536281" cy="3005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2019-CC32-4A4A-8B17-BD5FA2D0FA19}">
  <dimension ref="B1:I29"/>
  <sheetViews>
    <sheetView topLeftCell="A13" zoomScale="80" zoomScaleNormal="80" zoomScalePageLayoutView="68" workbookViewId="0">
      <selection activeCell="K3" sqref="K3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11.375" style="7" customWidth="1"/>
    <col min="5" max="5" width="12.2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9" ht="22.5" customHeight="1" x14ac:dyDescent="0.15">
      <c r="B1" s="8" t="s">
        <v>13</v>
      </c>
      <c r="C1" s="9"/>
      <c r="D1" s="10"/>
      <c r="E1" s="11"/>
      <c r="F1" s="12"/>
      <c r="G1" s="13" t="s">
        <v>14</v>
      </c>
      <c r="H1" s="73">
        <v>45930</v>
      </c>
      <c r="I1" s="73"/>
    </row>
    <row r="2" spans="2:9" ht="79.349999999999994" customHeight="1" thickBot="1" x14ac:dyDescent="0.4">
      <c r="B2" s="74" t="s">
        <v>29</v>
      </c>
      <c r="C2" s="74"/>
      <c r="D2" s="74"/>
      <c r="E2" s="74"/>
      <c r="F2" s="74"/>
      <c r="G2" s="14"/>
      <c r="H2" s="14"/>
      <c r="I2" s="15"/>
    </row>
    <row r="3" spans="2:9" ht="64.5" customHeight="1" thickTop="1" thickBot="1" x14ac:dyDescent="0.3">
      <c r="B3" s="75" t="s">
        <v>53</v>
      </c>
      <c r="C3" s="75"/>
      <c r="D3" s="75"/>
      <c r="E3" s="75"/>
      <c r="F3" s="16" t="s">
        <v>10</v>
      </c>
      <c r="H3" s="15"/>
      <c r="I3" s="15"/>
    </row>
    <row r="4" spans="2:9" ht="42.6" customHeight="1" thickTop="1" x14ac:dyDescent="0.2">
      <c r="B4" s="76" t="s">
        <v>47</v>
      </c>
      <c r="C4" s="76"/>
      <c r="D4" s="76"/>
      <c r="E4" s="76"/>
      <c r="F4" s="76"/>
      <c r="G4" s="77" t="s">
        <v>25</v>
      </c>
      <c r="H4" s="77"/>
      <c r="I4" s="77"/>
    </row>
    <row r="5" spans="2:9" ht="70.7" customHeight="1" thickBot="1" x14ac:dyDescent="0.25">
      <c r="B5" s="78" t="s">
        <v>30</v>
      </c>
      <c r="C5" s="78"/>
      <c r="D5" s="78"/>
      <c r="E5" s="79">
        <f>H27</f>
        <v>190300</v>
      </c>
      <c r="F5" s="79"/>
      <c r="G5" s="80"/>
      <c r="H5" s="80"/>
      <c r="I5" s="80"/>
    </row>
    <row r="6" spans="2:9" ht="28.35" customHeight="1" x14ac:dyDescent="0.15">
      <c r="B6" s="17"/>
      <c r="C6" s="17"/>
      <c r="D6" s="17"/>
      <c r="E6" s="18"/>
      <c r="F6" s="18"/>
      <c r="G6" s="19" t="s">
        <v>27</v>
      </c>
      <c r="H6" s="60" t="s">
        <v>37</v>
      </c>
      <c r="I6" s="60"/>
    </row>
    <row r="7" spans="2:9" ht="19.7" customHeight="1" thickBot="1" x14ac:dyDescent="0.2">
      <c r="B7" s="56"/>
      <c r="C7" s="61"/>
      <c r="D7" s="57"/>
      <c r="E7" s="57"/>
      <c r="F7" s="57"/>
      <c r="H7" s="20" t="s">
        <v>7</v>
      </c>
      <c r="I7" s="21" t="s">
        <v>8</v>
      </c>
    </row>
    <row r="8" spans="2:9" ht="19.7" customHeight="1" thickTop="1" thickBot="1" x14ac:dyDescent="0.2">
      <c r="B8" s="62" t="s">
        <v>52</v>
      </c>
      <c r="C8" s="63"/>
      <c r="D8" s="64">
        <v>46266</v>
      </c>
      <c r="E8" s="65"/>
      <c r="F8" s="65"/>
      <c r="H8" s="66"/>
      <c r="I8" s="69"/>
    </row>
    <row r="9" spans="2:9" ht="19.7" customHeight="1" thickTop="1" thickBot="1" x14ac:dyDescent="0.2">
      <c r="B9" s="56" t="s">
        <v>51</v>
      </c>
      <c r="C9" s="61"/>
      <c r="D9" s="72">
        <v>46295</v>
      </c>
      <c r="E9" s="72"/>
      <c r="F9" s="72"/>
      <c r="H9" s="67"/>
      <c r="I9" s="70"/>
    </row>
    <row r="10" spans="2:9" ht="19.7" customHeight="1" thickTop="1" x14ac:dyDescent="0.15">
      <c r="B10" s="62" t="s">
        <v>50</v>
      </c>
      <c r="C10" s="63"/>
      <c r="D10" s="55">
        <v>46326</v>
      </c>
      <c r="E10" s="55"/>
      <c r="F10" s="55"/>
      <c r="H10" s="68"/>
      <c r="I10" s="71"/>
    </row>
    <row r="11" spans="2:9" ht="22.5" customHeight="1" x14ac:dyDescent="0.15">
      <c r="B11" s="56"/>
      <c r="C11" s="56"/>
      <c r="D11" s="57"/>
      <c r="E11" s="57"/>
      <c r="F11" s="57"/>
    </row>
    <row r="12" spans="2:9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40" t="s">
        <v>3</v>
      </c>
      <c r="I12" s="40"/>
    </row>
    <row r="13" spans="2:9" ht="25.5" customHeight="1" thickTop="1" x14ac:dyDescent="0.15">
      <c r="B13" s="58" t="s">
        <v>23</v>
      </c>
      <c r="C13" s="58"/>
      <c r="D13" s="58"/>
      <c r="E13" s="59"/>
      <c r="F13" s="26">
        <v>6</v>
      </c>
      <c r="G13" s="27">
        <f t="shared" ref="G13:G22" si="0">IFERROR(VLOOKUP(B13,単価表,2,0),"")</f>
        <v>28000</v>
      </c>
      <c r="H13" s="54">
        <f>IFERROR(IF(F13&gt;1,F13*G13,G13*1),"")</f>
        <v>168000</v>
      </c>
      <c r="I13" s="54"/>
    </row>
    <row r="14" spans="2:9" ht="25.5" customHeight="1" x14ac:dyDescent="0.15">
      <c r="B14" s="49" t="s">
        <v>24</v>
      </c>
      <c r="C14" s="49"/>
      <c r="D14" s="49"/>
      <c r="E14" s="50"/>
      <c r="F14" s="28">
        <v>1</v>
      </c>
      <c r="G14" s="29">
        <f>IFERROR(VLOOKUP(B14,単価表,2,0),"")</f>
        <v>5000</v>
      </c>
      <c r="H14" s="51">
        <f t="shared" ref="H14:H22" si="1">IFERROR(IF(F14&gt;1,F14*G14,G14*1),"")</f>
        <v>5000</v>
      </c>
      <c r="I14" s="51"/>
    </row>
    <row r="15" spans="2:9" ht="25.5" customHeight="1" x14ac:dyDescent="0.15">
      <c r="B15" s="52"/>
      <c r="C15" s="52"/>
      <c r="D15" s="52"/>
      <c r="E15" s="53"/>
      <c r="F15" s="26"/>
      <c r="G15" s="27" t="str">
        <f t="shared" si="0"/>
        <v/>
      </c>
      <c r="H15" s="54" t="str">
        <f t="shared" si="1"/>
        <v/>
      </c>
      <c r="I15" s="54"/>
    </row>
    <row r="16" spans="2:9" ht="25.5" customHeight="1" x14ac:dyDescent="0.15">
      <c r="B16" s="49"/>
      <c r="C16" s="49"/>
      <c r="D16" s="49"/>
      <c r="E16" s="50"/>
      <c r="F16" s="28"/>
      <c r="G16" s="29" t="str">
        <f t="shared" si="0"/>
        <v/>
      </c>
      <c r="H16" s="51" t="str">
        <f t="shared" si="1"/>
        <v/>
      </c>
      <c r="I16" s="51"/>
    </row>
    <row r="17" spans="2:9" ht="25.5" customHeight="1" x14ac:dyDescent="0.15">
      <c r="B17" s="52"/>
      <c r="C17" s="52"/>
      <c r="D17" s="52"/>
      <c r="E17" s="53"/>
      <c r="F17" s="26"/>
      <c r="G17" s="27" t="str">
        <f t="shared" si="0"/>
        <v/>
      </c>
      <c r="H17" s="54" t="str">
        <f t="shared" si="1"/>
        <v/>
      </c>
      <c r="I17" s="54"/>
    </row>
    <row r="18" spans="2:9" ht="25.5" customHeight="1" x14ac:dyDescent="0.15">
      <c r="B18" s="49"/>
      <c r="C18" s="49"/>
      <c r="D18" s="49"/>
      <c r="E18" s="50"/>
      <c r="F18" s="28"/>
      <c r="G18" s="29" t="str">
        <f t="shared" si="0"/>
        <v/>
      </c>
      <c r="H18" s="51" t="str">
        <f t="shared" si="1"/>
        <v/>
      </c>
      <c r="I18" s="51"/>
    </row>
    <row r="19" spans="2:9" ht="25.5" customHeight="1" x14ac:dyDescent="0.15">
      <c r="B19" s="52"/>
      <c r="C19" s="52"/>
      <c r="D19" s="52"/>
      <c r="E19" s="53"/>
      <c r="F19" s="26"/>
      <c r="G19" s="27" t="str">
        <f t="shared" si="0"/>
        <v/>
      </c>
      <c r="H19" s="54" t="str">
        <f t="shared" si="1"/>
        <v/>
      </c>
      <c r="I19" s="54"/>
    </row>
    <row r="20" spans="2:9" ht="25.5" customHeight="1" x14ac:dyDescent="0.15">
      <c r="B20" s="49"/>
      <c r="C20" s="49"/>
      <c r="D20" s="49"/>
      <c r="E20" s="50"/>
      <c r="F20" s="28"/>
      <c r="G20" s="29" t="str">
        <f t="shared" si="0"/>
        <v/>
      </c>
      <c r="H20" s="51" t="str">
        <f t="shared" si="1"/>
        <v/>
      </c>
      <c r="I20" s="51"/>
    </row>
    <row r="21" spans="2:9" ht="25.5" customHeight="1" x14ac:dyDescent="0.15">
      <c r="B21" s="52"/>
      <c r="C21" s="52"/>
      <c r="D21" s="52"/>
      <c r="E21" s="53"/>
      <c r="F21" s="26"/>
      <c r="G21" s="27" t="str">
        <f t="shared" si="0"/>
        <v/>
      </c>
      <c r="H21" s="54" t="str">
        <f t="shared" si="1"/>
        <v/>
      </c>
      <c r="I21" s="54"/>
    </row>
    <row r="22" spans="2:9" ht="25.5" customHeight="1" x14ac:dyDescent="0.15">
      <c r="B22" s="49"/>
      <c r="C22" s="49"/>
      <c r="D22" s="49"/>
      <c r="E22" s="50"/>
      <c r="F22" s="28"/>
      <c r="G22" s="29" t="str">
        <f t="shared" si="0"/>
        <v/>
      </c>
      <c r="H22" s="51" t="str">
        <f t="shared" si="1"/>
        <v/>
      </c>
      <c r="I22" s="51"/>
    </row>
    <row r="23" spans="2:9" ht="25.5" customHeight="1" x14ac:dyDescent="0.15">
      <c r="B23" s="38" t="s">
        <v>48</v>
      </c>
      <c r="C23" s="39"/>
      <c r="D23" s="39"/>
      <c r="E23" s="39"/>
      <c r="F23" s="39"/>
      <c r="G23" s="39"/>
      <c r="H23" s="39"/>
      <c r="I23" s="39"/>
    </row>
    <row r="25" spans="2:9" ht="25.5" customHeight="1" thickBot="1" x14ac:dyDescent="0.2">
      <c r="B25" s="40" t="s">
        <v>6</v>
      </c>
      <c r="C25" s="40"/>
      <c r="D25" s="40"/>
      <c r="E25" s="40"/>
      <c r="G25" s="30" t="s">
        <v>4</v>
      </c>
      <c r="H25" s="41">
        <f>IF(H13="","",SUM(H13:I23))</f>
        <v>173000</v>
      </c>
      <c r="I25" s="42"/>
    </row>
    <row r="26" spans="2:9" ht="25.5" customHeight="1" thickTop="1" thickBot="1" x14ac:dyDescent="0.2">
      <c r="B26" s="43" t="s">
        <v>49</v>
      </c>
      <c r="C26" s="43"/>
      <c r="D26" s="43"/>
      <c r="E26" s="43"/>
      <c r="G26" s="31" t="s">
        <v>20</v>
      </c>
      <c r="H26" s="44">
        <f>IF(H25="","",INT(H25*10%))</f>
        <v>17300</v>
      </c>
      <c r="I26" s="45"/>
    </row>
    <row r="27" spans="2:9" ht="25.5" customHeight="1" thickTop="1" thickBot="1" x14ac:dyDescent="0.2">
      <c r="B27" s="46"/>
      <c r="C27" s="46"/>
      <c r="D27" s="46"/>
      <c r="E27" s="46"/>
      <c r="G27" s="32" t="s">
        <v>5</v>
      </c>
      <c r="H27" s="47">
        <f>IF(H25="","",SUM(H25:I26))</f>
        <v>190300</v>
      </c>
      <c r="I27" s="48"/>
    </row>
    <row r="28" spans="2:9" ht="22.5" customHeight="1" thickTop="1" thickBot="1" x14ac:dyDescent="0.2">
      <c r="B28" s="37"/>
      <c r="C28" s="37"/>
      <c r="D28" s="37"/>
      <c r="E28" s="37"/>
      <c r="F28" s="33"/>
      <c r="G28" s="33"/>
      <c r="H28" s="34" t="s">
        <v>9</v>
      </c>
      <c r="I28" s="34"/>
    </row>
    <row r="29" spans="2:9" ht="22.5" customHeight="1" thickTop="1" x14ac:dyDescent="0.15"/>
  </sheetData>
  <mergeCells count="50">
    <mergeCell ref="B5:D5"/>
    <mergeCell ref="E5:F5"/>
    <mergeCell ref="G5:I5"/>
    <mergeCell ref="H1:I1"/>
    <mergeCell ref="B2:F2"/>
    <mergeCell ref="B3:E3"/>
    <mergeCell ref="B4:F4"/>
    <mergeCell ref="G4:I4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D10:F10"/>
    <mergeCell ref="B11:C11"/>
    <mergeCell ref="D11:F11"/>
    <mergeCell ref="H12:I12"/>
    <mergeCell ref="B13:E13"/>
    <mergeCell ref="H13:I13"/>
    <mergeCell ref="B14:E14"/>
    <mergeCell ref="H14:I14"/>
    <mergeCell ref="B15:E15"/>
    <mergeCell ref="H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8:E28"/>
    <mergeCell ref="B23:I23"/>
    <mergeCell ref="B25:E25"/>
    <mergeCell ref="H25:I25"/>
    <mergeCell ref="B26:E26"/>
    <mergeCell ref="H26:I26"/>
    <mergeCell ref="B27:E27"/>
    <mergeCell ref="H27:I27"/>
  </mergeCells>
  <phoneticPr fontId="3"/>
  <dataValidations count="3">
    <dataValidation imeMode="on" allowBlank="1" showInputMessage="1" showErrorMessage="1" sqref="B3:E3" xr:uid="{7C8A9155-2A32-4E7E-AB1A-29540D2421DF}"/>
    <dataValidation imeMode="off" allowBlank="1" showInputMessage="1" showErrorMessage="1" sqref="H25:I27 E5:F5 B23 F13:I22" xr:uid="{1DD2E356-57C7-453A-AD19-0C8AB7616BAE}"/>
    <dataValidation type="list" allowBlank="1" showInputMessage="1" showErrorMessage="1" sqref="F3" xr:uid="{FA5AB818-F220-408E-9D53-1F0C1EC55F9C}">
      <formula1>"御中,様"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46BCF586-9EBA-42C6-A980-437ED0549766}">
          <x14:formula1>
            <xm:f>単価表!$B$4:$B$8</xm:f>
          </x14:formula1>
          <xm:sqref>B13:E22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91E7-451C-476C-B323-DF8531DD0A02}">
  <dimension ref="B1:W29"/>
  <sheetViews>
    <sheetView tabSelected="1" zoomScale="80" zoomScaleNormal="80" zoomScalePageLayoutView="68" workbookViewId="0">
      <selection activeCell="U5" sqref="U5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8.875" style="7" customWidth="1"/>
    <col min="5" max="5" width="16.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23" ht="22.5" customHeight="1" x14ac:dyDescent="0.15">
      <c r="B1" s="8" t="s">
        <v>13</v>
      </c>
      <c r="C1" s="9"/>
      <c r="D1" s="10"/>
      <c r="E1" s="11"/>
      <c r="F1" s="12"/>
      <c r="G1" s="13" t="s">
        <v>14</v>
      </c>
      <c r="H1" s="73">
        <v>46251</v>
      </c>
      <c r="I1" s="73"/>
    </row>
    <row r="2" spans="2:23" ht="79.349999999999994" customHeight="1" thickBot="1" x14ac:dyDescent="0.4">
      <c r="B2" s="74" t="s">
        <v>12</v>
      </c>
      <c r="C2" s="74"/>
      <c r="D2" s="74"/>
      <c r="E2" s="74"/>
      <c r="F2" s="74"/>
      <c r="G2" s="14"/>
      <c r="H2" s="14"/>
      <c r="I2" s="15"/>
      <c r="M2" s="89" t="s">
        <v>54</v>
      </c>
      <c r="N2" s="90" t="s">
        <v>55</v>
      </c>
      <c r="O2" s="90"/>
      <c r="P2" s="90"/>
      <c r="Q2" s="90"/>
      <c r="R2" s="91" t="s">
        <v>56</v>
      </c>
      <c r="S2" s="92" t="s">
        <v>57</v>
      </c>
      <c r="T2" s="92"/>
      <c r="U2" s="92"/>
      <c r="V2" s="92"/>
      <c r="W2" s="92"/>
    </row>
    <row r="3" spans="2:23" ht="52.5" customHeight="1" thickTop="1" thickBot="1" x14ac:dyDescent="0.3">
      <c r="B3" s="83" t="s">
        <v>42</v>
      </c>
      <c r="C3" s="83"/>
      <c r="D3" s="83"/>
      <c r="E3" s="83"/>
      <c r="F3" s="16" t="s">
        <v>10</v>
      </c>
      <c r="H3" s="15"/>
      <c r="I3" s="15"/>
      <c r="J3" s="84" t="s">
        <v>46</v>
      </c>
      <c r="K3" s="84"/>
      <c r="L3" s="84"/>
      <c r="M3" s="84"/>
      <c r="N3" s="84"/>
      <c r="O3" s="84"/>
      <c r="P3" s="84"/>
      <c r="Q3" s="84"/>
      <c r="R3" s="84"/>
    </row>
    <row r="4" spans="2:23" ht="50.25" customHeight="1" thickTop="1" x14ac:dyDescent="0.2">
      <c r="B4" s="85" t="s">
        <v>45</v>
      </c>
      <c r="C4" s="85"/>
      <c r="D4" s="85"/>
      <c r="E4" s="85"/>
      <c r="F4" s="85"/>
      <c r="G4" s="77" t="s">
        <v>25</v>
      </c>
      <c r="H4" s="77"/>
      <c r="I4" s="77"/>
      <c r="J4" s="84"/>
      <c r="K4" s="84"/>
      <c r="L4" s="84"/>
      <c r="M4" s="84"/>
      <c r="N4" s="84"/>
      <c r="O4" s="84"/>
      <c r="P4" s="84"/>
      <c r="Q4" s="84"/>
      <c r="R4" s="84"/>
    </row>
    <row r="5" spans="2:23" ht="70.7" customHeight="1" thickBot="1" x14ac:dyDescent="0.3">
      <c r="B5" s="78" t="s">
        <v>44</v>
      </c>
      <c r="C5" s="78"/>
      <c r="D5" s="78"/>
      <c r="E5" s="86">
        <f>H27</f>
        <v>190300</v>
      </c>
      <c r="F5" s="86"/>
      <c r="G5" s="87" t="s">
        <v>43</v>
      </c>
      <c r="H5" s="87"/>
      <c r="I5" s="87"/>
      <c r="J5" s="84"/>
      <c r="K5" s="84"/>
      <c r="L5" s="84"/>
      <c r="M5" s="84"/>
      <c r="N5" s="84"/>
      <c r="O5" s="84"/>
      <c r="P5" s="84"/>
      <c r="Q5" s="84"/>
      <c r="R5" s="84"/>
    </row>
    <row r="6" spans="2:23" ht="28.35" customHeight="1" x14ac:dyDescent="0.15">
      <c r="B6" s="17"/>
      <c r="C6" s="17"/>
      <c r="D6" s="17"/>
      <c r="E6" s="18"/>
      <c r="F6" s="18"/>
      <c r="G6" s="19" t="s">
        <v>27</v>
      </c>
      <c r="H6" s="60" t="s">
        <v>26</v>
      </c>
      <c r="I6" s="60"/>
    </row>
    <row r="7" spans="2:23" ht="19.7" customHeight="1" thickBot="1" x14ac:dyDescent="0.2">
      <c r="B7" s="56" t="s">
        <v>15</v>
      </c>
      <c r="C7" s="61"/>
      <c r="D7" s="57"/>
      <c r="E7" s="57"/>
      <c r="F7" s="57"/>
      <c r="H7" s="20" t="s">
        <v>7</v>
      </c>
      <c r="I7" s="21" t="s">
        <v>8</v>
      </c>
    </row>
    <row r="8" spans="2:23" ht="19.7" customHeight="1" thickTop="1" thickBot="1" x14ac:dyDescent="0.2">
      <c r="B8" s="62" t="s">
        <v>16</v>
      </c>
      <c r="C8" s="63"/>
      <c r="D8" s="65"/>
      <c r="E8" s="65"/>
      <c r="F8" s="65"/>
      <c r="H8" s="66"/>
      <c r="I8" s="69"/>
    </row>
    <row r="9" spans="2:23" ht="19.7" customHeight="1" thickTop="1" thickBot="1" x14ac:dyDescent="0.2">
      <c r="B9" s="56" t="s">
        <v>17</v>
      </c>
      <c r="C9" s="61"/>
      <c r="D9" s="57"/>
      <c r="E9" s="57"/>
      <c r="F9" s="57"/>
      <c r="H9" s="67"/>
      <c r="I9" s="70"/>
    </row>
    <row r="10" spans="2:23" ht="19.7" customHeight="1" thickTop="1" x14ac:dyDescent="0.15">
      <c r="B10" s="62" t="s">
        <v>18</v>
      </c>
      <c r="C10" s="63"/>
      <c r="D10" s="55"/>
      <c r="E10" s="55"/>
      <c r="F10" s="55"/>
      <c r="H10" s="68"/>
      <c r="I10" s="71"/>
    </row>
    <row r="11" spans="2:23" ht="22.5" customHeight="1" x14ac:dyDescent="0.15"/>
    <row r="12" spans="2:23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40" t="s">
        <v>3</v>
      </c>
      <c r="I12" s="40"/>
      <c r="M12"/>
    </row>
    <row r="13" spans="2:23" ht="25.5" customHeight="1" thickTop="1" x14ac:dyDescent="0.15">
      <c r="B13" s="58" t="s">
        <v>23</v>
      </c>
      <c r="C13" s="58"/>
      <c r="D13" s="58"/>
      <c r="E13" s="59"/>
      <c r="F13" s="35">
        <v>6</v>
      </c>
      <c r="G13" s="27">
        <f t="shared" ref="G13:G23" si="0">IFERROR(VLOOKUP(B13,単価表,2,0),"")</f>
        <v>28000</v>
      </c>
      <c r="H13" s="54">
        <f>IFERROR(IF(F13&gt;1,F13*G13,G13*1),"")</f>
        <v>168000</v>
      </c>
      <c r="I13" s="54"/>
    </row>
    <row r="14" spans="2:23" ht="25.5" customHeight="1" x14ac:dyDescent="0.15">
      <c r="B14" s="49" t="s">
        <v>24</v>
      </c>
      <c r="C14" s="49"/>
      <c r="D14" s="49"/>
      <c r="E14" s="50"/>
      <c r="F14" s="36">
        <v>1</v>
      </c>
      <c r="G14" s="29">
        <f t="shared" si="0"/>
        <v>5000</v>
      </c>
      <c r="H14" s="51">
        <f t="shared" ref="H14:H23" si="1">IFERROR(IF(F14&gt;1,F14*G14,G14*1),"")</f>
        <v>5000</v>
      </c>
      <c r="I14" s="51"/>
    </row>
    <row r="15" spans="2:23" ht="25.5" customHeight="1" x14ac:dyDescent="0.15">
      <c r="B15" s="52"/>
      <c r="C15" s="52"/>
      <c r="D15" s="52"/>
      <c r="E15" s="53"/>
      <c r="F15" s="26"/>
      <c r="G15" s="27" t="str">
        <f t="shared" si="0"/>
        <v/>
      </c>
      <c r="H15" s="54" t="str">
        <f t="shared" si="1"/>
        <v/>
      </c>
      <c r="I15" s="54"/>
    </row>
    <row r="16" spans="2:23" ht="25.5" customHeight="1" x14ac:dyDescent="0.15">
      <c r="B16" s="49"/>
      <c r="C16" s="49"/>
      <c r="D16" s="49"/>
      <c r="E16" s="50"/>
      <c r="F16" s="28"/>
      <c r="G16" s="29" t="str">
        <f t="shared" si="0"/>
        <v/>
      </c>
      <c r="H16" s="51" t="str">
        <f t="shared" si="1"/>
        <v/>
      </c>
      <c r="I16" s="51"/>
    </row>
    <row r="17" spans="2:18" ht="25.5" customHeight="1" x14ac:dyDescent="0.15">
      <c r="B17" s="52"/>
      <c r="C17" s="52"/>
      <c r="D17" s="52"/>
      <c r="E17" s="53"/>
      <c r="F17" s="26"/>
      <c r="G17" s="27" t="str">
        <f t="shared" si="0"/>
        <v/>
      </c>
      <c r="H17" s="54" t="str">
        <f t="shared" si="1"/>
        <v/>
      </c>
      <c r="I17" s="54"/>
    </row>
    <row r="18" spans="2:18" ht="25.5" customHeight="1" x14ac:dyDescent="0.15">
      <c r="B18" s="49"/>
      <c r="C18" s="49"/>
      <c r="D18" s="49"/>
      <c r="E18" s="50"/>
      <c r="F18" s="28"/>
      <c r="G18" s="29" t="str">
        <f t="shared" si="0"/>
        <v/>
      </c>
      <c r="H18" s="51" t="str">
        <f t="shared" si="1"/>
        <v/>
      </c>
      <c r="I18" s="51"/>
    </row>
    <row r="19" spans="2:18" ht="25.5" customHeight="1" x14ac:dyDescent="0.15">
      <c r="B19" s="52"/>
      <c r="C19" s="52"/>
      <c r="D19" s="52"/>
      <c r="E19" s="53"/>
      <c r="F19" s="26"/>
      <c r="G19" s="27" t="str">
        <f t="shared" si="0"/>
        <v/>
      </c>
      <c r="H19" s="54" t="str">
        <f t="shared" si="1"/>
        <v/>
      </c>
      <c r="I19" s="54"/>
    </row>
    <row r="20" spans="2:18" ht="25.5" customHeight="1" x14ac:dyDescent="0.15">
      <c r="B20" s="49"/>
      <c r="C20" s="49"/>
      <c r="D20" s="49"/>
      <c r="E20" s="50"/>
      <c r="F20" s="28"/>
      <c r="G20" s="29" t="str">
        <f t="shared" si="0"/>
        <v/>
      </c>
      <c r="H20" s="51" t="str">
        <f t="shared" si="1"/>
        <v/>
      </c>
      <c r="I20" s="51"/>
    </row>
    <row r="21" spans="2:18" ht="25.5" customHeight="1" x14ac:dyDescent="0.15">
      <c r="B21" s="52"/>
      <c r="C21" s="52"/>
      <c r="D21" s="52"/>
      <c r="E21" s="53"/>
      <c r="F21" s="26"/>
      <c r="G21" s="27" t="str">
        <f t="shared" si="0"/>
        <v/>
      </c>
      <c r="H21" s="54" t="str">
        <f t="shared" si="1"/>
        <v/>
      </c>
      <c r="I21" s="54"/>
    </row>
    <row r="22" spans="2:18" ht="25.5" customHeight="1" x14ac:dyDescent="0.15">
      <c r="B22" s="49"/>
      <c r="C22" s="49"/>
      <c r="D22" s="49"/>
      <c r="E22" s="50"/>
      <c r="F22" s="28"/>
      <c r="G22" s="29" t="str">
        <f t="shared" si="0"/>
        <v/>
      </c>
      <c r="H22" s="51" t="str">
        <f t="shared" si="1"/>
        <v/>
      </c>
      <c r="I22" s="51"/>
    </row>
    <row r="23" spans="2:18" ht="25.5" customHeight="1" x14ac:dyDescent="0.15">
      <c r="B23" s="52"/>
      <c r="C23" s="52"/>
      <c r="D23" s="52"/>
      <c r="E23" s="53"/>
      <c r="F23" s="26"/>
      <c r="G23" s="27" t="str">
        <f t="shared" si="0"/>
        <v/>
      </c>
      <c r="H23" s="54" t="str">
        <f t="shared" si="1"/>
        <v/>
      </c>
      <c r="I23" s="54"/>
    </row>
    <row r="24" spans="2:18" x14ac:dyDescent="0.15">
      <c r="J24" s="82" t="s">
        <v>25</v>
      </c>
      <c r="K24" s="82"/>
      <c r="L24" s="82"/>
      <c r="M24" s="82"/>
      <c r="N24" s="82"/>
      <c r="O24" s="82"/>
      <c r="P24" s="82"/>
      <c r="Q24" s="82"/>
      <c r="R24" s="82"/>
    </row>
    <row r="25" spans="2:18" ht="25.5" customHeight="1" thickBot="1" x14ac:dyDescent="0.2">
      <c r="B25" s="40" t="s">
        <v>6</v>
      </c>
      <c r="C25" s="40"/>
      <c r="D25" s="40"/>
      <c r="E25" s="40"/>
      <c r="G25" s="30" t="s">
        <v>4</v>
      </c>
      <c r="H25" s="41">
        <f>IF(H13="","",SUM(H13:I23))</f>
        <v>173000</v>
      </c>
      <c r="I25" s="42"/>
      <c r="J25" s="82"/>
      <c r="K25" s="82"/>
      <c r="L25" s="82"/>
      <c r="M25" s="82"/>
      <c r="N25" s="82"/>
      <c r="O25" s="82"/>
      <c r="P25" s="82"/>
      <c r="Q25" s="82"/>
      <c r="R25" s="82"/>
    </row>
    <row r="26" spans="2:18" ht="25.5" customHeight="1" thickTop="1" thickBot="1" x14ac:dyDescent="0.2">
      <c r="B26" s="43" t="s">
        <v>49</v>
      </c>
      <c r="C26" s="43"/>
      <c r="D26" s="43"/>
      <c r="E26" s="43"/>
      <c r="G26" s="31" t="s">
        <v>20</v>
      </c>
      <c r="H26" s="44">
        <f>IF(H25="","",INT(H25*10%))</f>
        <v>17300</v>
      </c>
      <c r="I26" s="45"/>
      <c r="J26" s="82"/>
      <c r="K26" s="82"/>
      <c r="L26" s="82"/>
      <c r="M26" s="82"/>
      <c r="N26" s="82"/>
      <c r="O26" s="82"/>
      <c r="P26" s="82"/>
      <c r="Q26" s="82"/>
      <c r="R26" s="82"/>
    </row>
    <row r="27" spans="2:18" ht="25.5" customHeight="1" thickTop="1" thickBot="1" x14ac:dyDescent="0.2">
      <c r="B27" s="43" t="s">
        <v>28</v>
      </c>
      <c r="C27" s="43"/>
      <c r="D27" s="43"/>
      <c r="E27" s="43"/>
      <c r="G27" s="32" t="s">
        <v>5</v>
      </c>
      <c r="H27" s="47">
        <f>IF(H25="","",SUM(H25:I26))</f>
        <v>190300</v>
      </c>
      <c r="I27" s="48"/>
      <c r="J27" s="82"/>
      <c r="K27" s="82"/>
      <c r="L27" s="82"/>
      <c r="M27" s="82"/>
      <c r="N27" s="82"/>
      <c r="O27" s="82"/>
      <c r="P27" s="82"/>
      <c r="Q27" s="82"/>
      <c r="R27" s="82"/>
    </row>
    <row r="28" spans="2:18" ht="22.5" customHeight="1" thickTop="1" thickBot="1" x14ac:dyDescent="0.2">
      <c r="B28" s="37"/>
      <c r="C28" s="37"/>
      <c r="D28" s="37"/>
      <c r="E28" s="37"/>
      <c r="F28" s="33"/>
      <c r="G28" s="33"/>
      <c r="H28" s="81" t="s">
        <v>9</v>
      </c>
      <c r="I28" s="81"/>
    </row>
    <row r="29" spans="2:18" ht="22.5" customHeight="1" thickTop="1" x14ac:dyDescent="0.15"/>
  </sheetData>
  <mergeCells count="54">
    <mergeCell ref="S2:W2"/>
    <mergeCell ref="H1:I1"/>
    <mergeCell ref="B2:F2"/>
    <mergeCell ref="B3:E3"/>
    <mergeCell ref="J3:R5"/>
    <mergeCell ref="B4:F4"/>
    <mergeCell ref="G4:I4"/>
    <mergeCell ref="B5:D5"/>
    <mergeCell ref="E5:F5"/>
    <mergeCell ref="G5:I5"/>
    <mergeCell ref="N2:Q2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D10:F10"/>
    <mergeCell ref="H12:I12"/>
    <mergeCell ref="B13:E13"/>
    <mergeCell ref="H13:I13"/>
    <mergeCell ref="B14:E14"/>
    <mergeCell ref="H14:I14"/>
    <mergeCell ref="B15:E15"/>
    <mergeCell ref="H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8:E28"/>
    <mergeCell ref="H28:I28"/>
    <mergeCell ref="J24:R27"/>
    <mergeCell ref="B25:E25"/>
    <mergeCell ref="H25:I25"/>
    <mergeCell ref="B26:E26"/>
    <mergeCell ref="H26:I26"/>
    <mergeCell ref="B27:E27"/>
    <mergeCell ref="H27:I27"/>
  </mergeCells>
  <phoneticPr fontId="3"/>
  <dataValidations count="3">
    <dataValidation type="list" allowBlank="1" showInputMessage="1" showErrorMessage="1" sqref="F3" xr:uid="{EC5713AD-393D-4E84-B04D-1507C673E748}">
      <formula1>"御中,様"</formula1>
    </dataValidation>
    <dataValidation imeMode="off" allowBlank="1" showInputMessage="1" showErrorMessage="1" sqref="H25:I27 F13:I23 E5:F5" xr:uid="{57AB4AAB-F91D-4A4D-9924-5CF2DA8EC7BB}"/>
    <dataValidation imeMode="on" allowBlank="1" showInputMessage="1" showErrorMessage="1" sqref="B3:E3" xr:uid="{8A83F1F3-4A89-483F-B0D5-F2DF6B2FD73B}"/>
  </dataValidations>
  <printOptions horizontalCentered="1" verticalCentered="1"/>
  <pageMargins left="0.33" right="0.47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19E57C9B-2832-4240-A8CA-D0BC53F71BCB}">
          <x14:formula1>
            <xm:f>単価表!$B$4:$B$8</xm:f>
          </x14:formula1>
          <xm:sqref>B13:E23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CFE2-FA91-47DE-A760-C29DC4A319F2}">
  <dimension ref="B1:I29"/>
  <sheetViews>
    <sheetView zoomScale="80" zoomScaleNormal="80" zoomScalePageLayoutView="68" workbookViewId="0">
      <selection activeCell="B3" sqref="B3:E3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11.375" style="7" customWidth="1"/>
    <col min="5" max="5" width="12.2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9" ht="22.5" customHeight="1" x14ac:dyDescent="0.15">
      <c r="B1" s="8" t="s">
        <v>13</v>
      </c>
      <c r="C1" s="9"/>
      <c r="D1" s="10"/>
      <c r="E1" s="11"/>
      <c r="F1" s="12"/>
      <c r="G1" s="13" t="s">
        <v>14</v>
      </c>
      <c r="H1" s="73">
        <v>45930</v>
      </c>
      <c r="I1" s="73"/>
    </row>
    <row r="2" spans="2:9" ht="79.349999999999994" customHeight="1" thickBot="1" x14ac:dyDescent="0.4">
      <c r="B2" s="74" t="s">
        <v>29</v>
      </c>
      <c r="C2" s="74"/>
      <c r="D2" s="74"/>
      <c r="E2" s="74"/>
      <c r="F2" s="74"/>
      <c r="G2" s="14"/>
      <c r="H2" s="14"/>
      <c r="I2" s="15"/>
    </row>
    <row r="3" spans="2:9" ht="64.5" customHeight="1" thickTop="1" thickBot="1" x14ac:dyDescent="0.3">
      <c r="B3" s="75" t="str">
        <f>D8</f>
        <v>銀谷祭り実行委員会</v>
      </c>
      <c r="C3" s="75"/>
      <c r="D3" s="75"/>
      <c r="E3" s="75"/>
      <c r="F3" s="16" t="s">
        <v>10</v>
      </c>
      <c r="H3" s="15"/>
      <c r="I3" s="15"/>
    </row>
    <row r="4" spans="2:9" ht="42.6" customHeight="1" thickTop="1" x14ac:dyDescent="0.2">
      <c r="B4" s="76" t="s">
        <v>47</v>
      </c>
      <c r="C4" s="76"/>
      <c r="D4" s="76"/>
      <c r="E4" s="76"/>
      <c r="F4" s="76"/>
      <c r="G4" s="77" t="s">
        <v>25</v>
      </c>
      <c r="H4" s="77"/>
      <c r="I4" s="77"/>
    </row>
    <row r="5" spans="2:9" ht="70.7" customHeight="1" thickBot="1" x14ac:dyDescent="0.25">
      <c r="B5" s="78" t="s">
        <v>30</v>
      </c>
      <c r="C5" s="78"/>
      <c r="D5" s="78"/>
      <c r="E5" s="79">
        <f>H27</f>
        <v>190300</v>
      </c>
      <c r="F5" s="79"/>
      <c r="G5" s="80"/>
      <c r="H5" s="80"/>
      <c r="I5" s="80"/>
    </row>
    <row r="6" spans="2:9" ht="28.35" customHeight="1" x14ac:dyDescent="0.15">
      <c r="B6" s="17"/>
      <c r="C6" s="17"/>
      <c r="D6" s="17"/>
      <c r="E6" s="18"/>
      <c r="F6" s="18"/>
      <c r="G6" s="19" t="s">
        <v>27</v>
      </c>
      <c r="H6" s="60" t="s">
        <v>37</v>
      </c>
      <c r="I6" s="60"/>
    </row>
    <row r="7" spans="2:9" ht="19.7" customHeight="1" thickBot="1" x14ac:dyDescent="0.2">
      <c r="B7" s="56" t="s">
        <v>31</v>
      </c>
      <c r="C7" s="61"/>
      <c r="D7" s="57"/>
      <c r="E7" s="57"/>
      <c r="F7" s="57"/>
      <c r="H7" s="20" t="s">
        <v>7</v>
      </c>
      <c r="I7" s="21" t="s">
        <v>8</v>
      </c>
    </row>
    <row r="8" spans="2:9" ht="19.7" customHeight="1" thickTop="1" thickBot="1" x14ac:dyDescent="0.2">
      <c r="B8" s="62" t="s">
        <v>32</v>
      </c>
      <c r="C8" s="63"/>
      <c r="D8" s="65" t="s">
        <v>40</v>
      </c>
      <c r="E8" s="65"/>
      <c r="F8" s="65"/>
      <c r="H8" s="66"/>
      <c r="I8" s="69"/>
    </row>
    <row r="9" spans="2:9" ht="19.7" customHeight="1" thickTop="1" thickBot="1" x14ac:dyDescent="0.2">
      <c r="B9" s="56" t="s">
        <v>33</v>
      </c>
      <c r="C9" s="61"/>
      <c r="D9" s="57" t="s">
        <v>36</v>
      </c>
      <c r="E9" s="57"/>
      <c r="F9" s="57"/>
      <c r="H9" s="67"/>
      <c r="I9" s="70"/>
    </row>
    <row r="10" spans="2:9" ht="19.7" customHeight="1" thickTop="1" x14ac:dyDescent="0.15">
      <c r="B10" s="62" t="s">
        <v>34</v>
      </c>
      <c r="C10" s="63"/>
      <c r="D10" s="55" t="s">
        <v>38</v>
      </c>
      <c r="E10" s="55"/>
      <c r="F10" s="55"/>
      <c r="H10" s="68"/>
      <c r="I10" s="71"/>
    </row>
    <row r="11" spans="2:9" ht="22.5" customHeight="1" x14ac:dyDescent="0.15">
      <c r="B11" s="56" t="s">
        <v>35</v>
      </c>
      <c r="C11" s="56"/>
      <c r="D11" s="57" t="s">
        <v>39</v>
      </c>
      <c r="E11" s="57"/>
      <c r="F11" s="57"/>
    </row>
    <row r="12" spans="2:9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40" t="s">
        <v>3</v>
      </c>
      <c r="I12" s="40"/>
    </row>
    <row r="13" spans="2:9" ht="25.5" customHeight="1" thickTop="1" x14ac:dyDescent="0.15">
      <c r="B13" s="58" t="s">
        <v>23</v>
      </c>
      <c r="C13" s="58"/>
      <c r="D13" s="58"/>
      <c r="E13" s="59"/>
      <c r="F13" s="26">
        <v>6</v>
      </c>
      <c r="G13" s="27">
        <f t="shared" ref="G13:G22" si="0">IFERROR(VLOOKUP(B13,単価表,2,0),"")</f>
        <v>28000</v>
      </c>
      <c r="H13" s="54">
        <f>IFERROR(IF(F13&gt;1,F13*G13,G13*1),"")</f>
        <v>168000</v>
      </c>
      <c r="I13" s="54"/>
    </row>
    <row r="14" spans="2:9" ht="25.5" customHeight="1" x14ac:dyDescent="0.15">
      <c r="B14" s="49" t="s">
        <v>24</v>
      </c>
      <c r="C14" s="49"/>
      <c r="D14" s="49"/>
      <c r="E14" s="50"/>
      <c r="F14" s="28">
        <v>1</v>
      </c>
      <c r="G14" s="29">
        <f>IFERROR(VLOOKUP(B14,単価表,2,0),"")</f>
        <v>5000</v>
      </c>
      <c r="H14" s="51">
        <f t="shared" ref="H14:H22" si="1">IFERROR(IF(F14&gt;1,F14*G14,G14*1),"")</f>
        <v>5000</v>
      </c>
      <c r="I14" s="51"/>
    </row>
    <row r="15" spans="2:9" ht="25.5" customHeight="1" x14ac:dyDescent="0.15">
      <c r="B15" s="52"/>
      <c r="C15" s="52"/>
      <c r="D15" s="52"/>
      <c r="E15" s="53"/>
      <c r="F15" s="26"/>
      <c r="G15" s="27" t="str">
        <f t="shared" si="0"/>
        <v/>
      </c>
      <c r="H15" s="54" t="str">
        <f t="shared" si="1"/>
        <v/>
      </c>
      <c r="I15" s="54"/>
    </row>
    <row r="16" spans="2:9" ht="25.5" customHeight="1" x14ac:dyDescent="0.15">
      <c r="B16" s="49"/>
      <c r="C16" s="49"/>
      <c r="D16" s="49"/>
      <c r="E16" s="50"/>
      <c r="F16" s="28"/>
      <c r="G16" s="29" t="str">
        <f t="shared" si="0"/>
        <v/>
      </c>
      <c r="H16" s="51" t="str">
        <f t="shared" si="1"/>
        <v/>
      </c>
      <c r="I16" s="51"/>
    </row>
    <row r="17" spans="2:9" ht="25.5" customHeight="1" x14ac:dyDescent="0.15">
      <c r="B17" s="52"/>
      <c r="C17" s="52"/>
      <c r="D17" s="52"/>
      <c r="E17" s="53"/>
      <c r="F17" s="26"/>
      <c r="G17" s="27" t="str">
        <f t="shared" si="0"/>
        <v/>
      </c>
      <c r="H17" s="54" t="str">
        <f t="shared" si="1"/>
        <v/>
      </c>
      <c r="I17" s="54"/>
    </row>
    <row r="18" spans="2:9" ht="25.5" customHeight="1" x14ac:dyDescent="0.15">
      <c r="B18" s="49"/>
      <c r="C18" s="49"/>
      <c r="D18" s="49"/>
      <c r="E18" s="50"/>
      <c r="F18" s="28"/>
      <c r="G18" s="29" t="str">
        <f t="shared" si="0"/>
        <v/>
      </c>
      <c r="H18" s="51" t="str">
        <f t="shared" si="1"/>
        <v/>
      </c>
      <c r="I18" s="51"/>
    </row>
    <row r="19" spans="2:9" ht="25.5" customHeight="1" x14ac:dyDescent="0.15">
      <c r="B19" s="52"/>
      <c r="C19" s="52"/>
      <c r="D19" s="52"/>
      <c r="E19" s="53"/>
      <c r="F19" s="26"/>
      <c r="G19" s="27" t="str">
        <f t="shared" si="0"/>
        <v/>
      </c>
      <c r="H19" s="54" t="str">
        <f t="shared" si="1"/>
        <v/>
      </c>
      <c r="I19" s="54"/>
    </row>
    <row r="20" spans="2:9" ht="25.5" customHeight="1" x14ac:dyDescent="0.15">
      <c r="B20" s="49"/>
      <c r="C20" s="49"/>
      <c r="D20" s="49"/>
      <c r="E20" s="50"/>
      <c r="F20" s="28"/>
      <c r="G20" s="29" t="str">
        <f t="shared" si="0"/>
        <v/>
      </c>
      <c r="H20" s="51" t="str">
        <f t="shared" si="1"/>
        <v/>
      </c>
      <c r="I20" s="51"/>
    </row>
    <row r="21" spans="2:9" ht="25.5" customHeight="1" x14ac:dyDescent="0.15">
      <c r="B21" s="52"/>
      <c r="C21" s="52"/>
      <c r="D21" s="52"/>
      <c r="E21" s="53"/>
      <c r="F21" s="26"/>
      <c r="G21" s="27" t="str">
        <f t="shared" si="0"/>
        <v/>
      </c>
      <c r="H21" s="54" t="str">
        <f t="shared" si="1"/>
        <v/>
      </c>
      <c r="I21" s="54"/>
    </row>
    <row r="22" spans="2:9" ht="25.5" customHeight="1" x14ac:dyDescent="0.15">
      <c r="B22" s="49"/>
      <c r="C22" s="49"/>
      <c r="D22" s="49"/>
      <c r="E22" s="50"/>
      <c r="F22" s="28"/>
      <c r="G22" s="29" t="str">
        <f t="shared" si="0"/>
        <v/>
      </c>
      <c r="H22" s="51" t="str">
        <f t="shared" si="1"/>
        <v/>
      </c>
      <c r="I22" s="51"/>
    </row>
    <row r="23" spans="2:9" ht="25.5" customHeight="1" x14ac:dyDescent="0.15">
      <c r="B23" s="38" t="s">
        <v>48</v>
      </c>
      <c r="C23" s="39"/>
      <c r="D23" s="39"/>
      <c r="E23" s="39"/>
      <c r="F23" s="39"/>
      <c r="G23" s="39"/>
      <c r="H23" s="39"/>
      <c r="I23" s="39"/>
    </row>
    <row r="25" spans="2:9" ht="25.5" customHeight="1" thickBot="1" x14ac:dyDescent="0.2">
      <c r="B25" s="40" t="s">
        <v>6</v>
      </c>
      <c r="C25" s="40"/>
      <c r="D25" s="40"/>
      <c r="E25" s="40"/>
      <c r="G25" s="30" t="s">
        <v>4</v>
      </c>
      <c r="H25" s="41">
        <f>IF(H13="","",SUM(H13:I23))</f>
        <v>173000</v>
      </c>
      <c r="I25" s="42"/>
    </row>
    <row r="26" spans="2:9" ht="25.5" customHeight="1" thickTop="1" thickBot="1" x14ac:dyDescent="0.2">
      <c r="B26" s="88" t="str">
        <f>見積書2025!B26</f>
        <v>２０２5年９月２8日（日）　生野銀谷祭り　　　　　　　　</v>
      </c>
      <c r="C26" s="88"/>
      <c r="D26" s="88"/>
      <c r="E26" s="88"/>
      <c r="G26" s="31" t="s">
        <v>20</v>
      </c>
      <c r="H26" s="44">
        <f>IF(H25="","",INT(H25*10%))</f>
        <v>17300</v>
      </c>
      <c r="I26" s="45"/>
    </row>
    <row r="27" spans="2:9" ht="25.5" customHeight="1" thickTop="1" thickBot="1" x14ac:dyDescent="0.2">
      <c r="B27" s="46" t="s">
        <v>28</v>
      </c>
      <c r="C27" s="46"/>
      <c r="D27" s="46"/>
      <c r="E27" s="46"/>
      <c r="G27" s="32" t="s">
        <v>5</v>
      </c>
      <c r="H27" s="47">
        <f>IF(H25="","",SUM(H25:I26))</f>
        <v>190300</v>
      </c>
      <c r="I27" s="48"/>
    </row>
    <row r="28" spans="2:9" ht="22.5" customHeight="1" thickTop="1" thickBot="1" x14ac:dyDescent="0.2">
      <c r="B28" s="37"/>
      <c r="C28" s="37"/>
      <c r="D28" s="37"/>
      <c r="E28" s="37"/>
      <c r="F28" s="33"/>
      <c r="G28" s="33"/>
      <c r="H28" s="34" t="s">
        <v>9</v>
      </c>
      <c r="I28" s="34"/>
    </row>
    <row r="29" spans="2:9" ht="22.5" customHeight="1" thickTop="1" x14ac:dyDescent="0.15"/>
  </sheetData>
  <mergeCells count="50">
    <mergeCell ref="H1:I1"/>
    <mergeCell ref="B2:F2"/>
    <mergeCell ref="B3:E3"/>
    <mergeCell ref="G4:I4"/>
    <mergeCell ref="E5:F5"/>
    <mergeCell ref="G5:I5"/>
    <mergeCell ref="B4:F4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H12:I12"/>
    <mergeCell ref="B13:E13"/>
    <mergeCell ref="H13:I13"/>
    <mergeCell ref="B14:E14"/>
    <mergeCell ref="H14:I14"/>
    <mergeCell ref="H15:I15"/>
    <mergeCell ref="B16:E16"/>
    <mergeCell ref="H16:I16"/>
    <mergeCell ref="B17:E17"/>
    <mergeCell ref="H17:I17"/>
    <mergeCell ref="B26:E26"/>
    <mergeCell ref="H26:I26"/>
    <mergeCell ref="H18:I18"/>
    <mergeCell ref="B19:E19"/>
    <mergeCell ref="H19:I19"/>
    <mergeCell ref="B20:E20"/>
    <mergeCell ref="H20:I20"/>
    <mergeCell ref="B27:E27"/>
    <mergeCell ref="H27:I27"/>
    <mergeCell ref="B28:E28"/>
    <mergeCell ref="B5:D5"/>
    <mergeCell ref="B11:C11"/>
    <mergeCell ref="D11:F11"/>
    <mergeCell ref="B25:E25"/>
    <mergeCell ref="B21:E21"/>
    <mergeCell ref="B18:E18"/>
    <mergeCell ref="B15:E15"/>
    <mergeCell ref="D10:F10"/>
    <mergeCell ref="B23:I23"/>
    <mergeCell ref="H21:I21"/>
    <mergeCell ref="B22:E22"/>
    <mergeCell ref="H22:I22"/>
    <mergeCell ref="H25:I25"/>
  </mergeCells>
  <phoneticPr fontId="3"/>
  <dataValidations count="3">
    <dataValidation type="list" allowBlank="1" showInputMessage="1" showErrorMessage="1" sqref="F3" xr:uid="{6158F93D-F77E-4B96-9765-A237A90ECF51}">
      <formula1>"御中,様"</formula1>
    </dataValidation>
    <dataValidation imeMode="off" allowBlank="1" showInputMessage="1" showErrorMessage="1" sqref="H25:I27 E5:F5 B23 F13:I22" xr:uid="{06361D94-0985-4A28-BA96-54775070F8BE}"/>
    <dataValidation imeMode="on" allowBlank="1" showInputMessage="1" showErrorMessage="1" sqref="B3:E3" xr:uid="{8372CFEC-9DBA-420A-B383-36D505A0A7E5}"/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67B4B7C1-F8D2-4D6B-9A1F-349857F9C99D}">
          <x14:formula1>
            <xm:f>単価表!$B$4:$B$8</xm:f>
          </x14:formula1>
          <xm:sqref>B13:B22 C13:E22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9"/>
  <sheetViews>
    <sheetView topLeftCell="A10" zoomScale="80" zoomScaleNormal="80" zoomScalePageLayoutView="68" workbookViewId="0">
      <selection activeCell="B26" sqref="B26:E26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8.875" style="7" customWidth="1"/>
    <col min="5" max="5" width="16.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18" ht="22.5" customHeight="1" x14ac:dyDescent="0.15">
      <c r="B1" s="8" t="s">
        <v>13</v>
      </c>
      <c r="C1" s="9"/>
      <c r="D1" s="10"/>
      <c r="E1" s="11"/>
      <c r="F1" s="12"/>
      <c r="G1" s="13" t="s">
        <v>14</v>
      </c>
      <c r="H1" s="73">
        <v>45925</v>
      </c>
      <c r="I1" s="73"/>
    </row>
    <row r="2" spans="2:18" ht="79.349999999999994" customHeight="1" thickBot="1" x14ac:dyDescent="0.4">
      <c r="B2" s="74" t="s">
        <v>12</v>
      </c>
      <c r="C2" s="74"/>
      <c r="D2" s="74"/>
      <c r="E2" s="74"/>
      <c r="F2" s="74"/>
      <c r="G2" s="14"/>
      <c r="H2" s="14"/>
      <c r="I2" s="15"/>
    </row>
    <row r="3" spans="2:18" ht="52.5" customHeight="1" thickTop="1" thickBot="1" x14ac:dyDescent="0.3">
      <c r="B3" s="83" t="s">
        <v>42</v>
      </c>
      <c r="C3" s="83"/>
      <c r="D3" s="83"/>
      <c r="E3" s="83"/>
      <c r="F3" s="16" t="s">
        <v>10</v>
      </c>
      <c r="H3" s="15"/>
      <c r="I3" s="15"/>
      <c r="J3" s="84" t="s">
        <v>46</v>
      </c>
      <c r="K3" s="84"/>
      <c r="L3" s="84"/>
      <c r="M3" s="84"/>
      <c r="N3" s="84"/>
      <c r="O3" s="84"/>
      <c r="P3" s="84"/>
      <c r="Q3" s="84"/>
      <c r="R3" s="84"/>
    </row>
    <row r="4" spans="2:18" ht="50.25" customHeight="1" thickTop="1" x14ac:dyDescent="0.2">
      <c r="B4" s="85" t="s">
        <v>45</v>
      </c>
      <c r="C4" s="85"/>
      <c r="D4" s="85"/>
      <c r="E4" s="85"/>
      <c r="F4" s="85"/>
      <c r="G4" s="77" t="s">
        <v>25</v>
      </c>
      <c r="H4" s="77"/>
      <c r="I4" s="77"/>
      <c r="J4" s="84"/>
      <c r="K4" s="84"/>
      <c r="L4" s="84"/>
      <c r="M4" s="84"/>
      <c r="N4" s="84"/>
      <c r="O4" s="84"/>
      <c r="P4" s="84"/>
      <c r="Q4" s="84"/>
      <c r="R4" s="84"/>
    </row>
    <row r="5" spans="2:18" ht="70.7" customHeight="1" thickBot="1" x14ac:dyDescent="0.3">
      <c r="B5" s="78" t="s">
        <v>44</v>
      </c>
      <c r="C5" s="78"/>
      <c r="D5" s="78"/>
      <c r="E5" s="86">
        <f>H27</f>
        <v>190300</v>
      </c>
      <c r="F5" s="86"/>
      <c r="G5" s="87" t="s">
        <v>43</v>
      </c>
      <c r="H5" s="87"/>
      <c r="I5" s="87"/>
      <c r="J5" s="84"/>
      <c r="K5" s="84"/>
      <c r="L5" s="84"/>
      <c r="M5" s="84"/>
      <c r="N5" s="84"/>
      <c r="O5" s="84"/>
      <c r="P5" s="84"/>
      <c r="Q5" s="84"/>
      <c r="R5" s="84"/>
    </row>
    <row r="6" spans="2:18" ht="28.35" customHeight="1" x14ac:dyDescent="0.15">
      <c r="B6" s="17"/>
      <c r="C6" s="17"/>
      <c r="D6" s="17"/>
      <c r="E6" s="18"/>
      <c r="F6" s="18"/>
      <c r="G6" s="19" t="s">
        <v>27</v>
      </c>
      <c r="H6" s="60" t="s">
        <v>26</v>
      </c>
      <c r="I6" s="60"/>
    </row>
    <row r="7" spans="2:18" ht="19.7" customHeight="1" thickBot="1" x14ac:dyDescent="0.2">
      <c r="B7" s="56" t="s">
        <v>15</v>
      </c>
      <c r="C7" s="61"/>
      <c r="D7" s="57"/>
      <c r="E7" s="57"/>
      <c r="F7" s="57"/>
      <c r="H7" s="20" t="s">
        <v>7</v>
      </c>
      <c r="I7" s="21" t="s">
        <v>8</v>
      </c>
    </row>
    <row r="8" spans="2:18" ht="19.7" customHeight="1" thickTop="1" thickBot="1" x14ac:dyDescent="0.2">
      <c r="B8" s="62" t="s">
        <v>16</v>
      </c>
      <c r="C8" s="63"/>
      <c r="D8" s="65"/>
      <c r="E8" s="65"/>
      <c r="F8" s="65"/>
      <c r="H8" s="66"/>
      <c r="I8" s="69"/>
    </row>
    <row r="9" spans="2:18" ht="19.7" customHeight="1" thickTop="1" thickBot="1" x14ac:dyDescent="0.2">
      <c r="B9" s="56" t="s">
        <v>17</v>
      </c>
      <c r="C9" s="61"/>
      <c r="D9" s="57"/>
      <c r="E9" s="57"/>
      <c r="F9" s="57"/>
      <c r="H9" s="67"/>
      <c r="I9" s="70"/>
    </row>
    <row r="10" spans="2:18" ht="19.7" customHeight="1" thickTop="1" x14ac:dyDescent="0.15">
      <c r="B10" s="62" t="s">
        <v>18</v>
      </c>
      <c r="C10" s="63"/>
      <c r="D10" s="55"/>
      <c r="E10" s="55"/>
      <c r="F10" s="55"/>
      <c r="H10" s="68"/>
      <c r="I10" s="71"/>
    </row>
    <row r="11" spans="2:18" ht="22.5" customHeight="1" x14ac:dyDescent="0.15"/>
    <row r="12" spans="2:18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40" t="s">
        <v>3</v>
      </c>
      <c r="I12" s="40"/>
      <c r="M12"/>
    </row>
    <row r="13" spans="2:18" ht="25.5" customHeight="1" thickTop="1" x14ac:dyDescent="0.15">
      <c r="B13" s="58" t="s">
        <v>23</v>
      </c>
      <c r="C13" s="58"/>
      <c r="D13" s="58"/>
      <c r="E13" s="59"/>
      <c r="F13" s="35">
        <v>6</v>
      </c>
      <c r="G13" s="27">
        <f t="shared" ref="G13:G23" si="0">IFERROR(VLOOKUP(B13,単価表,2,0),"")</f>
        <v>28000</v>
      </c>
      <c r="H13" s="54">
        <f>IFERROR(IF(F13&gt;1,F13*G13,G13*1),"")</f>
        <v>168000</v>
      </c>
      <c r="I13" s="54"/>
    </row>
    <row r="14" spans="2:18" ht="25.5" customHeight="1" x14ac:dyDescent="0.15">
      <c r="B14" s="49" t="s">
        <v>24</v>
      </c>
      <c r="C14" s="49"/>
      <c r="D14" s="49"/>
      <c r="E14" s="50"/>
      <c r="F14" s="36">
        <v>1</v>
      </c>
      <c r="G14" s="29">
        <f t="shared" si="0"/>
        <v>5000</v>
      </c>
      <c r="H14" s="51">
        <f t="shared" ref="H14:H23" si="1">IFERROR(IF(F14&gt;1,F14*G14,G14*1),"")</f>
        <v>5000</v>
      </c>
      <c r="I14" s="51"/>
    </row>
    <row r="15" spans="2:18" ht="25.5" customHeight="1" x14ac:dyDescent="0.15">
      <c r="B15" s="52"/>
      <c r="C15" s="52"/>
      <c r="D15" s="52"/>
      <c r="E15" s="53"/>
      <c r="F15" s="26"/>
      <c r="G15" s="27" t="str">
        <f t="shared" si="0"/>
        <v/>
      </c>
      <c r="H15" s="54" t="str">
        <f t="shared" si="1"/>
        <v/>
      </c>
      <c r="I15" s="54"/>
    </row>
    <row r="16" spans="2:18" ht="25.5" customHeight="1" x14ac:dyDescent="0.15">
      <c r="B16" s="49"/>
      <c r="C16" s="49"/>
      <c r="D16" s="49"/>
      <c r="E16" s="50"/>
      <c r="F16" s="28"/>
      <c r="G16" s="29" t="str">
        <f t="shared" si="0"/>
        <v/>
      </c>
      <c r="H16" s="51" t="str">
        <f t="shared" si="1"/>
        <v/>
      </c>
      <c r="I16" s="51"/>
    </row>
    <row r="17" spans="2:18" ht="25.5" customHeight="1" x14ac:dyDescent="0.15">
      <c r="B17" s="52"/>
      <c r="C17" s="52"/>
      <c r="D17" s="52"/>
      <c r="E17" s="53"/>
      <c r="F17" s="26"/>
      <c r="G17" s="27" t="str">
        <f t="shared" si="0"/>
        <v/>
      </c>
      <c r="H17" s="54" t="str">
        <f t="shared" si="1"/>
        <v/>
      </c>
      <c r="I17" s="54"/>
    </row>
    <row r="18" spans="2:18" ht="25.5" customHeight="1" x14ac:dyDescent="0.15">
      <c r="B18" s="49"/>
      <c r="C18" s="49"/>
      <c r="D18" s="49"/>
      <c r="E18" s="50"/>
      <c r="F18" s="28"/>
      <c r="G18" s="29" t="str">
        <f t="shared" si="0"/>
        <v/>
      </c>
      <c r="H18" s="51" t="str">
        <f t="shared" si="1"/>
        <v/>
      </c>
      <c r="I18" s="51"/>
    </row>
    <row r="19" spans="2:18" ht="25.5" customHeight="1" x14ac:dyDescent="0.15">
      <c r="B19" s="52"/>
      <c r="C19" s="52"/>
      <c r="D19" s="52"/>
      <c r="E19" s="53"/>
      <c r="F19" s="26"/>
      <c r="G19" s="27" t="str">
        <f t="shared" si="0"/>
        <v/>
      </c>
      <c r="H19" s="54" t="str">
        <f t="shared" si="1"/>
        <v/>
      </c>
      <c r="I19" s="54"/>
    </row>
    <row r="20" spans="2:18" ht="25.5" customHeight="1" x14ac:dyDescent="0.15">
      <c r="B20" s="49"/>
      <c r="C20" s="49"/>
      <c r="D20" s="49"/>
      <c r="E20" s="50"/>
      <c r="F20" s="28"/>
      <c r="G20" s="29" t="str">
        <f t="shared" si="0"/>
        <v/>
      </c>
      <c r="H20" s="51" t="str">
        <f t="shared" si="1"/>
        <v/>
      </c>
      <c r="I20" s="51"/>
    </row>
    <row r="21" spans="2:18" ht="25.5" customHeight="1" x14ac:dyDescent="0.15">
      <c r="B21" s="52"/>
      <c r="C21" s="52"/>
      <c r="D21" s="52"/>
      <c r="E21" s="53"/>
      <c r="F21" s="26"/>
      <c r="G21" s="27" t="str">
        <f t="shared" si="0"/>
        <v/>
      </c>
      <c r="H21" s="54" t="str">
        <f t="shared" si="1"/>
        <v/>
      </c>
      <c r="I21" s="54"/>
    </row>
    <row r="22" spans="2:18" ht="25.5" customHeight="1" x14ac:dyDescent="0.15">
      <c r="B22" s="49"/>
      <c r="C22" s="49"/>
      <c r="D22" s="49"/>
      <c r="E22" s="50"/>
      <c r="F22" s="28"/>
      <c r="G22" s="29" t="str">
        <f t="shared" si="0"/>
        <v/>
      </c>
      <c r="H22" s="51" t="str">
        <f t="shared" si="1"/>
        <v/>
      </c>
      <c r="I22" s="51"/>
    </row>
    <row r="23" spans="2:18" ht="25.5" customHeight="1" x14ac:dyDescent="0.15">
      <c r="B23" s="52"/>
      <c r="C23" s="52"/>
      <c r="D23" s="52"/>
      <c r="E23" s="53"/>
      <c r="F23" s="26"/>
      <c r="G23" s="27" t="str">
        <f t="shared" si="0"/>
        <v/>
      </c>
      <c r="H23" s="54" t="str">
        <f t="shared" si="1"/>
        <v/>
      </c>
      <c r="I23" s="54"/>
    </row>
    <row r="24" spans="2:18" x14ac:dyDescent="0.15">
      <c r="J24" s="82" t="s">
        <v>25</v>
      </c>
      <c r="K24" s="82"/>
      <c r="L24" s="82"/>
      <c r="M24" s="82"/>
      <c r="N24" s="82"/>
      <c r="O24" s="82"/>
      <c r="P24" s="82"/>
      <c r="Q24" s="82"/>
      <c r="R24" s="82"/>
    </row>
    <row r="25" spans="2:18" ht="25.5" customHeight="1" thickBot="1" x14ac:dyDescent="0.2">
      <c r="B25" s="40" t="s">
        <v>6</v>
      </c>
      <c r="C25" s="40"/>
      <c r="D25" s="40"/>
      <c r="E25" s="40"/>
      <c r="G25" s="30" t="s">
        <v>4</v>
      </c>
      <c r="H25" s="41">
        <f>IF(H13="","",SUM(H13:I23))</f>
        <v>173000</v>
      </c>
      <c r="I25" s="42"/>
      <c r="J25" s="82"/>
      <c r="K25" s="82"/>
      <c r="L25" s="82"/>
      <c r="M25" s="82"/>
      <c r="N25" s="82"/>
      <c r="O25" s="82"/>
      <c r="P25" s="82"/>
      <c r="Q25" s="82"/>
      <c r="R25" s="82"/>
    </row>
    <row r="26" spans="2:18" ht="25.5" customHeight="1" thickTop="1" thickBot="1" x14ac:dyDescent="0.2">
      <c r="B26" s="43" t="s">
        <v>41</v>
      </c>
      <c r="C26" s="43"/>
      <c r="D26" s="43"/>
      <c r="E26" s="43"/>
      <c r="G26" s="31" t="s">
        <v>20</v>
      </c>
      <c r="H26" s="44">
        <f>IF(H25="","",INT(H25*10%))</f>
        <v>17300</v>
      </c>
      <c r="I26" s="45"/>
      <c r="J26" s="82"/>
      <c r="K26" s="82"/>
      <c r="L26" s="82"/>
      <c r="M26" s="82"/>
      <c r="N26" s="82"/>
      <c r="O26" s="82"/>
      <c r="P26" s="82"/>
      <c r="Q26" s="82"/>
      <c r="R26" s="82"/>
    </row>
    <row r="27" spans="2:18" ht="25.5" customHeight="1" thickTop="1" thickBot="1" x14ac:dyDescent="0.2">
      <c r="B27" s="43" t="s">
        <v>28</v>
      </c>
      <c r="C27" s="43"/>
      <c r="D27" s="43"/>
      <c r="E27" s="43"/>
      <c r="G27" s="32" t="s">
        <v>5</v>
      </c>
      <c r="H27" s="47">
        <f>IF(H25="","",SUM(H25:I26))</f>
        <v>190300</v>
      </c>
      <c r="I27" s="48"/>
      <c r="J27" s="82"/>
      <c r="K27" s="82"/>
      <c r="L27" s="82"/>
      <c r="M27" s="82"/>
      <c r="N27" s="82"/>
      <c r="O27" s="82"/>
      <c r="P27" s="82"/>
      <c r="Q27" s="82"/>
      <c r="R27" s="82"/>
    </row>
    <row r="28" spans="2:18" ht="22.5" customHeight="1" thickTop="1" thickBot="1" x14ac:dyDescent="0.2">
      <c r="B28" s="37"/>
      <c r="C28" s="37"/>
      <c r="D28" s="37"/>
      <c r="E28" s="37"/>
      <c r="F28" s="33"/>
      <c r="G28" s="33"/>
      <c r="H28" s="81" t="s">
        <v>9</v>
      </c>
      <c r="I28" s="81"/>
    </row>
    <row r="29" spans="2:18" ht="22.5" customHeight="1" thickTop="1" x14ac:dyDescent="0.15"/>
  </sheetData>
  <mergeCells count="52"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B5:D5"/>
    <mergeCell ref="B4:F4"/>
    <mergeCell ref="J3:R5"/>
    <mergeCell ref="J24:R27"/>
    <mergeCell ref="H28:I28"/>
    <mergeCell ref="B22:E22"/>
    <mergeCell ref="B17:E17"/>
    <mergeCell ref="B26:E26"/>
    <mergeCell ref="B27:E27"/>
    <mergeCell ref="B28:E28"/>
    <mergeCell ref="H17:I17"/>
    <mergeCell ref="H25:I25"/>
    <mergeCell ref="B25:E25"/>
    <mergeCell ref="H26:I26"/>
    <mergeCell ref="H27:I27"/>
    <mergeCell ref="H22:I22"/>
  </mergeCells>
  <phoneticPr fontId="3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F13:I23 E5:F5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33" right="0.47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C7" sqref="C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1" t="s">
        <v>11</v>
      </c>
      <c r="C3" s="2" t="s">
        <v>2</v>
      </c>
    </row>
    <row r="4" spans="2:3" ht="14.25" thickTop="1" x14ac:dyDescent="0.15">
      <c r="B4" s="3" t="s">
        <v>21</v>
      </c>
      <c r="C4" s="4">
        <v>28000</v>
      </c>
    </row>
    <row r="5" spans="2:3" x14ac:dyDescent="0.15">
      <c r="B5" s="3" t="s">
        <v>22</v>
      </c>
      <c r="C5" s="4">
        <v>32000</v>
      </c>
    </row>
    <row r="6" spans="2:3" x14ac:dyDescent="0.15">
      <c r="B6" s="3" t="s">
        <v>23</v>
      </c>
      <c r="C6" s="4">
        <v>28000</v>
      </c>
    </row>
    <row r="7" spans="2:3" x14ac:dyDescent="0.15">
      <c r="B7" s="3" t="s">
        <v>24</v>
      </c>
      <c r="C7" s="4">
        <v>5000</v>
      </c>
    </row>
    <row r="8" spans="2:3" ht="14.25" thickBot="1" x14ac:dyDescent="0.2">
      <c r="B8" s="5" t="s">
        <v>19</v>
      </c>
      <c r="C8" s="6">
        <v>5000</v>
      </c>
    </row>
    <row r="9" spans="2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請求書 2026</vt:lpstr>
      <vt:lpstr>見積書 2026</vt:lpstr>
      <vt:lpstr>請求書</vt:lpstr>
      <vt:lpstr>見積書2025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2026-09-29T00:55:05Z</dcterms:modified>
</cp:coreProperties>
</file>