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共有\事務\2025 請求書\売上\"/>
    </mc:Choice>
  </mc:AlternateContent>
  <xr:revisionPtr revIDLastSave="0" documentId="13_ncr:1_{C6C588F5-EBEB-417D-AE8B-F06CC96017C1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10 (2)" sheetId="19" r:id="rId1"/>
    <sheet name="3" sheetId="13" r:id="rId2"/>
    <sheet name="2" sheetId="12" r:id="rId3"/>
    <sheet name="1" sheetId="11" r:id="rId4"/>
    <sheet name="12" sheetId="10" r:id="rId5"/>
    <sheet name="11" sheetId="8" r:id="rId6"/>
    <sheet name="10" sheetId="6" r:id="rId7"/>
    <sheet name="9" sheetId="2" r:id="rId8"/>
    <sheet name="8 (2)" sheetId="18" r:id="rId9"/>
    <sheet name="8" sheetId="1" r:id="rId10"/>
    <sheet name="7" sheetId="17" r:id="rId11"/>
    <sheet name="6" sheetId="16" r:id="rId12"/>
    <sheet name="5" sheetId="15" r:id="rId13"/>
    <sheet name="4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9" l="1"/>
  <c r="J26" i="19"/>
  <c r="M26" i="19" s="1"/>
  <c r="J25" i="19"/>
  <c r="M25" i="19" s="1"/>
  <c r="M24" i="19"/>
  <c r="J24" i="19"/>
  <c r="J23" i="19"/>
  <c r="M23" i="19" s="1"/>
  <c r="J22" i="19"/>
  <c r="M22" i="19" s="1"/>
  <c r="J21" i="19"/>
  <c r="M21" i="19" s="1"/>
  <c r="J20" i="19"/>
  <c r="M20" i="19" s="1"/>
  <c r="J19" i="19"/>
  <c r="M19" i="19" s="1"/>
  <c r="J18" i="19"/>
  <c r="M18" i="19" s="1"/>
  <c r="J17" i="19"/>
  <c r="M17" i="19" s="1"/>
  <c r="M15" i="19"/>
  <c r="J15" i="19"/>
  <c r="J14" i="19"/>
  <c r="M14" i="19" s="1"/>
  <c r="J13" i="19"/>
  <c r="M13" i="19" s="1"/>
  <c r="Y13" i="19" s="1"/>
  <c r="Y12" i="19"/>
  <c r="J12" i="19"/>
  <c r="M12" i="19" s="1"/>
  <c r="J11" i="19"/>
  <c r="M11" i="19" s="1"/>
  <c r="Y16" i="19"/>
  <c r="J10" i="19"/>
  <c r="M10" i="19" s="1"/>
  <c r="J9" i="19"/>
  <c r="M9" i="19" s="1"/>
  <c r="Y14" i="19" s="1"/>
  <c r="J8" i="19"/>
  <c r="M8" i="19" s="1"/>
  <c r="J7" i="19"/>
  <c r="M7" i="19" s="1"/>
  <c r="Y15" i="19" s="1"/>
  <c r="J6" i="19"/>
  <c r="M5" i="19"/>
  <c r="M28" i="13"/>
  <c r="F28" i="12"/>
  <c r="S7" i="2"/>
  <c r="J8" i="18"/>
  <c r="F28" i="18"/>
  <c r="J27" i="18"/>
  <c r="M27" i="18" s="1"/>
  <c r="J26" i="18"/>
  <c r="M26" i="18" s="1"/>
  <c r="J25" i="18"/>
  <c r="M25" i="18" s="1"/>
  <c r="J24" i="18"/>
  <c r="M24" i="18" s="1"/>
  <c r="J23" i="18"/>
  <c r="M23" i="18" s="1"/>
  <c r="J22" i="18"/>
  <c r="M22" i="18" s="1"/>
  <c r="J21" i="18"/>
  <c r="M21" i="18" s="1"/>
  <c r="J20" i="18"/>
  <c r="M20" i="18" s="1"/>
  <c r="M19" i="18"/>
  <c r="M18" i="18"/>
  <c r="J16" i="18"/>
  <c r="M16" i="18" s="1"/>
  <c r="J15" i="18"/>
  <c r="M15" i="18" s="1"/>
  <c r="J14" i="18"/>
  <c r="M14" i="18" s="1"/>
  <c r="J13" i="18"/>
  <c r="M13" i="18" s="1"/>
  <c r="J12" i="18"/>
  <c r="M12" i="18" s="1"/>
  <c r="J11" i="18"/>
  <c r="M11" i="18" s="1"/>
  <c r="J10" i="18"/>
  <c r="M10" i="18" s="1"/>
  <c r="J9" i="18"/>
  <c r="M9" i="18" s="1"/>
  <c r="J7" i="18"/>
  <c r="M7" i="18" s="1"/>
  <c r="J6" i="18"/>
  <c r="M5" i="18"/>
  <c r="F28" i="13"/>
  <c r="F28" i="17"/>
  <c r="J27" i="17"/>
  <c r="M27" i="17" s="1"/>
  <c r="J26" i="17"/>
  <c r="M26" i="17" s="1"/>
  <c r="M25" i="17"/>
  <c r="J25" i="17"/>
  <c r="J24" i="17"/>
  <c r="M24" i="17" s="1"/>
  <c r="J23" i="17"/>
  <c r="M23" i="17" s="1"/>
  <c r="J22" i="17"/>
  <c r="M22" i="17" s="1"/>
  <c r="J21" i="17"/>
  <c r="M21" i="17" s="1"/>
  <c r="J20" i="17"/>
  <c r="M20" i="17" s="1"/>
  <c r="M19" i="17"/>
  <c r="M18" i="17"/>
  <c r="J16" i="17"/>
  <c r="M16" i="17" s="1"/>
  <c r="J15" i="17"/>
  <c r="M15" i="17" s="1"/>
  <c r="J14" i="17"/>
  <c r="M14" i="17" s="1"/>
  <c r="J13" i="17"/>
  <c r="M13" i="17" s="1"/>
  <c r="J12" i="17"/>
  <c r="M12" i="17" s="1"/>
  <c r="M11" i="17"/>
  <c r="J11" i="17"/>
  <c r="J10" i="17"/>
  <c r="M10" i="17" s="1"/>
  <c r="J9" i="17"/>
  <c r="M9" i="17" s="1"/>
  <c r="J8" i="17"/>
  <c r="M8" i="17" s="1"/>
  <c r="J7" i="17"/>
  <c r="M7" i="17" s="1"/>
  <c r="J6" i="17"/>
  <c r="J28" i="17" s="1"/>
  <c r="M5" i="17"/>
  <c r="F28" i="16"/>
  <c r="J27" i="16"/>
  <c r="M27" i="16" s="1"/>
  <c r="J26" i="16"/>
  <c r="M26" i="16" s="1"/>
  <c r="J25" i="16"/>
  <c r="M25" i="16" s="1"/>
  <c r="J24" i="16"/>
  <c r="M24" i="16" s="1"/>
  <c r="J23" i="16"/>
  <c r="M23" i="16" s="1"/>
  <c r="J22" i="16"/>
  <c r="M22" i="16" s="1"/>
  <c r="M21" i="16"/>
  <c r="J21" i="16"/>
  <c r="J20" i="16"/>
  <c r="M20" i="16" s="1"/>
  <c r="M19" i="16"/>
  <c r="M18" i="16"/>
  <c r="J16" i="16"/>
  <c r="M16" i="16" s="1"/>
  <c r="J15" i="16"/>
  <c r="M15" i="16" s="1"/>
  <c r="J14" i="16"/>
  <c r="M14" i="16" s="1"/>
  <c r="M13" i="16"/>
  <c r="J13" i="16"/>
  <c r="J12" i="16"/>
  <c r="M12" i="16" s="1"/>
  <c r="J11" i="16"/>
  <c r="M11" i="16" s="1"/>
  <c r="J10" i="16"/>
  <c r="M10" i="16" s="1"/>
  <c r="M9" i="16"/>
  <c r="J9" i="16"/>
  <c r="J8" i="16"/>
  <c r="M8" i="16" s="1"/>
  <c r="J7" i="16"/>
  <c r="M7" i="16" s="1"/>
  <c r="J6" i="16"/>
  <c r="M5" i="16"/>
  <c r="F28" i="15"/>
  <c r="J27" i="15"/>
  <c r="M27" i="15" s="1"/>
  <c r="M26" i="15"/>
  <c r="J26" i="15"/>
  <c r="J25" i="15"/>
  <c r="M25" i="15" s="1"/>
  <c r="J24" i="15"/>
  <c r="M24" i="15" s="1"/>
  <c r="J23" i="15"/>
  <c r="M23" i="15" s="1"/>
  <c r="M22" i="15"/>
  <c r="J22" i="15"/>
  <c r="J21" i="15"/>
  <c r="M21" i="15" s="1"/>
  <c r="J20" i="15"/>
  <c r="M20" i="15" s="1"/>
  <c r="M19" i="15"/>
  <c r="M18" i="15"/>
  <c r="M16" i="15"/>
  <c r="J16" i="15"/>
  <c r="J15" i="15"/>
  <c r="M15" i="15" s="1"/>
  <c r="J14" i="15"/>
  <c r="M14" i="15" s="1"/>
  <c r="J13" i="15"/>
  <c r="M13" i="15" s="1"/>
  <c r="M12" i="15"/>
  <c r="J12" i="15"/>
  <c r="J11" i="15"/>
  <c r="M11" i="15" s="1"/>
  <c r="J10" i="15"/>
  <c r="M10" i="15" s="1"/>
  <c r="J9" i="15"/>
  <c r="J28" i="15" s="1"/>
  <c r="M8" i="15"/>
  <c r="J8" i="15"/>
  <c r="J7" i="15"/>
  <c r="M7" i="15" s="1"/>
  <c r="J6" i="15"/>
  <c r="M6" i="15" s="1"/>
  <c r="M5" i="15"/>
  <c r="F28" i="14"/>
  <c r="J27" i="14"/>
  <c r="M27" i="14" s="1"/>
  <c r="J26" i="14"/>
  <c r="M26" i="14" s="1"/>
  <c r="J25" i="14"/>
  <c r="M25" i="14" s="1"/>
  <c r="J24" i="14"/>
  <c r="M24" i="14" s="1"/>
  <c r="J23" i="14"/>
  <c r="M23" i="14" s="1"/>
  <c r="J22" i="14"/>
  <c r="M22" i="14" s="1"/>
  <c r="J21" i="14"/>
  <c r="M21" i="14" s="1"/>
  <c r="J20" i="14"/>
  <c r="M20" i="14" s="1"/>
  <c r="M19" i="14"/>
  <c r="M18" i="14"/>
  <c r="J16" i="14"/>
  <c r="M16" i="14" s="1"/>
  <c r="J15" i="14"/>
  <c r="M15" i="14" s="1"/>
  <c r="J14" i="14"/>
  <c r="M14" i="14" s="1"/>
  <c r="J13" i="14"/>
  <c r="M13" i="14" s="1"/>
  <c r="J12" i="14"/>
  <c r="M12" i="14" s="1"/>
  <c r="J11" i="14"/>
  <c r="M11" i="14" s="1"/>
  <c r="J10" i="14"/>
  <c r="M10" i="14" s="1"/>
  <c r="J9" i="14"/>
  <c r="M9" i="14" s="1"/>
  <c r="J8" i="14"/>
  <c r="M8" i="14" s="1"/>
  <c r="J7" i="14"/>
  <c r="M7" i="14" s="1"/>
  <c r="J6" i="14"/>
  <c r="M5" i="14"/>
  <c r="J27" i="19" l="1"/>
  <c r="M6" i="19"/>
  <c r="M27" i="19"/>
  <c r="Y17" i="19"/>
  <c r="AD14" i="19" s="1"/>
  <c r="J28" i="18"/>
  <c r="M6" i="18"/>
  <c r="M28" i="18" s="1"/>
  <c r="M9" i="15"/>
  <c r="J28" i="16"/>
  <c r="J28" i="14"/>
  <c r="M6" i="17"/>
  <c r="M28" i="17" s="1"/>
  <c r="M6" i="16"/>
  <c r="M28" i="16" s="1"/>
  <c r="M28" i="15"/>
  <c r="M6" i="14"/>
  <c r="M28" i="14" s="1"/>
  <c r="J27" i="13" l="1"/>
  <c r="M27" i="13" s="1"/>
  <c r="J26" i="13"/>
  <c r="M26" i="13" s="1"/>
  <c r="J25" i="13"/>
  <c r="M25" i="13" s="1"/>
  <c r="J24" i="13"/>
  <c r="M24" i="13" s="1"/>
  <c r="J23" i="13"/>
  <c r="M23" i="13" s="1"/>
  <c r="M22" i="13"/>
  <c r="J21" i="13"/>
  <c r="M21" i="13" s="1"/>
  <c r="J20" i="13"/>
  <c r="M20" i="13" s="1"/>
  <c r="J19" i="13"/>
  <c r="M19" i="13" s="1"/>
  <c r="J18" i="13"/>
  <c r="M18" i="13" s="1"/>
  <c r="J16" i="13"/>
  <c r="M16" i="13" s="1"/>
  <c r="J15" i="13"/>
  <c r="M15" i="13" s="1"/>
  <c r="J14" i="13"/>
  <c r="M14" i="13" s="1"/>
  <c r="J13" i="13"/>
  <c r="M13" i="13" s="1"/>
  <c r="J12" i="13"/>
  <c r="M12" i="13" s="1"/>
  <c r="J11" i="13"/>
  <c r="M11" i="13" s="1"/>
  <c r="J10" i="13"/>
  <c r="M10" i="13" s="1"/>
  <c r="J9" i="13"/>
  <c r="M9" i="13" s="1"/>
  <c r="J8" i="13"/>
  <c r="M8" i="13" s="1"/>
  <c r="J7" i="13"/>
  <c r="M7" i="13" s="1"/>
  <c r="J6" i="13"/>
  <c r="M5" i="13"/>
  <c r="F28" i="11"/>
  <c r="J22" i="11"/>
  <c r="M22" i="11" s="1"/>
  <c r="J27" i="12"/>
  <c r="M27" i="12" s="1"/>
  <c r="J26" i="12"/>
  <c r="M26" i="12" s="1"/>
  <c r="J25" i="12"/>
  <c r="M25" i="12" s="1"/>
  <c r="J24" i="12"/>
  <c r="M24" i="12" s="1"/>
  <c r="J23" i="12"/>
  <c r="M23" i="12" s="1"/>
  <c r="J22" i="12"/>
  <c r="M22" i="12" s="1"/>
  <c r="J21" i="12"/>
  <c r="M21" i="12" s="1"/>
  <c r="J20" i="12"/>
  <c r="M20" i="12" s="1"/>
  <c r="J19" i="12"/>
  <c r="M19" i="12" s="1"/>
  <c r="J18" i="12"/>
  <c r="M18" i="12" s="1"/>
  <c r="J16" i="12"/>
  <c r="M16" i="12" s="1"/>
  <c r="J15" i="12"/>
  <c r="M15" i="12" s="1"/>
  <c r="J14" i="12"/>
  <c r="M14" i="12" s="1"/>
  <c r="J13" i="12"/>
  <c r="M13" i="12" s="1"/>
  <c r="J12" i="12"/>
  <c r="M12" i="12" s="1"/>
  <c r="J11" i="12"/>
  <c r="M11" i="12" s="1"/>
  <c r="J10" i="12"/>
  <c r="M10" i="12" s="1"/>
  <c r="J9" i="12"/>
  <c r="M9" i="12" s="1"/>
  <c r="J8" i="12"/>
  <c r="M8" i="12" s="1"/>
  <c r="J7" i="12"/>
  <c r="M7" i="12" s="1"/>
  <c r="J6" i="12"/>
  <c r="M5" i="12"/>
  <c r="J28" i="13" l="1"/>
  <c r="M6" i="13"/>
  <c r="J28" i="12"/>
  <c r="M6" i="12"/>
  <c r="M28" i="12" s="1"/>
  <c r="J13" i="11" l="1"/>
  <c r="J27" i="11" l="1"/>
  <c r="M27" i="11" s="1"/>
  <c r="J26" i="11"/>
  <c r="M26" i="11" s="1"/>
  <c r="J25" i="11"/>
  <c r="M25" i="11" s="1"/>
  <c r="J24" i="11"/>
  <c r="M24" i="11" s="1"/>
  <c r="J23" i="11"/>
  <c r="M23" i="11" s="1"/>
  <c r="J21" i="11"/>
  <c r="M21" i="11" s="1"/>
  <c r="J20" i="11"/>
  <c r="M20" i="11" s="1"/>
  <c r="J19" i="11"/>
  <c r="M19" i="11" s="1"/>
  <c r="J18" i="11"/>
  <c r="M18" i="11" s="1"/>
  <c r="J17" i="11"/>
  <c r="M17" i="11" s="1"/>
  <c r="J15" i="11"/>
  <c r="M15" i="11" s="1"/>
  <c r="J14" i="11"/>
  <c r="M14" i="11" s="1"/>
  <c r="M13" i="11"/>
  <c r="J12" i="11"/>
  <c r="M12" i="11" s="1"/>
  <c r="J11" i="11"/>
  <c r="M11" i="11" s="1"/>
  <c r="J10" i="11"/>
  <c r="M10" i="11" s="1"/>
  <c r="J9" i="11"/>
  <c r="M9" i="11" s="1"/>
  <c r="J8" i="11"/>
  <c r="M8" i="11" s="1"/>
  <c r="J7" i="11"/>
  <c r="M7" i="11" s="1"/>
  <c r="J6" i="11"/>
  <c r="M6" i="11" s="1"/>
  <c r="M5" i="11"/>
  <c r="F28" i="10"/>
  <c r="AJ30" i="10"/>
  <c r="AB30" i="10"/>
  <c r="J27" i="10"/>
  <c r="M27" i="10" s="1"/>
  <c r="J26" i="10"/>
  <c r="M26" i="10" s="1"/>
  <c r="J25" i="10"/>
  <c r="M25" i="10" s="1"/>
  <c r="J24" i="10"/>
  <c r="M24" i="10" s="1"/>
  <c r="AJ23" i="10"/>
  <c r="AJ24" i="10" s="1"/>
  <c r="J23" i="10"/>
  <c r="M23" i="10" s="1"/>
  <c r="J22" i="10"/>
  <c r="M22" i="10" s="1"/>
  <c r="J21" i="10"/>
  <c r="M21" i="10" s="1"/>
  <c r="J20" i="10"/>
  <c r="M20" i="10" s="1"/>
  <c r="W18" i="10" s="1"/>
  <c r="J19" i="10"/>
  <c r="M19" i="10" s="1"/>
  <c r="M18" i="10"/>
  <c r="W21" i="10" s="1"/>
  <c r="J18" i="10"/>
  <c r="J16" i="10"/>
  <c r="M16" i="10" s="1"/>
  <c r="AC15" i="10"/>
  <c r="J15" i="10"/>
  <c r="M15" i="10" s="1"/>
  <c r="J14" i="10"/>
  <c r="M14" i="10" s="1"/>
  <c r="W19" i="10" s="1"/>
  <c r="AC13" i="10"/>
  <c r="J13" i="10"/>
  <c r="M13" i="10" s="1"/>
  <c r="J12" i="10"/>
  <c r="M12" i="10" s="1"/>
  <c r="J11" i="10"/>
  <c r="M11" i="10" s="1"/>
  <c r="J10" i="10"/>
  <c r="M10" i="10" s="1"/>
  <c r="J9" i="10"/>
  <c r="M9" i="10" s="1"/>
  <c r="W20" i="10" s="1"/>
  <c r="J8" i="10"/>
  <c r="M8" i="10" s="1"/>
  <c r="AC7" i="10"/>
  <c r="AJ8" i="10" s="1"/>
  <c r="J7" i="10"/>
  <c r="M7" i="10" s="1"/>
  <c r="J6" i="10"/>
  <c r="M6" i="10" s="1"/>
  <c r="M5" i="10"/>
  <c r="M28" i="10" l="1"/>
  <c r="M28" i="11"/>
  <c r="J28" i="11"/>
  <c r="W23" i="10"/>
  <c r="J28" i="10"/>
  <c r="AC9" i="10"/>
  <c r="AJ30" i="8" l="1"/>
  <c r="AB30" i="8"/>
  <c r="J15" i="1"/>
  <c r="M15" i="1" s="1"/>
  <c r="J14" i="1"/>
  <c r="M14" i="1" s="1"/>
  <c r="AC7" i="8"/>
  <c r="AC9" i="8" l="1"/>
  <c r="AC13" i="8"/>
  <c r="AC15" i="8" s="1"/>
  <c r="AJ8" i="8" l="1"/>
  <c r="Y13" i="6"/>
  <c r="AJ23" i="8" l="1"/>
  <c r="AJ24" i="8" s="1"/>
  <c r="F28" i="8"/>
  <c r="J27" i="8"/>
  <c r="M27" i="8" s="1"/>
  <c r="J26" i="8"/>
  <c r="M26" i="8" s="1"/>
  <c r="J25" i="8"/>
  <c r="M25" i="8" s="1"/>
  <c r="M24" i="8"/>
  <c r="J24" i="8"/>
  <c r="J23" i="8"/>
  <c r="M23" i="8" s="1"/>
  <c r="J22" i="8"/>
  <c r="M22" i="8" s="1"/>
  <c r="J21" i="8"/>
  <c r="M21" i="8" s="1"/>
  <c r="J20" i="8"/>
  <c r="M20" i="8" s="1"/>
  <c r="W18" i="8" s="1"/>
  <c r="J19" i="8"/>
  <c r="M19" i="8" s="1"/>
  <c r="J18" i="8"/>
  <c r="M18" i="8" s="1"/>
  <c r="W21" i="8" s="1"/>
  <c r="J16" i="8"/>
  <c r="M16" i="8" s="1"/>
  <c r="J15" i="8"/>
  <c r="M15" i="8" s="1"/>
  <c r="J14" i="8"/>
  <c r="M14" i="8" s="1"/>
  <c r="W19" i="8" s="1"/>
  <c r="J13" i="8"/>
  <c r="M13" i="8" s="1"/>
  <c r="J12" i="8"/>
  <c r="M12" i="8" s="1"/>
  <c r="J11" i="8"/>
  <c r="M11" i="8" s="1"/>
  <c r="J10" i="8"/>
  <c r="M10" i="8" s="1"/>
  <c r="J9" i="8"/>
  <c r="J8" i="8"/>
  <c r="M8" i="8" s="1"/>
  <c r="J7" i="8"/>
  <c r="M7" i="8" s="1"/>
  <c r="J6" i="8"/>
  <c r="M6" i="8" s="1"/>
  <c r="M5" i="8"/>
  <c r="J28" i="8" l="1"/>
  <c r="M9" i="8"/>
  <c r="J21" i="6"/>
  <c r="M21" i="6" s="1"/>
  <c r="J20" i="6"/>
  <c r="M20" i="6" s="1"/>
  <c r="M28" i="8" l="1"/>
  <c r="W20" i="8"/>
  <c r="W23" i="8" s="1"/>
  <c r="AB20" i="8" s="1"/>
  <c r="J19" i="6"/>
  <c r="M19" i="6" s="1"/>
  <c r="J13" i="6"/>
  <c r="F28" i="6" l="1"/>
  <c r="J27" i="6"/>
  <c r="M27" i="6" s="1"/>
  <c r="J26" i="6"/>
  <c r="M26" i="6" s="1"/>
  <c r="J25" i="6"/>
  <c r="M25" i="6" s="1"/>
  <c r="J24" i="6"/>
  <c r="M24" i="6" s="1"/>
  <c r="J23" i="6"/>
  <c r="M23" i="6" s="1"/>
  <c r="J22" i="6"/>
  <c r="M22" i="6" s="1"/>
  <c r="J18" i="6"/>
  <c r="M18" i="6" s="1"/>
  <c r="J16" i="6"/>
  <c r="M16" i="6" s="1"/>
  <c r="J15" i="6"/>
  <c r="M15" i="6" s="1"/>
  <c r="J14" i="6"/>
  <c r="M14" i="6" s="1"/>
  <c r="Y14" i="6" s="1"/>
  <c r="Y18" i="6" s="1"/>
  <c r="AD15" i="6" s="1"/>
  <c r="M13" i="6"/>
  <c r="J12" i="6"/>
  <c r="M12" i="6" s="1"/>
  <c r="J11" i="6"/>
  <c r="M11" i="6" s="1"/>
  <c r="Y17" i="6" s="1"/>
  <c r="J10" i="6"/>
  <c r="M10" i="6" s="1"/>
  <c r="J9" i="6"/>
  <c r="M9" i="6" s="1"/>
  <c r="Y15" i="6" s="1"/>
  <c r="J8" i="6"/>
  <c r="J7" i="6"/>
  <c r="M7" i="6" s="1"/>
  <c r="Y16" i="6" s="1"/>
  <c r="J6" i="6"/>
  <c r="M6" i="6" s="1"/>
  <c r="M5" i="6"/>
  <c r="J28" i="6" l="1"/>
  <c r="M8" i="6"/>
  <c r="M28" i="6" s="1"/>
  <c r="M25" i="2" l="1"/>
  <c r="J14" i="2" l="1"/>
  <c r="J18" i="2" l="1"/>
  <c r="M18" i="2" s="1"/>
  <c r="J16" i="2"/>
  <c r="M16" i="2" s="1"/>
  <c r="F28" i="2"/>
  <c r="J27" i="2"/>
  <c r="M27" i="2" s="1"/>
  <c r="J26" i="2"/>
  <c r="M26" i="2" s="1"/>
  <c r="J24" i="2"/>
  <c r="M24" i="2" s="1"/>
  <c r="J23" i="2"/>
  <c r="M23" i="2" s="1"/>
  <c r="J22" i="2"/>
  <c r="M22" i="2" s="1"/>
  <c r="J21" i="2"/>
  <c r="M21" i="2" s="1"/>
  <c r="J20" i="2"/>
  <c r="M20" i="2" s="1"/>
  <c r="J19" i="2"/>
  <c r="M19" i="2" s="1"/>
  <c r="J15" i="2"/>
  <c r="M15" i="2" s="1"/>
  <c r="M14" i="2"/>
  <c r="J13" i="2"/>
  <c r="M13" i="2" s="1"/>
  <c r="J12" i="2"/>
  <c r="M12" i="2" s="1"/>
  <c r="J11" i="2"/>
  <c r="M11" i="2" s="1"/>
  <c r="J10" i="2"/>
  <c r="M10" i="2" s="1"/>
  <c r="J9" i="2"/>
  <c r="M9" i="2" s="1"/>
  <c r="J8" i="2"/>
  <c r="M8" i="2" s="1"/>
  <c r="J7" i="2"/>
  <c r="M7" i="2" s="1"/>
  <c r="J6" i="2"/>
  <c r="M6" i="2" s="1"/>
  <c r="M5" i="2"/>
  <c r="J25" i="1"/>
  <c r="M25" i="1" s="1"/>
  <c r="J28" i="2" l="1"/>
  <c r="M28" i="2"/>
  <c r="F28" i="1"/>
  <c r="J20" i="1"/>
  <c r="M20" i="1" s="1"/>
  <c r="M19" i="1"/>
  <c r="J27" i="1"/>
  <c r="M27" i="1" s="1"/>
  <c r="J26" i="1"/>
  <c r="M26" i="1" s="1"/>
  <c r="J24" i="1"/>
  <c r="M24" i="1" s="1"/>
  <c r="J23" i="1"/>
  <c r="M23" i="1" s="1"/>
  <c r="J22" i="1"/>
  <c r="M22" i="1" s="1"/>
  <c r="J21" i="1"/>
  <c r="M21" i="1" s="1"/>
  <c r="M18" i="1"/>
  <c r="J16" i="1"/>
  <c r="M16" i="1" s="1"/>
  <c r="J13" i="1"/>
  <c r="M13" i="1" s="1"/>
  <c r="J12" i="1"/>
  <c r="M12" i="1" s="1"/>
  <c r="J11" i="1"/>
  <c r="M11" i="1" s="1"/>
  <c r="J10" i="1"/>
  <c r="M10" i="1" s="1"/>
  <c r="J9" i="1"/>
  <c r="M9" i="1" s="1"/>
  <c r="J8" i="1"/>
  <c r="M8" i="1" s="1"/>
  <c r="J7" i="1"/>
  <c r="M7" i="1" s="1"/>
  <c r="J6" i="1"/>
  <c r="M6" i="1" s="1"/>
  <c r="M5" i="1"/>
  <c r="M28" i="1" l="1"/>
  <c r="J28" i="1"/>
  <c r="AB20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shizu</author>
  </authors>
  <commentList>
    <comment ref="F22" authorId="0" shapeId="0" xr:uid="{E2F92392-B828-40A3-919E-9D66E70403CD}">
      <text>
        <r>
          <rPr>
            <b/>
            <sz val="9"/>
            <color indexed="81"/>
            <rFont val="MS P ゴシック"/>
            <family val="3"/>
            <charset val="128"/>
          </rPr>
          <t>shizu: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<sst xmlns="http://schemas.openxmlformats.org/spreadsheetml/2006/main" count="550" uniqueCount="83">
  <si>
    <t>消費税</t>
    <rPh sb="0" eb="3">
      <t>ショウヒゼイ</t>
    </rPh>
    <phoneticPr fontId="3"/>
  </si>
  <si>
    <t>取引先</t>
    <rPh sb="0" eb="2">
      <t>トリヒキ</t>
    </rPh>
    <rPh sb="2" eb="3">
      <t>サキ</t>
    </rPh>
    <phoneticPr fontId="3"/>
  </si>
  <si>
    <t>締日</t>
    <rPh sb="0" eb="1">
      <t>シ</t>
    </rPh>
    <rPh sb="1" eb="2">
      <t>ヒ</t>
    </rPh>
    <phoneticPr fontId="3"/>
  </si>
  <si>
    <t>請求額</t>
    <rPh sb="0" eb="2">
      <t>セイキュウ</t>
    </rPh>
    <rPh sb="2" eb="3">
      <t>ガク</t>
    </rPh>
    <phoneticPr fontId="3"/>
  </si>
  <si>
    <t>請求合計</t>
    <rPh sb="0" eb="2">
      <t>セイキュウ</t>
    </rPh>
    <rPh sb="2" eb="4">
      <t>ゴウケイ</t>
    </rPh>
    <phoneticPr fontId="3"/>
  </si>
  <si>
    <t>入金日</t>
    <rPh sb="0" eb="2">
      <t>ニュウキン</t>
    </rPh>
    <rPh sb="2" eb="3">
      <t>ビ</t>
    </rPh>
    <phoneticPr fontId="3"/>
  </si>
  <si>
    <t>施設</t>
    <rPh sb="0" eb="2">
      <t>シセツ</t>
    </rPh>
    <phoneticPr fontId="3"/>
  </si>
  <si>
    <t>太子病院</t>
    <rPh sb="0" eb="4">
      <t>タイシビョウイン</t>
    </rPh>
    <phoneticPr fontId="3"/>
  </si>
  <si>
    <t>末</t>
    <rPh sb="0" eb="1">
      <t>マツ</t>
    </rPh>
    <phoneticPr fontId="3"/>
  </si>
  <si>
    <t>岡崎組</t>
    <rPh sb="0" eb="3">
      <t>オカザキグミ</t>
    </rPh>
    <phoneticPr fontId="3"/>
  </si>
  <si>
    <t>前田建設</t>
    <rPh sb="0" eb="4">
      <t>マエダケンセツ</t>
    </rPh>
    <phoneticPr fontId="3"/>
  </si>
  <si>
    <t>日伸</t>
    <rPh sb="0" eb="2">
      <t>ニッシン</t>
    </rPh>
    <phoneticPr fontId="3"/>
  </si>
  <si>
    <t>扶蘇興業</t>
    <rPh sb="0" eb="4">
      <t>フソコウギョウ</t>
    </rPh>
    <phoneticPr fontId="3"/>
  </si>
  <si>
    <t>秋元建設工業</t>
    <rPh sb="0" eb="6">
      <t>アキモトケンセツコウギョウ</t>
    </rPh>
    <phoneticPr fontId="3"/>
  </si>
  <si>
    <t>岸建工</t>
    <rPh sb="0" eb="1">
      <t>キシ</t>
    </rPh>
    <rPh sb="1" eb="3">
      <t>ケンコウ</t>
    </rPh>
    <phoneticPr fontId="3"/>
  </si>
  <si>
    <t>住兼工務店</t>
    <rPh sb="0" eb="5">
      <t>ジュウケンコウムテン</t>
    </rPh>
    <phoneticPr fontId="3"/>
  </si>
  <si>
    <t>陸設備</t>
    <rPh sb="0" eb="3">
      <t>リクセツビ</t>
    </rPh>
    <phoneticPr fontId="3"/>
  </si>
  <si>
    <t>山村設備商会</t>
    <rPh sb="0" eb="6">
      <t>ヤマムラセツビショウカイ</t>
    </rPh>
    <phoneticPr fontId="3"/>
  </si>
  <si>
    <t>大洋</t>
    <rPh sb="0" eb="2">
      <t>タイヨウ</t>
    </rPh>
    <phoneticPr fontId="3"/>
  </si>
  <si>
    <t>コーヨーテック</t>
    <phoneticPr fontId="3"/>
  </si>
  <si>
    <t>基泰組</t>
    <rPh sb="0" eb="3">
      <t>モトヒロ</t>
    </rPh>
    <phoneticPr fontId="3"/>
  </si>
  <si>
    <t>込み</t>
    <rPh sb="0" eb="1">
      <t>コ</t>
    </rPh>
    <phoneticPr fontId="3"/>
  </si>
  <si>
    <t>機動警備</t>
    <rPh sb="0" eb="4">
      <t>キドウケイビ</t>
    </rPh>
    <phoneticPr fontId="3"/>
  </si>
  <si>
    <t>神姫警備</t>
    <rPh sb="0" eb="2">
      <t>シンキ</t>
    </rPh>
    <rPh sb="2" eb="4">
      <t>ケイビ</t>
    </rPh>
    <phoneticPr fontId="3"/>
  </si>
  <si>
    <t>株式会社ＣＳＩＬｅａｄ</t>
    <rPh sb="0" eb="4">
      <t>カブシキガイシャ</t>
    </rPh>
    <phoneticPr fontId="3"/>
  </si>
  <si>
    <t>月度</t>
    <rPh sb="0" eb="1">
      <t>ガツ</t>
    </rPh>
    <rPh sb="1" eb="2">
      <t>ド</t>
    </rPh>
    <phoneticPr fontId="3"/>
  </si>
  <si>
    <t>売　上　表</t>
    <rPh sb="0" eb="1">
      <t>バイ</t>
    </rPh>
    <rPh sb="2" eb="3">
      <t>ウエ</t>
    </rPh>
    <rPh sb="4" eb="5">
      <t>ヒョウ</t>
    </rPh>
    <phoneticPr fontId="3"/>
  </si>
  <si>
    <t>20日締め</t>
    <rPh sb="2" eb="3">
      <t>カ</t>
    </rPh>
    <rPh sb="3" eb="4">
      <t>シ</t>
    </rPh>
    <phoneticPr fontId="3"/>
  </si>
  <si>
    <t>末締め</t>
    <rPh sb="0" eb="2">
      <t>マツジ</t>
    </rPh>
    <phoneticPr fontId="3"/>
  </si>
  <si>
    <t>警備業者</t>
    <rPh sb="0" eb="4">
      <t>ケイビギョウシャ</t>
    </rPh>
    <phoneticPr fontId="3"/>
  </si>
  <si>
    <t>菅清工業</t>
    <rPh sb="0" eb="2">
      <t>カンセイ</t>
    </rPh>
    <rPh sb="2" eb="4">
      <t>コウギョウ</t>
    </rPh>
    <phoneticPr fontId="3"/>
  </si>
  <si>
    <t>令和4年</t>
    <rPh sb="0" eb="2">
      <t>レイワ</t>
    </rPh>
    <rPh sb="3" eb="4">
      <t>ネン</t>
    </rPh>
    <phoneticPr fontId="3"/>
  </si>
  <si>
    <t>大雅建設</t>
    <rPh sb="0" eb="1">
      <t>ダイ</t>
    </rPh>
    <rPh sb="1" eb="2">
      <t>マサ</t>
    </rPh>
    <rPh sb="2" eb="4">
      <t>ケンセツ</t>
    </rPh>
    <phoneticPr fontId="3"/>
  </si>
  <si>
    <t>朝来市</t>
    <rPh sb="0" eb="3">
      <t>アサゴシ</t>
    </rPh>
    <phoneticPr fontId="3"/>
  </si>
  <si>
    <t>大雅建設</t>
    <rPh sb="0" eb="4">
      <t>ダイマサケンセツ</t>
    </rPh>
    <phoneticPr fontId="3"/>
  </si>
  <si>
    <t>バンガード</t>
    <phoneticPr fontId="3"/>
  </si>
  <si>
    <t>アルゴセキュリティ</t>
    <phoneticPr fontId="3"/>
  </si>
  <si>
    <t>日向土木</t>
    <rPh sb="0" eb="4">
      <t>ヒュウガドボク</t>
    </rPh>
    <phoneticPr fontId="3"/>
  </si>
  <si>
    <t>あさご芸術　　　　　　　　　　　　　　　　　　　の森美術館</t>
    <rPh sb="3" eb="5">
      <t>ゲイジュツ</t>
    </rPh>
    <rPh sb="25" eb="29">
      <t>モリビジュツカン</t>
    </rPh>
    <phoneticPr fontId="3"/>
  </si>
  <si>
    <t>朝来市役所</t>
    <rPh sb="0" eb="5">
      <t>アサゴシヤクショ</t>
    </rPh>
    <phoneticPr fontId="3"/>
  </si>
  <si>
    <t>橋本建設</t>
    <rPh sb="0" eb="2">
      <t>ハシモト</t>
    </rPh>
    <rPh sb="2" eb="4">
      <t>ケンセツ</t>
    </rPh>
    <phoneticPr fontId="3"/>
  </si>
  <si>
    <t>モリケン</t>
    <phoneticPr fontId="3"/>
  </si>
  <si>
    <t>山村</t>
    <rPh sb="0" eb="2">
      <t>ヤマムラ</t>
    </rPh>
    <phoneticPr fontId="3"/>
  </si>
  <si>
    <t>扶蘇</t>
    <rPh sb="0" eb="2">
      <t>フソ</t>
    </rPh>
    <phoneticPr fontId="3"/>
  </si>
  <si>
    <t>橋本</t>
    <rPh sb="0" eb="2">
      <t>ハシモト</t>
    </rPh>
    <phoneticPr fontId="3"/>
  </si>
  <si>
    <t>5月</t>
    <rPh sb="1" eb="2">
      <t>ガツ</t>
    </rPh>
    <phoneticPr fontId="3"/>
  </si>
  <si>
    <t>6月</t>
  </si>
  <si>
    <t>7月</t>
  </si>
  <si>
    <t>8月</t>
  </si>
  <si>
    <t>9月</t>
  </si>
  <si>
    <t>10月</t>
  </si>
  <si>
    <t>11月</t>
  </si>
  <si>
    <t>12月</t>
  </si>
  <si>
    <t>前建</t>
    <rPh sb="0" eb="1">
      <t>マエ</t>
    </rPh>
    <rPh sb="1" eb="2">
      <t>ケン</t>
    </rPh>
    <phoneticPr fontId="3"/>
  </si>
  <si>
    <t>8月</t>
    <rPh sb="1" eb="2">
      <t>ガツ</t>
    </rPh>
    <phoneticPr fontId="3"/>
  </si>
  <si>
    <t>8月社会保険</t>
    <rPh sb="1" eb="2">
      <t>ガツ</t>
    </rPh>
    <rPh sb="2" eb="4">
      <t>シャカイ</t>
    </rPh>
    <rPh sb="4" eb="6">
      <t>ホケン</t>
    </rPh>
    <phoneticPr fontId="3"/>
  </si>
  <si>
    <t>9月社会保険</t>
    <rPh sb="1" eb="2">
      <t>ガツ</t>
    </rPh>
    <rPh sb="2" eb="4">
      <t>シャカイ</t>
    </rPh>
    <rPh sb="4" eb="6">
      <t>ホケン</t>
    </rPh>
    <phoneticPr fontId="3"/>
  </si>
  <si>
    <t>10月社会保険</t>
    <rPh sb="2" eb="3">
      <t>ガツ</t>
    </rPh>
    <rPh sb="3" eb="5">
      <t>シャカイ</t>
    </rPh>
    <rPh sb="5" eb="7">
      <t>ホケン</t>
    </rPh>
    <phoneticPr fontId="3"/>
  </si>
  <si>
    <t>労働保険</t>
    <rPh sb="0" eb="4">
      <t>ロウドウホケン</t>
    </rPh>
    <phoneticPr fontId="3"/>
  </si>
  <si>
    <t>9月家賃</t>
    <rPh sb="1" eb="2">
      <t>ガツ</t>
    </rPh>
    <rPh sb="2" eb="4">
      <t>ヤチン</t>
    </rPh>
    <phoneticPr fontId="3"/>
  </si>
  <si>
    <t>10月家賃</t>
    <rPh sb="2" eb="3">
      <t>ガツ</t>
    </rPh>
    <rPh sb="3" eb="5">
      <t>ヤチン</t>
    </rPh>
    <phoneticPr fontId="3"/>
  </si>
  <si>
    <t>11月家賃</t>
    <rPh sb="2" eb="3">
      <t>ガツ</t>
    </rPh>
    <rPh sb="3" eb="5">
      <t>ヤチン</t>
    </rPh>
    <phoneticPr fontId="3"/>
  </si>
  <si>
    <t>12月家賃</t>
    <rPh sb="2" eb="3">
      <t>ガツ</t>
    </rPh>
    <rPh sb="3" eb="5">
      <t>ヤチン</t>
    </rPh>
    <phoneticPr fontId="3"/>
  </si>
  <si>
    <t>9月リース計</t>
    <rPh sb="1" eb="2">
      <t>ガツ</t>
    </rPh>
    <rPh sb="5" eb="6">
      <t>ケイ</t>
    </rPh>
    <phoneticPr fontId="3"/>
  </si>
  <si>
    <t>10月リース計</t>
    <rPh sb="2" eb="3">
      <t>ガツ</t>
    </rPh>
    <rPh sb="6" eb="7">
      <t>ケイ</t>
    </rPh>
    <phoneticPr fontId="3"/>
  </si>
  <si>
    <t>11月リース計</t>
    <rPh sb="2" eb="3">
      <t>ガツ</t>
    </rPh>
    <rPh sb="6" eb="7">
      <t>ケイ</t>
    </rPh>
    <phoneticPr fontId="3"/>
  </si>
  <si>
    <t>9月税理士報酬</t>
    <rPh sb="1" eb="2">
      <t>ガツ</t>
    </rPh>
    <rPh sb="2" eb="5">
      <t>ゼイリシ</t>
    </rPh>
    <rPh sb="5" eb="7">
      <t>ホウシュウ</t>
    </rPh>
    <phoneticPr fontId="3"/>
  </si>
  <si>
    <t>8月税理士報酬</t>
    <rPh sb="1" eb="2">
      <t>ガツ</t>
    </rPh>
    <rPh sb="2" eb="5">
      <t>ゼイリシ</t>
    </rPh>
    <rPh sb="5" eb="7">
      <t>ホウシュウ</t>
    </rPh>
    <phoneticPr fontId="3"/>
  </si>
  <si>
    <t>10月税理士報酬</t>
    <rPh sb="2" eb="3">
      <t>ガツ</t>
    </rPh>
    <rPh sb="3" eb="6">
      <t>ゼイリシ</t>
    </rPh>
    <rPh sb="6" eb="8">
      <t>ホウシュウ</t>
    </rPh>
    <phoneticPr fontId="3"/>
  </si>
  <si>
    <t>11月税理士報酬</t>
    <rPh sb="2" eb="3">
      <t>ガツ</t>
    </rPh>
    <rPh sb="3" eb="6">
      <t>ゼイリシ</t>
    </rPh>
    <rPh sb="6" eb="8">
      <t>ホウシュウ</t>
    </rPh>
    <phoneticPr fontId="3"/>
  </si>
  <si>
    <t>アルゴ</t>
    <phoneticPr fontId="3"/>
  </si>
  <si>
    <t>エスコン</t>
    <phoneticPr fontId="3"/>
  </si>
  <si>
    <t>令和5年</t>
    <rPh sb="0" eb="2">
      <t>レイワ</t>
    </rPh>
    <rPh sb="3" eb="4">
      <t>ネン</t>
    </rPh>
    <phoneticPr fontId="3"/>
  </si>
  <si>
    <t>玉越建設</t>
    <rPh sb="0" eb="2">
      <t>タマコシ</t>
    </rPh>
    <rPh sb="2" eb="4">
      <t>ケンセツ</t>
    </rPh>
    <phoneticPr fontId="3"/>
  </si>
  <si>
    <t>藤澤工業</t>
    <rPh sb="0" eb="4">
      <t>フジサワコウギョウ</t>
    </rPh>
    <phoneticPr fontId="3"/>
  </si>
  <si>
    <t>翌2/5</t>
    <rPh sb="0" eb="1">
      <t>ヨク</t>
    </rPh>
    <phoneticPr fontId="3"/>
  </si>
  <si>
    <t>前田建設</t>
    <rPh sb="0" eb="2">
      <t>マエダ</t>
    </rPh>
    <rPh sb="2" eb="4">
      <t>ケンセツ</t>
    </rPh>
    <phoneticPr fontId="3"/>
  </si>
  <si>
    <t>コスモ警備</t>
    <rPh sb="3" eb="5">
      <t>ケイビ</t>
    </rPh>
    <phoneticPr fontId="3"/>
  </si>
  <si>
    <t>イイダセツビ</t>
    <phoneticPr fontId="3"/>
  </si>
  <si>
    <t>機動警備</t>
    <rPh sb="0" eb="2">
      <t>キドウ</t>
    </rPh>
    <rPh sb="2" eb="4">
      <t>ケイビ</t>
    </rPh>
    <phoneticPr fontId="3"/>
  </si>
  <si>
    <t>秋元建設</t>
    <rPh sb="0" eb="4">
      <t>アキモトケンセツ</t>
    </rPh>
    <phoneticPr fontId="3"/>
  </si>
  <si>
    <t>　</t>
    <phoneticPr fontId="3"/>
  </si>
  <si>
    <t>吉田商店</t>
    <rPh sb="0" eb="2">
      <t>ヨシダ</t>
    </rPh>
    <rPh sb="2" eb="4">
      <t>ショウテン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</si>
</sst>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8" formatCode="&quot;¥&quot;#,##0.00;[Red]&quot;¥&quot;\-#,##0.00"/>
  </numFmts>
  <fonts count="1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2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7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6" fontId="2" fillId="0" borderId="0" xfId="1" applyFont="1" applyAlignment="1">
      <alignment vertical="center"/>
    </xf>
    <xf numFmtId="6" fontId="2" fillId="0" borderId="0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right" vertical="center" textRotation="255"/>
    </xf>
    <xf numFmtId="0" fontId="1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6" fontId="2" fillId="3" borderId="0" xfId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right" vertical="center" textRotation="255"/>
    </xf>
    <xf numFmtId="0" fontId="2" fillId="3" borderId="1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6" fontId="2" fillId="3" borderId="0" xfId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right" vertical="center"/>
    </xf>
    <xf numFmtId="6" fontId="2" fillId="0" borderId="4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6" xfId="1" applyFont="1" applyBorder="1" applyAlignment="1">
      <alignment horizontal="center" vertical="center"/>
    </xf>
    <xf numFmtId="56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56" fontId="2" fillId="0" borderId="1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6" fontId="2" fillId="0" borderId="11" xfId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6" fontId="2" fillId="0" borderId="8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2" xfId="1" applyFont="1" applyBorder="1" applyAlignment="1">
      <alignment horizontal="center" vertical="center"/>
    </xf>
    <xf numFmtId="6" fontId="2" fillId="0" borderId="2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6" fontId="2" fillId="0" borderId="15" xfId="1" applyFont="1" applyBorder="1" applyAlignment="1">
      <alignment horizontal="center" vertical="center"/>
    </xf>
    <xf numFmtId="6" fontId="2" fillId="0" borderId="16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1" applyNumberFormat="1" applyFont="1" applyAlignment="1">
      <alignment horizontal="right" vertical="center"/>
    </xf>
    <xf numFmtId="6" fontId="4" fillId="0" borderId="0" xfId="1" applyFont="1" applyAlignment="1">
      <alignment horizontal="center" vertical="center"/>
    </xf>
    <xf numFmtId="6" fontId="5" fillId="0" borderId="0" xfId="1" applyFont="1" applyAlignment="1">
      <alignment horizontal="center" vertical="center"/>
    </xf>
    <xf numFmtId="6" fontId="6" fillId="0" borderId="15" xfId="1" applyFont="1" applyBorder="1" applyAlignment="1">
      <alignment horizontal="right"/>
    </xf>
    <xf numFmtId="56" fontId="2" fillId="0" borderId="12" xfId="0" applyNumberFormat="1" applyFont="1" applyBorder="1" applyAlignment="1">
      <alignment horizontal="center" vertical="center"/>
    </xf>
    <xf numFmtId="56" fontId="2" fillId="0" borderId="10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6" fontId="2" fillId="0" borderId="39" xfId="1" applyFont="1" applyBorder="1" applyAlignment="1">
      <alignment horizontal="center" vertical="center"/>
    </xf>
    <xf numFmtId="56" fontId="2" fillId="0" borderId="39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56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center" vertical="center"/>
    </xf>
    <xf numFmtId="6" fontId="2" fillId="0" borderId="0" xfId="1" applyFont="1" applyAlignment="1">
      <alignment horizontal="center" vertical="center"/>
    </xf>
    <xf numFmtId="6" fontId="12" fillId="0" borderId="0" xfId="0" applyNumberFormat="1" applyFont="1" applyAlignment="1">
      <alignment horizontal="center" vertical="center"/>
    </xf>
    <xf numFmtId="6" fontId="7" fillId="0" borderId="30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6" fontId="12" fillId="0" borderId="22" xfId="0" applyNumberFormat="1" applyFont="1" applyBorder="1" applyAlignment="1">
      <alignment horizontal="center" vertical="center"/>
    </xf>
    <xf numFmtId="6" fontId="12" fillId="0" borderId="23" xfId="0" applyNumberFormat="1" applyFont="1" applyBorder="1" applyAlignment="1">
      <alignment horizontal="center" vertical="center"/>
    </xf>
    <xf numFmtId="6" fontId="12" fillId="0" borderId="24" xfId="0" applyNumberFormat="1" applyFont="1" applyBorder="1" applyAlignment="1">
      <alignment horizontal="center" vertical="center"/>
    </xf>
    <xf numFmtId="6" fontId="12" fillId="0" borderId="27" xfId="0" applyNumberFormat="1" applyFont="1" applyBorder="1" applyAlignment="1">
      <alignment horizontal="center" vertical="center"/>
    </xf>
    <xf numFmtId="6" fontId="12" fillId="0" borderId="28" xfId="0" applyNumberFormat="1" applyFont="1" applyBorder="1" applyAlignment="1">
      <alignment horizontal="center" vertical="center"/>
    </xf>
    <xf numFmtId="6" fontId="12" fillId="0" borderId="29" xfId="0" applyNumberFormat="1" applyFont="1" applyBorder="1" applyAlignment="1">
      <alignment horizontal="center" vertical="center"/>
    </xf>
    <xf numFmtId="6" fontId="12" fillId="0" borderId="2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6" fontId="11" fillId="0" borderId="0" xfId="1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1" fillId="0" borderId="0" xfId="1" applyNumberFormat="1" applyFont="1" applyAlignment="1">
      <alignment horizontal="right" vertical="center"/>
    </xf>
    <xf numFmtId="6" fontId="10" fillId="0" borderId="0" xfId="1" applyFont="1" applyAlignment="1">
      <alignment horizontal="center" vertical="center"/>
    </xf>
    <xf numFmtId="8" fontId="2" fillId="0" borderId="38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56" fontId="2" fillId="0" borderId="13" xfId="0" applyNumberFormat="1" applyFont="1" applyBorder="1" applyAlignment="1">
      <alignment horizontal="center" vertical="center"/>
    </xf>
    <xf numFmtId="56" fontId="2" fillId="0" borderId="14" xfId="0" applyNumberFormat="1" applyFont="1" applyBorder="1" applyAlignment="1">
      <alignment horizontal="center" vertical="center"/>
    </xf>
    <xf numFmtId="56" fontId="2" fillId="0" borderId="16" xfId="0" applyNumberFormat="1" applyFont="1" applyBorder="1" applyAlignment="1">
      <alignment horizontal="center" vertical="center"/>
    </xf>
    <xf numFmtId="6" fontId="2" fillId="3" borderId="4" xfId="1" applyFont="1" applyFill="1" applyBorder="1" applyAlignment="1">
      <alignment horizontal="center" vertical="center"/>
    </xf>
    <xf numFmtId="6" fontId="2" fillId="3" borderId="5" xfId="1" applyFont="1" applyFill="1" applyBorder="1" applyAlignment="1">
      <alignment horizontal="center" vertical="center"/>
    </xf>
    <xf numFmtId="6" fontId="2" fillId="3" borderId="6" xfId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6" fontId="2" fillId="3" borderId="1" xfId="1" applyFont="1" applyFill="1" applyBorder="1" applyAlignment="1">
      <alignment horizontal="center" vertical="center"/>
    </xf>
    <xf numFmtId="56" fontId="2" fillId="3" borderId="1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textRotation="255"/>
    </xf>
    <xf numFmtId="0" fontId="2" fillId="3" borderId="20" xfId="0" applyFont="1" applyFill="1" applyBorder="1" applyAlignment="1">
      <alignment horizontal="center" vertical="center" textRotation="255"/>
    </xf>
    <xf numFmtId="0" fontId="2" fillId="3" borderId="11" xfId="0" applyFont="1" applyFill="1" applyBorder="1" applyAlignment="1">
      <alignment horizontal="center" vertical="center" textRotation="255"/>
    </xf>
    <xf numFmtId="6" fontId="2" fillId="3" borderId="11" xfId="1" applyFont="1" applyFill="1" applyBorder="1" applyAlignment="1">
      <alignment horizontal="center" vertical="center"/>
    </xf>
    <xf numFmtId="56" fontId="2" fillId="3" borderId="1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6" fontId="2" fillId="3" borderId="10" xfId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6" fontId="2" fillId="3" borderId="7" xfId="1" applyFont="1" applyFill="1" applyBorder="1" applyAlignment="1">
      <alignment horizontal="center" vertical="center"/>
    </xf>
    <xf numFmtId="6" fontId="2" fillId="3" borderId="8" xfId="1" applyFont="1" applyFill="1" applyBorder="1" applyAlignment="1">
      <alignment horizontal="center" vertical="center"/>
    </xf>
    <xf numFmtId="6" fontId="2" fillId="3" borderId="9" xfId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textRotation="255"/>
    </xf>
    <xf numFmtId="0" fontId="2" fillId="3" borderId="3" xfId="0" applyFont="1" applyFill="1" applyBorder="1" applyAlignment="1">
      <alignment horizontal="right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6" fontId="2" fillId="3" borderId="17" xfId="1" applyFont="1" applyFill="1" applyBorder="1" applyAlignment="1">
      <alignment horizontal="center" vertical="center"/>
    </xf>
    <xf numFmtId="6" fontId="2" fillId="3" borderId="12" xfId="1" applyFont="1" applyFill="1" applyBorder="1" applyAlignment="1">
      <alignment horizontal="center" vertical="center"/>
    </xf>
    <xf numFmtId="6" fontId="2" fillId="3" borderId="2" xfId="1" applyFont="1" applyFill="1" applyBorder="1" applyAlignment="1">
      <alignment horizontal="center" vertical="center"/>
    </xf>
    <xf numFmtId="6" fontId="2" fillId="3" borderId="13" xfId="1" applyFont="1" applyFill="1" applyBorder="1" applyAlignment="1">
      <alignment horizontal="center" vertical="center"/>
    </xf>
    <xf numFmtId="6" fontId="2" fillId="3" borderId="14" xfId="1" applyFont="1" applyFill="1" applyBorder="1" applyAlignment="1">
      <alignment horizontal="center" vertical="center"/>
    </xf>
    <xf numFmtId="6" fontId="2" fillId="3" borderId="15" xfId="1" applyFont="1" applyFill="1" applyBorder="1" applyAlignment="1">
      <alignment horizontal="center" vertical="center"/>
    </xf>
    <xf numFmtId="6" fontId="2" fillId="3" borderId="16" xfId="1" applyFont="1" applyFill="1" applyBorder="1" applyAlignment="1">
      <alignment horizontal="center" vertical="center"/>
    </xf>
    <xf numFmtId="56" fontId="2" fillId="3" borderId="12" xfId="0" applyNumberFormat="1" applyFont="1" applyFill="1" applyBorder="1" applyAlignment="1">
      <alignment horizontal="center" vertical="center"/>
    </xf>
    <xf numFmtId="56" fontId="2" fillId="3" borderId="13" xfId="0" applyNumberFormat="1" applyFont="1" applyFill="1" applyBorder="1" applyAlignment="1">
      <alignment horizontal="center" vertical="center"/>
    </xf>
    <xf numFmtId="56" fontId="2" fillId="3" borderId="14" xfId="0" applyNumberFormat="1" applyFont="1" applyFill="1" applyBorder="1" applyAlignment="1">
      <alignment horizontal="center" vertical="center"/>
    </xf>
    <xf numFmtId="56" fontId="2" fillId="3" borderId="16" xfId="0" applyNumberFormat="1" applyFont="1" applyFill="1" applyBorder="1" applyAlignment="1">
      <alignment horizontal="center" vertical="center"/>
    </xf>
    <xf numFmtId="6" fontId="2" fillId="3" borderId="18" xfId="1" applyFont="1" applyFill="1" applyBorder="1" applyAlignment="1">
      <alignment horizontal="center" vertical="center"/>
    </xf>
    <xf numFmtId="56" fontId="2" fillId="3" borderId="10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4" fillId="3" borderId="0" xfId="1" applyNumberFormat="1" applyFont="1" applyFill="1" applyAlignment="1">
      <alignment horizontal="right" vertical="center"/>
    </xf>
    <xf numFmtId="6" fontId="4" fillId="3" borderId="0" xfId="1" applyFont="1" applyFill="1" applyAlignment="1">
      <alignment horizontal="center" vertical="center"/>
    </xf>
    <xf numFmtId="6" fontId="5" fillId="3" borderId="0" xfId="1" applyFont="1" applyFill="1" applyAlignment="1">
      <alignment horizontal="center" vertical="center"/>
    </xf>
    <xf numFmtId="6" fontId="6" fillId="3" borderId="15" xfId="1" applyFont="1" applyFill="1" applyBorder="1" applyAlignment="1">
      <alignment horizontal="right"/>
    </xf>
    <xf numFmtId="0" fontId="8" fillId="3" borderId="1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15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9ABB07-14DA-47AA-B00D-D2E270B53BF2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1B69921-B52D-4AB3-B241-2526580ACCE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2E2B40-E9A1-4DCA-BD67-F03A3204B34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15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7675D4-203D-4AD8-82E8-6185E781322A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B0816F-3FEC-40FE-9BD1-8160511B5C5A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68B44D9-248D-491D-8CF1-BBF167ED3F47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AC87E9-6B86-4C48-9C36-CB13990ABF1C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9AB5828-CB9C-490E-B8E6-102E50054AD4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F01C4DF-62B2-4386-804C-4C020F47707E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555A33-EE0B-DD59-9768-C0C75841C99C}"/>
            </a:ext>
          </a:extLst>
        </xdr:cNvPr>
        <xdr:cNvSpPr txBox="1"/>
      </xdr:nvSpPr>
      <xdr:spPr>
        <a:xfrm>
          <a:off x="1609725" y="614362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7F9B285-D869-4ABB-9EE1-B4DEA788857F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6C8EE60-B489-40DA-9055-7E0E477663A5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641AE44-797E-4617-8432-DBF23E8253DD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</xdr:colOff>
      <xdr:row>16</xdr:row>
      <xdr:rowOff>47625</xdr:rowOff>
    </xdr:from>
    <xdr:ext cx="657225" cy="30450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39B6D1-D6D8-46AD-B594-EB28CD263956}"/>
            </a:ext>
          </a:extLst>
        </xdr:cNvPr>
        <xdr:cNvSpPr txBox="1"/>
      </xdr:nvSpPr>
      <xdr:spPr>
        <a:xfrm>
          <a:off x="1609725" y="5857875"/>
          <a:ext cx="657225" cy="30450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燃料費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E4071-CE24-4BEC-B800-954AE9806A2E}">
  <dimension ref="A1:AH28"/>
  <sheetViews>
    <sheetView topLeftCell="A7" zoomScaleNormal="100" workbookViewId="0">
      <selection activeCell="M15" sqref="M15:P16"/>
    </sheetView>
  </sheetViews>
  <sheetFormatPr defaultColWidth="5" defaultRowHeight="30" customHeight="1"/>
  <cols>
    <col min="1" max="1" width="5" style="2"/>
    <col min="2" max="2" width="3.875" style="10" customWidth="1"/>
    <col min="3" max="4" width="5" style="1"/>
    <col min="5" max="5" width="5.25" style="1" bestFit="1" customWidth="1"/>
    <col min="6" max="16" width="5" style="3"/>
    <col min="17" max="16384" width="5" style="1"/>
  </cols>
  <sheetData>
    <row r="1" spans="1:34" ht="30" customHeight="1">
      <c r="A1" s="123" t="s">
        <v>31</v>
      </c>
      <c r="B1" s="123"/>
      <c r="C1" s="123"/>
      <c r="D1" s="12"/>
      <c r="E1" s="124">
        <v>10</v>
      </c>
      <c r="F1" s="119" t="s">
        <v>25</v>
      </c>
      <c r="G1" s="125" t="s">
        <v>26</v>
      </c>
      <c r="H1" s="125"/>
      <c r="I1" s="125"/>
      <c r="J1" s="125"/>
      <c r="K1" s="125"/>
      <c r="L1" s="125"/>
      <c r="M1" s="125"/>
    </row>
    <row r="2" spans="1:34" ht="18" customHeight="1">
      <c r="A2" s="123"/>
      <c r="B2" s="123"/>
      <c r="C2" s="123"/>
      <c r="D2" s="12"/>
      <c r="E2" s="124"/>
      <c r="F2" s="119"/>
      <c r="G2" s="125"/>
      <c r="H2" s="125"/>
      <c r="I2" s="125"/>
      <c r="J2" s="125"/>
      <c r="K2" s="125"/>
      <c r="L2" s="125"/>
      <c r="M2" s="125"/>
    </row>
    <row r="3" spans="1:34" ht="19.5" customHeight="1">
      <c r="M3" s="67" t="s">
        <v>24</v>
      </c>
      <c r="N3" s="67"/>
      <c r="O3" s="67"/>
      <c r="P3" s="67"/>
      <c r="Q3" s="67"/>
      <c r="R3" s="67"/>
    </row>
    <row r="4" spans="1:34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34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44895</v>
      </c>
      <c r="R5" s="38"/>
    </row>
    <row r="6" spans="1:34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>
        <v>29000</v>
      </c>
      <c r="G6" s="37"/>
      <c r="H6" s="37"/>
      <c r="I6" s="37"/>
      <c r="J6" s="37">
        <f>F6*0.1</f>
        <v>2900</v>
      </c>
      <c r="K6" s="37"/>
      <c r="L6" s="37"/>
      <c r="M6" s="37">
        <f>F6+J6</f>
        <v>31900</v>
      </c>
      <c r="N6" s="37"/>
      <c r="O6" s="37"/>
      <c r="P6" s="37"/>
      <c r="Q6" s="29">
        <v>44890</v>
      </c>
      <c r="R6" s="30"/>
    </row>
    <row r="7" spans="1:34" ht="30" customHeight="1">
      <c r="A7" s="35"/>
      <c r="B7" s="7">
        <v>2</v>
      </c>
      <c r="C7" s="31" t="s">
        <v>10</v>
      </c>
      <c r="D7" s="31"/>
      <c r="E7" s="31"/>
      <c r="F7" s="32">
        <v>0</v>
      </c>
      <c r="G7" s="32"/>
      <c r="H7" s="32"/>
      <c r="I7" s="32"/>
      <c r="J7" s="32">
        <f t="shared" ref="J7:J26" si="0">F7*0.1</f>
        <v>0</v>
      </c>
      <c r="K7" s="32"/>
      <c r="L7" s="32"/>
      <c r="M7" s="32">
        <f t="shared" ref="M7:M26" si="1">F7+J7</f>
        <v>0</v>
      </c>
      <c r="N7" s="32"/>
      <c r="O7" s="32"/>
      <c r="P7" s="32"/>
      <c r="Q7" s="118"/>
      <c r="R7" s="118"/>
    </row>
    <row r="8" spans="1:34" ht="30" customHeight="1">
      <c r="A8" s="35"/>
      <c r="B8" s="7">
        <v>3</v>
      </c>
      <c r="C8" s="31" t="s">
        <v>11</v>
      </c>
      <c r="D8" s="31"/>
      <c r="E8" s="31"/>
      <c r="F8" s="32">
        <v>304500</v>
      </c>
      <c r="G8" s="32"/>
      <c r="H8" s="32"/>
      <c r="I8" s="32"/>
      <c r="J8" s="32">
        <f t="shared" si="0"/>
        <v>30450</v>
      </c>
      <c r="K8" s="32"/>
      <c r="L8" s="32"/>
      <c r="M8" s="32">
        <f t="shared" si="1"/>
        <v>334950</v>
      </c>
      <c r="N8" s="32"/>
      <c r="O8" s="32"/>
      <c r="P8" s="32"/>
      <c r="Q8" s="33">
        <v>44886</v>
      </c>
      <c r="R8" s="31"/>
    </row>
    <row r="9" spans="1:34" ht="30" customHeight="1">
      <c r="A9" s="35"/>
      <c r="B9" s="7">
        <v>4</v>
      </c>
      <c r="C9" s="31" t="s">
        <v>12</v>
      </c>
      <c r="D9" s="31"/>
      <c r="E9" s="31"/>
      <c r="F9" s="32">
        <v>467250</v>
      </c>
      <c r="G9" s="32"/>
      <c r="H9" s="32"/>
      <c r="I9" s="32"/>
      <c r="J9" s="32">
        <f t="shared" si="0"/>
        <v>46725</v>
      </c>
      <c r="K9" s="32"/>
      <c r="L9" s="32"/>
      <c r="M9" s="32">
        <f t="shared" si="1"/>
        <v>513975</v>
      </c>
      <c r="N9" s="32"/>
      <c r="O9" s="32"/>
      <c r="P9" s="32"/>
      <c r="Q9" s="118"/>
      <c r="R9" s="118"/>
    </row>
    <row r="10" spans="1:34" ht="30" customHeight="1" thickBot="1">
      <c r="A10" s="35"/>
      <c r="B10" s="8">
        <v>5</v>
      </c>
      <c r="C10" s="38" t="s">
        <v>14</v>
      </c>
      <c r="D10" s="38"/>
      <c r="E10" s="38"/>
      <c r="F10" s="39"/>
      <c r="G10" s="39"/>
      <c r="H10" s="39"/>
      <c r="I10" s="39"/>
      <c r="J10" s="39">
        <f t="shared" si="0"/>
        <v>0</v>
      </c>
      <c r="K10" s="39"/>
      <c r="L10" s="39"/>
      <c r="M10" s="39">
        <f t="shared" si="1"/>
        <v>0</v>
      </c>
      <c r="N10" s="39"/>
      <c r="O10" s="39"/>
      <c r="P10" s="39"/>
      <c r="Q10" s="38"/>
      <c r="R10" s="38"/>
    </row>
    <row r="11" spans="1:34" ht="30" customHeight="1" thickTop="1">
      <c r="A11" s="34" t="s">
        <v>28</v>
      </c>
      <c r="B11" s="9">
        <v>1</v>
      </c>
      <c r="C11" s="30" t="s">
        <v>15</v>
      </c>
      <c r="D11" s="30"/>
      <c r="E11" s="30"/>
      <c r="F11" s="37">
        <v>30000</v>
      </c>
      <c r="G11" s="37"/>
      <c r="H11" s="37"/>
      <c r="I11" s="37"/>
      <c r="J11" s="37">
        <f t="shared" si="0"/>
        <v>3000</v>
      </c>
      <c r="K11" s="37"/>
      <c r="L11" s="37"/>
      <c r="M11" s="37">
        <f>F11+J11</f>
        <v>33000</v>
      </c>
      <c r="N11" s="37"/>
      <c r="O11" s="37"/>
      <c r="P11" s="37"/>
      <c r="Q11" s="29">
        <v>44895</v>
      </c>
      <c r="R11" s="30"/>
    </row>
    <row r="12" spans="1:34" ht="30" customHeight="1">
      <c r="A12" s="35"/>
      <c r="B12" s="7">
        <v>2</v>
      </c>
      <c r="C12" s="31" t="s">
        <v>16</v>
      </c>
      <c r="D12" s="31"/>
      <c r="E12" s="31"/>
      <c r="F12" s="32">
        <v>389675</v>
      </c>
      <c r="G12" s="32"/>
      <c r="H12" s="32"/>
      <c r="I12" s="32"/>
      <c r="J12" s="32">
        <f>F12*0.1</f>
        <v>38967.5</v>
      </c>
      <c r="K12" s="32"/>
      <c r="L12" s="32"/>
      <c r="M12" s="32">
        <f t="shared" si="1"/>
        <v>428642.5</v>
      </c>
      <c r="N12" s="32"/>
      <c r="O12" s="32"/>
      <c r="P12" s="32"/>
      <c r="Q12" s="33">
        <v>44895</v>
      </c>
      <c r="R12" s="31"/>
      <c r="W12" s="83" t="s">
        <v>34</v>
      </c>
      <c r="X12" s="83"/>
      <c r="Y12" s="84">
        <f>O14</f>
        <v>0</v>
      </c>
      <c r="Z12" s="83"/>
      <c r="AA12" s="83"/>
      <c r="AB12" s="83"/>
      <c r="AC12" s="83"/>
    </row>
    <row r="13" spans="1:34" ht="30" customHeight="1" thickBot="1">
      <c r="A13" s="35"/>
      <c r="B13" s="9">
        <v>3</v>
      </c>
      <c r="C13" s="31" t="s">
        <v>17</v>
      </c>
      <c r="D13" s="31"/>
      <c r="E13" s="31"/>
      <c r="F13" s="32">
        <v>0</v>
      </c>
      <c r="G13" s="32"/>
      <c r="H13" s="32"/>
      <c r="I13" s="32"/>
      <c r="J13" s="32">
        <f t="shared" si="0"/>
        <v>0</v>
      </c>
      <c r="K13" s="32"/>
      <c r="L13" s="32"/>
      <c r="M13" s="32">
        <f t="shared" si="1"/>
        <v>0</v>
      </c>
      <c r="N13" s="32"/>
      <c r="O13" s="32"/>
      <c r="P13" s="32"/>
      <c r="Q13" s="118"/>
      <c r="R13" s="118"/>
      <c r="W13" s="83" t="s">
        <v>42</v>
      </c>
      <c r="X13" s="83"/>
      <c r="Y13" s="84">
        <f>M13</f>
        <v>0</v>
      </c>
      <c r="Z13" s="83"/>
      <c r="AA13" s="83"/>
      <c r="AB13" s="83"/>
      <c r="AC13" s="83"/>
    </row>
    <row r="14" spans="1:34" ht="30" customHeight="1">
      <c r="A14" s="35"/>
      <c r="B14" s="7">
        <v>4</v>
      </c>
      <c r="C14" s="31" t="s">
        <v>18</v>
      </c>
      <c r="D14" s="31"/>
      <c r="E14" s="31"/>
      <c r="F14" s="32">
        <v>85800</v>
      </c>
      <c r="G14" s="32"/>
      <c r="H14" s="32"/>
      <c r="I14" s="32"/>
      <c r="J14" s="32">
        <f t="shared" si="0"/>
        <v>8580</v>
      </c>
      <c r="K14" s="32"/>
      <c r="L14" s="32"/>
      <c r="M14" s="32">
        <f t="shared" si="1"/>
        <v>94380</v>
      </c>
      <c r="N14" s="32"/>
      <c r="O14" s="32"/>
      <c r="P14" s="32"/>
      <c r="Q14" s="33">
        <v>44890</v>
      </c>
      <c r="R14" s="31"/>
      <c r="W14" s="83" t="s">
        <v>43</v>
      </c>
      <c r="X14" s="83"/>
      <c r="Y14" s="84">
        <f>M9</f>
        <v>513975</v>
      </c>
      <c r="Z14" s="83"/>
      <c r="AA14" s="83"/>
      <c r="AB14" s="83"/>
      <c r="AC14" s="83"/>
      <c r="AD14" s="96" t="e">
        <f>O22-Y17</f>
        <v>#REF!</v>
      </c>
      <c r="AE14" s="108"/>
      <c r="AF14" s="108"/>
      <c r="AG14" s="108"/>
      <c r="AH14" s="109"/>
    </row>
    <row r="15" spans="1:34" ht="30" customHeight="1">
      <c r="A15" s="35"/>
      <c r="B15" s="47">
        <v>5</v>
      </c>
      <c r="C15" s="49" t="s">
        <v>30</v>
      </c>
      <c r="D15" s="50"/>
      <c r="E15" s="51"/>
      <c r="F15" s="55">
        <v>34000</v>
      </c>
      <c r="G15" s="55"/>
      <c r="H15" s="55"/>
      <c r="I15" s="55"/>
      <c r="J15" s="55">
        <f t="shared" si="0"/>
        <v>3400</v>
      </c>
      <c r="K15" s="55"/>
      <c r="L15" s="55"/>
      <c r="M15" s="56">
        <f>F15+J15+F16</f>
        <v>39400</v>
      </c>
      <c r="N15" s="57"/>
      <c r="O15" s="57"/>
      <c r="P15" s="58"/>
      <c r="Q15" s="68">
        <v>44895</v>
      </c>
      <c r="R15" s="51"/>
      <c r="W15" s="83" t="s">
        <v>53</v>
      </c>
      <c r="X15" s="83"/>
      <c r="Y15" s="84">
        <f>M7</f>
        <v>0</v>
      </c>
      <c r="Z15" s="83"/>
      <c r="AA15" s="83"/>
      <c r="AB15" s="83"/>
      <c r="AC15" s="83"/>
      <c r="AD15" s="110"/>
      <c r="AE15" s="103"/>
      <c r="AF15" s="103"/>
      <c r="AG15" s="103"/>
      <c r="AH15" s="104"/>
    </row>
    <row r="16" spans="1:34" ht="30" customHeight="1" thickBot="1">
      <c r="A16" s="35"/>
      <c r="B16" s="48"/>
      <c r="C16" s="52"/>
      <c r="D16" s="53"/>
      <c r="E16" s="54"/>
      <c r="F16" s="62">
        <v>2000</v>
      </c>
      <c r="G16" s="62"/>
      <c r="H16" s="62"/>
      <c r="I16" s="62"/>
      <c r="J16" s="62" t="s">
        <v>21</v>
      </c>
      <c r="K16" s="62"/>
      <c r="L16" s="62"/>
      <c r="M16" s="59"/>
      <c r="N16" s="60"/>
      <c r="O16" s="60"/>
      <c r="P16" s="61"/>
      <c r="Q16" s="52"/>
      <c r="R16" s="54"/>
      <c r="W16" s="83" t="s">
        <v>53</v>
      </c>
      <c r="X16" s="83"/>
      <c r="Y16" s="84" t="e">
        <f>#REF!</f>
        <v>#REF!</v>
      </c>
      <c r="Z16" s="83"/>
      <c r="AA16" s="83"/>
      <c r="AB16" s="83"/>
      <c r="AC16" s="83"/>
      <c r="AD16" s="105"/>
      <c r="AE16" s="106"/>
      <c r="AF16" s="106"/>
      <c r="AG16" s="106"/>
      <c r="AH16" s="107"/>
    </row>
    <row r="17" spans="1:29" ht="30" customHeight="1" thickBot="1">
      <c r="A17" s="35"/>
      <c r="B17" s="7">
        <v>6</v>
      </c>
      <c r="C17" s="121" t="s">
        <v>37</v>
      </c>
      <c r="D17" s="31"/>
      <c r="E17" s="31"/>
      <c r="F17" s="32">
        <v>90000</v>
      </c>
      <c r="G17" s="32"/>
      <c r="H17" s="32"/>
      <c r="I17" s="32"/>
      <c r="J17" s="32">
        <f t="shared" si="0"/>
        <v>9000</v>
      </c>
      <c r="K17" s="32"/>
      <c r="L17" s="32"/>
      <c r="M17" s="32">
        <f t="shared" si="1"/>
        <v>99000</v>
      </c>
      <c r="N17" s="32"/>
      <c r="O17" s="32"/>
      <c r="P17" s="32"/>
      <c r="Q17" s="33">
        <v>44886</v>
      </c>
      <c r="R17" s="31"/>
      <c r="Y17" s="111" t="e">
        <f>SUM(Y12:Y16)</f>
        <v>#REF!</v>
      </c>
      <c r="Z17" s="112"/>
      <c r="AA17" s="112"/>
      <c r="AB17" s="112"/>
      <c r="AC17" s="113"/>
    </row>
    <row r="18" spans="1:29" ht="30" customHeight="1">
      <c r="A18" s="35"/>
      <c r="B18" s="7">
        <v>7</v>
      </c>
      <c r="C18" s="31" t="s">
        <v>13</v>
      </c>
      <c r="D18" s="31"/>
      <c r="E18" s="31"/>
      <c r="F18" s="32">
        <v>75000</v>
      </c>
      <c r="G18" s="32"/>
      <c r="H18" s="32"/>
      <c r="I18" s="32"/>
      <c r="J18" s="32">
        <f t="shared" si="0"/>
        <v>7500</v>
      </c>
      <c r="K18" s="32"/>
      <c r="L18" s="32"/>
      <c r="M18" s="32">
        <f t="shared" si="1"/>
        <v>82500</v>
      </c>
      <c r="N18" s="32"/>
      <c r="O18" s="32"/>
      <c r="P18" s="32"/>
      <c r="Q18" s="33">
        <v>44895</v>
      </c>
      <c r="R18" s="31"/>
    </row>
    <row r="19" spans="1:29" ht="30" customHeight="1">
      <c r="A19" s="35"/>
      <c r="B19" s="7">
        <v>8</v>
      </c>
      <c r="C19" s="122" t="s">
        <v>38</v>
      </c>
      <c r="D19" s="122"/>
      <c r="E19" s="122"/>
      <c r="F19" s="32">
        <v>105750</v>
      </c>
      <c r="G19" s="32"/>
      <c r="H19" s="32"/>
      <c r="I19" s="32"/>
      <c r="J19" s="32">
        <f t="shared" si="0"/>
        <v>10575</v>
      </c>
      <c r="K19" s="32"/>
      <c r="L19" s="32"/>
      <c r="M19" s="32">
        <f t="shared" si="1"/>
        <v>116325</v>
      </c>
      <c r="N19" s="32"/>
      <c r="O19" s="32"/>
      <c r="P19" s="32"/>
      <c r="Q19" s="33">
        <v>44890</v>
      </c>
      <c r="R19" s="31"/>
    </row>
    <row r="20" spans="1:29" ht="30" customHeight="1">
      <c r="A20" s="35"/>
      <c r="B20" s="7">
        <v>9</v>
      </c>
      <c r="C20" s="122" t="s">
        <v>39</v>
      </c>
      <c r="D20" s="122"/>
      <c r="E20" s="122"/>
      <c r="F20" s="32">
        <v>30000</v>
      </c>
      <c r="G20" s="32"/>
      <c r="H20" s="32"/>
      <c r="I20" s="32"/>
      <c r="J20" s="32">
        <f>F20*0.1</f>
        <v>3000</v>
      </c>
      <c r="K20" s="32"/>
      <c r="L20" s="32"/>
      <c r="M20" s="32">
        <f t="shared" si="1"/>
        <v>33000</v>
      </c>
      <c r="N20" s="32"/>
      <c r="O20" s="32"/>
      <c r="P20" s="32"/>
      <c r="Q20" s="33">
        <v>44874</v>
      </c>
      <c r="R20" s="31"/>
    </row>
    <row r="21" spans="1:29" ht="30" customHeight="1">
      <c r="A21" s="35"/>
      <c r="B21" s="7">
        <v>10</v>
      </c>
      <c r="C21" s="31"/>
      <c r="D21" s="31"/>
      <c r="E21" s="31"/>
      <c r="F21" s="32"/>
      <c r="G21" s="32"/>
      <c r="H21" s="32"/>
      <c r="I21" s="32"/>
      <c r="J21" s="32">
        <f t="shared" si="0"/>
        <v>0</v>
      </c>
      <c r="K21" s="32"/>
      <c r="L21" s="32"/>
      <c r="M21" s="32">
        <f t="shared" si="1"/>
        <v>0</v>
      </c>
      <c r="N21" s="32"/>
      <c r="O21" s="32"/>
      <c r="P21" s="32"/>
      <c r="Q21" s="31"/>
      <c r="R21" s="31"/>
    </row>
    <row r="22" spans="1:29" ht="30" customHeight="1">
      <c r="A22" s="35"/>
      <c r="B22" s="7">
        <v>11</v>
      </c>
      <c r="C22" s="31"/>
      <c r="D22" s="31"/>
      <c r="E22" s="31"/>
      <c r="F22" s="32"/>
      <c r="G22" s="32"/>
      <c r="H22" s="32"/>
      <c r="I22" s="32"/>
      <c r="J22" s="32">
        <f t="shared" si="0"/>
        <v>0</v>
      </c>
      <c r="K22" s="32"/>
      <c r="L22" s="32"/>
      <c r="M22" s="32">
        <f t="shared" si="1"/>
        <v>0</v>
      </c>
      <c r="N22" s="32"/>
      <c r="O22" s="32"/>
      <c r="P22" s="32"/>
      <c r="Q22" s="31"/>
      <c r="R22" s="31"/>
    </row>
    <row r="23" spans="1:29" ht="30" customHeight="1" thickBot="1">
      <c r="A23" s="46"/>
      <c r="B23" s="8">
        <v>12</v>
      </c>
      <c r="C23" s="38"/>
      <c r="D23" s="38"/>
      <c r="E23" s="38"/>
      <c r="F23" s="39"/>
      <c r="G23" s="39"/>
      <c r="H23" s="39"/>
      <c r="I23" s="39"/>
      <c r="J23" s="39">
        <f t="shared" si="0"/>
        <v>0</v>
      </c>
      <c r="K23" s="39"/>
      <c r="L23" s="39"/>
      <c r="M23" s="39">
        <f t="shared" si="1"/>
        <v>0</v>
      </c>
      <c r="N23" s="39"/>
      <c r="O23" s="39"/>
      <c r="P23" s="39"/>
      <c r="Q23" s="38"/>
      <c r="R23" s="38"/>
    </row>
    <row r="24" spans="1:29" ht="30" customHeight="1" thickTop="1">
      <c r="A24" s="34" t="s">
        <v>29</v>
      </c>
      <c r="B24" s="9">
        <v>1</v>
      </c>
      <c r="C24" s="30" t="s">
        <v>22</v>
      </c>
      <c r="D24" s="30"/>
      <c r="E24" s="30"/>
      <c r="F24" s="37"/>
      <c r="G24" s="37"/>
      <c r="H24" s="37"/>
      <c r="I24" s="37"/>
      <c r="J24" s="37">
        <f>F24*0.1</f>
        <v>0</v>
      </c>
      <c r="K24" s="37"/>
      <c r="L24" s="37"/>
      <c r="M24" s="37">
        <f>F24+J24</f>
        <v>0</v>
      </c>
      <c r="N24" s="37"/>
      <c r="O24" s="37"/>
      <c r="P24" s="37"/>
      <c r="Q24" s="30"/>
      <c r="R24" s="30"/>
    </row>
    <row r="25" spans="1:29" ht="30" customHeight="1">
      <c r="A25" s="35"/>
      <c r="B25" s="9">
        <v>2</v>
      </c>
      <c r="C25" s="30" t="s">
        <v>35</v>
      </c>
      <c r="D25" s="30"/>
      <c r="E25" s="30"/>
      <c r="F25" s="37">
        <v>130800</v>
      </c>
      <c r="G25" s="37"/>
      <c r="H25" s="37"/>
      <c r="I25" s="37"/>
      <c r="J25" s="37">
        <f t="shared" si="0"/>
        <v>13080</v>
      </c>
      <c r="K25" s="37"/>
      <c r="L25" s="37"/>
      <c r="M25" s="37">
        <f t="shared" si="1"/>
        <v>143880</v>
      </c>
      <c r="N25" s="37"/>
      <c r="O25" s="37"/>
      <c r="P25" s="37"/>
      <c r="Q25" s="29">
        <v>44895</v>
      </c>
      <c r="R25" s="30"/>
    </row>
    <row r="26" spans="1:29" ht="30" customHeight="1" thickBot="1">
      <c r="A26" s="36"/>
      <c r="B26" s="7">
        <v>3</v>
      </c>
      <c r="C26" s="31" t="s">
        <v>23</v>
      </c>
      <c r="D26" s="31"/>
      <c r="E26" s="31"/>
      <c r="F26" s="32">
        <v>287600</v>
      </c>
      <c r="G26" s="32"/>
      <c r="H26" s="32"/>
      <c r="I26" s="32"/>
      <c r="J26" s="32">
        <f t="shared" si="0"/>
        <v>28760</v>
      </c>
      <c r="K26" s="32"/>
      <c r="L26" s="32"/>
      <c r="M26" s="32">
        <f t="shared" si="1"/>
        <v>316360</v>
      </c>
      <c r="N26" s="32"/>
      <c r="O26" s="32"/>
      <c r="P26" s="32"/>
      <c r="Q26" s="33">
        <v>44880</v>
      </c>
      <c r="R26" s="31"/>
    </row>
    <row r="27" spans="1:29" ht="30" customHeight="1" thickBot="1">
      <c r="C27" s="2"/>
      <c r="D27" s="2"/>
      <c r="E27" s="2"/>
      <c r="F27" s="26">
        <f>SUM(F5:F26)</f>
        <v>2526375</v>
      </c>
      <c r="G27" s="27"/>
      <c r="H27" s="27"/>
      <c r="I27" s="28"/>
      <c r="J27" s="26">
        <f>SUM(J5:J26)</f>
        <v>252437.5</v>
      </c>
      <c r="K27" s="27"/>
      <c r="L27" s="28"/>
      <c r="M27" s="26">
        <f>SUM(M5:M26)</f>
        <v>2778812.5</v>
      </c>
      <c r="N27" s="27"/>
      <c r="O27" s="27"/>
      <c r="P27" s="28"/>
      <c r="Q27" s="2"/>
      <c r="R27" s="2"/>
    </row>
    <row r="28" spans="1:29" ht="30" customHeight="1">
      <c r="C28" s="2"/>
      <c r="D28" s="2"/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"/>
      <c r="R28" s="2"/>
    </row>
  </sheetData>
  <mergeCells count="136">
    <mergeCell ref="F27:I27"/>
    <mergeCell ref="J27:L27"/>
    <mergeCell ref="M27:P27"/>
    <mergeCell ref="Q25:R25"/>
    <mergeCell ref="C26:E26"/>
    <mergeCell ref="F26:I26"/>
    <mergeCell ref="J26:L26"/>
    <mergeCell ref="M26:P26"/>
    <mergeCell ref="Q26:R26"/>
    <mergeCell ref="A24:A26"/>
    <mergeCell ref="C24:E24"/>
    <mergeCell ref="F24:I24"/>
    <mergeCell ref="J24:L24"/>
    <mergeCell ref="M24:P24"/>
    <mergeCell ref="Q24:R24"/>
    <mergeCell ref="C25:E25"/>
    <mergeCell ref="F25:I25"/>
    <mergeCell ref="J25:L25"/>
    <mergeCell ref="M25:P25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F16:I16"/>
    <mergeCell ref="J16:L16"/>
    <mergeCell ref="W16:X16"/>
    <mergeCell ref="Y16:AC16"/>
    <mergeCell ref="C17:E17"/>
    <mergeCell ref="F17:I17"/>
    <mergeCell ref="J17:L17"/>
    <mergeCell ref="M17:P17"/>
    <mergeCell ref="Q17:R17"/>
    <mergeCell ref="Y17:AC17"/>
    <mergeCell ref="Y14:AC14"/>
    <mergeCell ref="AD14:AH16"/>
    <mergeCell ref="B15:B16"/>
    <mergeCell ref="C15:E16"/>
    <mergeCell ref="F15:I15"/>
    <mergeCell ref="J15:L15"/>
    <mergeCell ref="M15:P16"/>
    <mergeCell ref="Q15:R16"/>
    <mergeCell ref="W15:X15"/>
    <mergeCell ref="Y15:AC15"/>
    <mergeCell ref="C14:E14"/>
    <mergeCell ref="F14:I14"/>
    <mergeCell ref="J14:L14"/>
    <mergeCell ref="M14:P14"/>
    <mergeCell ref="Q14:R14"/>
    <mergeCell ref="W14:X14"/>
    <mergeCell ref="Q12:R12"/>
    <mergeCell ref="W12:X12"/>
    <mergeCell ref="Y12:AC12"/>
    <mergeCell ref="C13:E13"/>
    <mergeCell ref="F13:I13"/>
    <mergeCell ref="J13:L13"/>
    <mergeCell ref="M13:P13"/>
    <mergeCell ref="Q13:R13"/>
    <mergeCell ref="W13:X13"/>
    <mergeCell ref="Y13:AC13"/>
    <mergeCell ref="A11:A23"/>
    <mergeCell ref="C11:E11"/>
    <mergeCell ref="F11:I11"/>
    <mergeCell ref="J11:L11"/>
    <mergeCell ref="M11:P11"/>
    <mergeCell ref="Q11:R11"/>
    <mergeCell ref="C12:E12"/>
    <mergeCell ref="F12:I12"/>
    <mergeCell ref="J12:L12"/>
    <mergeCell ref="M12:P12"/>
    <mergeCell ref="C10:E10"/>
    <mergeCell ref="F10:I10"/>
    <mergeCell ref="J10:L10"/>
    <mergeCell ref="M10:P10"/>
    <mergeCell ref="Q10:R10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A6:A10"/>
    <mergeCell ref="C6:E6"/>
    <mergeCell ref="F6:I6"/>
    <mergeCell ref="J6:L6"/>
    <mergeCell ref="M6:P6"/>
    <mergeCell ref="A1:C2"/>
    <mergeCell ref="E1:E2"/>
    <mergeCell ref="F1:F2"/>
    <mergeCell ref="G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003D-F256-44A4-A701-0776371B9F4D}">
  <dimension ref="A1:R29"/>
  <sheetViews>
    <sheetView topLeftCell="A13" zoomScaleNormal="100" workbookViewId="0">
      <selection activeCell="M29" sqref="M29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18" ht="30" customHeight="1">
      <c r="C1" s="63" t="s">
        <v>72</v>
      </c>
      <c r="D1" s="63"/>
      <c r="E1" s="63"/>
      <c r="F1" s="64">
        <v>3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18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18" ht="19.5" customHeight="1">
      <c r="M3" s="67" t="s">
        <v>24</v>
      </c>
      <c r="N3" s="67"/>
      <c r="O3" s="67"/>
      <c r="P3" s="67"/>
      <c r="Q3" s="67"/>
      <c r="R3" s="67"/>
    </row>
    <row r="4" spans="1:18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18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38"/>
      <c r="R5" s="38"/>
    </row>
    <row r="6" spans="1:18" ht="30" customHeight="1" thickTop="1">
      <c r="A6" s="34" t="s">
        <v>27</v>
      </c>
      <c r="B6" s="9">
        <v>1</v>
      </c>
      <c r="C6" s="31" t="s">
        <v>12</v>
      </c>
      <c r="D6" s="31"/>
      <c r="E6" s="31"/>
      <c r="F6" s="37">
        <v>59000</v>
      </c>
      <c r="G6" s="37"/>
      <c r="H6" s="37"/>
      <c r="I6" s="37"/>
      <c r="J6" s="37">
        <f>F6*0.1</f>
        <v>5900</v>
      </c>
      <c r="K6" s="37"/>
      <c r="L6" s="37"/>
      <c r="M6" s="37">
        <f>F6+J6</f>
        <v>64900</v>
      </c>
      <c r="N6" s="37"/>
      <c r="O6" s="37"/>
      <c r="P6" s="37"/>
      <c r="Q6" s="29">
        <v>45036</v>
      </c>
      <c r="R6" s="30"/>
    </row>
    <row r="7" spans="1:18" ht="30" customHeight="1">
      <c r="A7" s="35"/>
      <c r="B7" s="7">
        <v>2</v>
      </c>
      <c r="C7" s="31" t="s">
        <v>11</v>
      </c>
      <c r="D7" s="31"/>
      <c r="E7" s="31"/>
      <c r="F7" s="32">
        <v>856523</v>
      </c>
      <c r="G7" s="32"/>
      <c r="H7" s="32"/>
      <c r="I7" s="32"/>
      <c r="J7" s="32">
        <f t="shared" ref="J7:J27" si="0">F7*0.1</f>
        <v>85652.3</v>
      </c>
      <c r="K7" s="32"/>
      <c r="L7" s="32"/>
      <c r="M7" s="32">
        <f t="shared" ref="M7:M27" si="1">F7+J7</f>
        <v>942175.3</v>
      </c>
      <c r="N7" s="32"/>
      <c r="O7" s="32"/>
      <c r="P7" s="32"/>
      <c r="Q7" s="33">
        <v>45036</v>
      </c>
      <c r="R7" s="31"/>
    </row>
    <row r="8" spans="1:18" ht="30" customHeight="1">
      <c r="A8" s="35"/>
      <c r="B8" s="7">
        <v>3</v>
      </c>
      <c r="C8" s="31" t="s">
        <v>76</v>
      </c>
      <c r="D8" s="31"/>
      <c r="E8" s="31"/>
      <c r="F8" s="32">
        <v>30000</v>
      </c>
      <c r="G8" s="32"/>
      <c r="H8" s="32"/>
      <c r="I8" s="32"/>
      <c r="J8" s="32">
        <f t="shared" si="0"/>
        <v>3000</v>
      </c>
      <c r="K8" s="32"/>
      <c r="L8" s="32"/>
      <c r="M8" s="32">
        <f>ROUNDDOWN(F8+J8,0)</f>
        <v>33000</v>
      </c>
      <c r="N8" s="32"/>
      <c r="O8" s="32"/>
      <c r="P8" s="32"/>
      <c r="Q8" s="33">
        <v>45036</v>
      </c>
      <c r="R8" s="31"/>
    </row>
    <row r="9" spans="1:18" ht="30" customHeight="1">
      <c r="A9" s="35"/>
      <c r="B9" s="7">
        <v>4</v>
      </c>
      <c r="C9" s="31" t="s">
        <v>14</v>
      </c>
      <c r="D9" s="31"/>
      <c r="E9" s="31"/>
      <c r="F9" s="32">
        <v>70000</v>
      </c>
      <c r="G9" s="32"/>
      <c r="H9" s="32"/>
      <c r="I9" s="32"/>
      <c r="J9" s="32">
        <f t="shared" si="0"/>
        <v>7000</v>
      </c>
      <c r="K9" s="32"/>
      <c r="L9" s="32"/>
      <c r="M9" s="32">
        <f t="shared" si="1"/>
        <v>77000</v>
      </c>
      <c r="N9" s="32"/>
      <c r="O9" s="32"/>
      <c r="P9" s="32"/>
      <c r="Q9" s="33">
        <v>45036</v>
      </c>
      <c r="R9" s="31"/>
    </row>
    <row r="10" spans="1:18" ht="30" customHeigh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</row>
    <row r="11" spans="1:18" ht="30" customHeight="1" thickBot="1">
      <c r="A11" s="46"/>
      <c r="B11" s="8">
        <v>6</v>
      </c>
      <c r="C11" s="38"/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</row>
    <row r="12" spans="1:18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438750</v>
      </c>
      <c r="G12" s="37"/>
      <c r="H12" s="37"/>
      <c r="I12" s="37"/>
      <c r="J12" s="37">
        <f t="shared" si="0"/>
        <v>43875</v>
      </c>
      <c r="K12" s="37"/>
      <c r="L12" s="37"/>
      <c r="M12" s="37">
        <f t="shared" si="1"/>
        <v>482625</v>
      </c>
      <c r="N12" s="37"/>
      <c r="O12" s="37"/>
      <c r="P12" s="37"/>
      <c r="Q12" s="30"/>
      <c r="R12" s="30"/>
    </row>
    <row r="13" spans="1:18" ht="30" customHeight="1">
      <c r="A13" s="35"/>
      <c r="B13" s="7">
        <v>2</v>
      </c>
      <c r="C13" s="31" t="s">
        <v>17</v>
      </c>
      <c r="D13" s="31"/>
      <c r="E13" s="31"/>
      <c r="F13" s="32">
        <v>222000</v>
      </c>
      <c r="G13" s="32"/>
      <c r="H13" s="32"/>
      <c r="I13" s="32"/>
      <c r="J13" s="32">
        <f t="shared" si="0"/>
        <v>22200</v>
      </c>
      <c r="K13" s="32"/>
      <c r="L13" s="32"/>
      <c r="M13" s="32">
        <f t="shared" si="1"/>
        <v>244200</v>
      </c>
      <c r="N13" s="32"/>
      <c r="O13" s="32"/>
      <c r="P13" s="32"/>
      <c r="Q13" s="33">
        <v>45036</v>
      </c>
      <c r="R13" s="31"/>
    </row>
    <row r="14" spans="1:18" ht="30" customHeight="1">
      <c r="A14" s="35"/>
      <c r="B14" s="9">
        <v>3</v>
      </c>
      <c r="C14" s="31" t="s">
        <v>40</v>
      </c>
      <c r="D14" s="31"/>
      <c r="E14" s="31"/>
      <c r="F14" s="32">
        <v>378000</v>
      </c>
      <c r="G14" s="32"/>
      <c r="H14" s="32"/>
      <c r="I14" s="32"/>
      <c r="J14" s="32">
        <f>ROUNDDOWN(F14*0.1,0)</f>
        <v>37800</v>
      </c>
      <c r="K14" s="32"/>
      <c r="L14" s="32"/>
      <c r="M14" s="32">
        <f t="shared" si="1"/>
        <v>415800</v>
      </c>
      <c r="N14" s="32"/>
      <c r="O14" s="32"/>
      <c r="P14" s="32"/>
      <c r="Q14" s="31"/>
      <c r="R14" s="31"/>
    </row>
    <row r="15" spans="1:18" ht="30" customHeight="1">
      <c r="A15" s="35"/>
      <c r="B15" s="7">
        <v>4</v>
      </c>
      <c r="C15" s="43" t="s">
        <v>37</v>
      </c>
      <c r="D15" s="44"/>
      <c r="E15" s="45"/>
      <c r="F15" s="32"/>
      <c r="G15" s="32"/>
      <c r="H15" s="32"/>
      <c r="I15" s="32"/>
      <c r="J15" s="32">
        <f t="shared" si="0"/>
        <v>0</v>
      </c>
      <c r="K15" s="32"/>
      <c r="L15" s="32"/>
      <c r="M15" s="32">
        <f t="shared" si="1"/>
        <v>0</v>
      </c>
      <c r="N15" s="32"/>
      <c r="O15" s="32"/>
      <c r="P15" s="32"/>
      <c r="Q15" s="31"/>
      <c r="R15" s="31"/>
    </row>
    <row r="16" spans="1:18" ht="30" customHeight="1">
      <c r="A16" s="35"/>
      <c r="B16" s="47">
        <v>5</v>
      </c>
      <c r="C16" s="49" t="s">
        <v>30</v>
      </c>
      <c r="D16" s="50"/>
      <c r="E16" s="51"/>
      <c r="F16" s="55">
        <v>170000</v>
      </c>
      <c r="G16" s="55"/>
      <c r="H16" s="55"/>
      <c r="I16" s="55"/>
      <c r="J16" s="55">
        <f t="shared" si="0"/>
        <v>17000</v>
      </c>
      <c r="K16" s="55"/>
      <c r="L16" s="55"/>
      <c r="M16" s="56">
        <f>F16+J16+F17</f>
        <v>199400</v>
      </c>
      <c r="N16" s="57"/>
      <c r="O16" s="57"/>
      <c r="P16" s="58"/>
      <c r="Q16" s="49"/>
      <c r="R16" s="51"/>
    </row>
    <row r="17" spans="1:18" ht="30" customHeight="1">
      <c r="A17" s="35"/>
      <c r="B17" s="48"/>
      <c r="C17" s="52"/>
      <c r="D17" s="53"/>
      <c r="E17" s="54"/>
      <c r="F17" s="62">
        <v>12400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</row>
    <row r="18" spans="1:18" ht="30" customHeight="1">
      <c r="A18" s="35"/>
      <c r="B18" s="7">
        <v>6</v>
      </c>
      <c r="C18" s="31" t="s">
        <v>73</v>
      </c>
      <c r="D18" s="31"/>
      <c r="E18" s="31"/>
      <c r="F18" s="32">
        <v>90000</v>
      </c>
      <c r="G18" s="32"/>
      <c r="H18" s="32"/>
      <c r="I18" s="32"/>
      <c r="J18" s="32">
        <f t="shared" si="0"/>
        <v>9000</v>
      </c>
      <c r="K18" s="32"/>
      <c r="L18" s="32"/>
      <c r="M18" s="32">
        <f t="shared" si="1"/>
        <v>99000</v>
      </c>
      <c r="N18" s="32"/>
      <c r="O18" s="32"/>
      <c r="P18" s="32"/>
      <c r="Q18" s="31"/>
      <c r="R18" s="31"/>
    </row>
    <row r="19" spans="1:18" ht="30" customHeight="1">
      <c r="A19" s="35"/>
      <c r="B19" s="7">
        <v>7</v>
      </c>
      <c r="C19" s="31" t="s">
        <v>71</v>
      </c>
      <c r="D19" s="31"/>
      <c r="E19" s="31"/>
      <c r="F19" s="40">
        <v>45000</v>
      </c>
      <c r="G19" s="41"/>
      <c r="H19" s="41"/>
      <c r="I19" s="42"/>
      <c r="J19" s="40">
        <f t="shared" si="0"/>
        <v>4500</v>
      </c>
      <c r="K19" s="41"/>
      <c r="L19" s="42"/>
      <c r="M19" s="40">
        <f t="shared" si="1"/>
        <v>49500</v>
      </c>
      <c r="N19" s="41"/>
      <c r="O19" s="41"/>
      <c r="P19" s="42"/>
      <c r="Q19" s="31"/>
      <c r="R19" s="31"/>
    </row>
    <row r="20" spans="1:18" ht="30" customHeight="1">
      <c r="A20" s="35"/>
      <c r="B20" s="7">
        <v>8</v>
      </c>
      <c r="C20" s="43" t="s">
        <v>82</v>
      </c>
      <c r="D20" s="44"/>
      <c r="E20" s="45"/>
      <c r="F20" s="40">
        <v>15000</v>
      </c>
      <c r="G20" s="41"/>
      <c r="H20" s="41"/>
      <c r="I20" s="42"/>
      <c r="J20" s="40">
        <f t="shared" si="0"/>
        <v>1500</v>
      </c>
      <c r="K20" s="41"/>
      <c r="L20" s="42"/>
      <c r="M20" s="40">
        <f t="shared" si="1"/>
        <v>16500</v>
      </c>
      <c r="N20" s="41"/>
      <c r="O20" s="41"/>
      <c r="P20" s="42"/>
      <c r="Q20" s="33">
        <v>45026</v>
      </c>
      <c r="R20" s="31"/>
    </row>
    <row r="21" spans="1:18" ht="30" customHeight="1">
      <c r="A21" s="35"/>
      <c r="B21" s="7">
        <v>9</v>
      </c>
      <c r="C21" s="31" t="s">
        <v>80</v>
      </c>
      <c r="D21" s="31"/>
      <c r="E21" s="31"/>
      <c r="F21" s="32">
        <v>135000</v>
      </c>
      <c r="G21" s="32"/>
      <c r="H21" s="32"/>
      <c r="I21" s="32"/>
      <c r="J21" s="32">
        <f t="shared" si="0"/>
        <v>13500</v>
      </c>
      <c r="K21" s="32"/>
      <c r="L21" s="32"/>
      <c r="M21" s="32">
        <f t="shared" si="1"/>
        <v>148500</v>
      </c>
      <c r="N21" s="32"/>
      <c r="O21" s="32"/>
      <c r="P21" s="32"/>
      <c r="Q21" s="33"/>
      <c r="R21" s="31"/>
    </row>
    <row r="22" spans="1:18" ht="30" customHeight="1">
      <c r="A22" s="35"/>
      <c r="B22" s="7">
        <v>10</v>
      </c>
      <c r="C22" s="31" t="s">
        <v>18</v>
      </c>
      <c r="D22" s="31"/>
      <c r="E22" s="31"/>
      <c r="F22" s="32">
        <v>42900</v>
      </c>
      <c r="G22" s="32"/>
      <c r="H22" s="32"/>
      <c r="I22" s="32"/>
      <c r="J22" s="32">
        <v>4290</v>
      </c>
      <c r="K22" s="32"/>
      <c r="L22" s="32"/>
      <c r="M22" s="32">
        <f t="shared" si="1"/>
        <v>47190</v>
      </c>
      <c r="N22" s="32"/>
      <c r="O22" s="32"/>
      <c r="P22" s="32"/>
      <c r="Q22" s="31"/>
      <c r="R22" s="31"/>
    </row>
    <row r="23" spans="1:18" ht="30" customHeight="1">
      <c r="A23" s="35"/>
      <c r="B23" s="7">
        <v>11</v>
      </c>
      <c r="C23" s="31" t="s">
        <v>19</v>
      </c>
      <c r="D23" s="31"/>
      <c r="E23" s="31"/>
      <c r="F23" s="32">
        <v>43500</v>
      </c>
      <c r="G23" s="32"/>
      <c r="H23" s="32"/>
      <c r="I23" s="32"/>
      <c r="J23" s="32">
        <f t="shared" si="0"/>
        <v>4350</v>
      </c>
      <c r="K23" s="32"/>
      <c r="L23" s="32"/>
      <c r="M23" s="32">
        <f t="shared" si="1"/>
        <v>47850</v>
      </c>
      <c r="N23" s="32"/>
      <c r="O23" s="32"/>
      <c r="P23" s="32"/>
      <c r="Q23" s="31"/>
      <c r="R23" s="31"/>
    </row>
    <row r="24" spans="1:18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18" ht="30" customHeight="1" thickTop="1">
      <c r="A25" s="34" t="s">
        <v>29</v>
      </c>
      <c r="B25" s="9">
        <v>1</v>
      </c>
      <c r="C25" s="30" t="s">
        <v>35</v>
      </c>
      <c r="D25" s="30"/>
      <c r="E25" s="30"/>
      <c r="F25" s="37">
        <v>14000</v>
      </c>
      <c r="G25" s="37"/>
      <c r="H25" s="37"/>
      <c r="I25" s="37"/>
      <c r="J25" s="37">
        <f>F25*0.1</f>
        <v>1400</v>
      </c>
      <c r="K25" s="37"/>
      <c r="L25" s="37"/>
      <c r="M25" s="37">
        <f>F25+J25</f>
        <v>15400</v>
      </c>
      <c r="N25" s="37"/>
      <c r="O25" s="37"/>
      <c r="P25" s="37"/>
      <c r="Q25" s="30"/>
      <c r="R25" s="30"/>
    </row>
    <row r="26" spans="1:18" ht="30" customHeight="1">
      <c r="A26" s="35"/>
      <c r="B26" s="9">
        <v>2</v>
      </c>
      <c r="C26" s="30" t="s">
        <v>79</v>
      </c>
      <c r="D26" s="30"/>
      <c r="E26" s="30"/>
      <c r="F26" s="37">
        <v>276000</v>
      </c>
      <c r="G26" s="37"/>
      <c r="H26" s="37"/>
      <c r="I26" s="37"/>
      <c r="J26" s="37">
        <f t="shared" si="0"/>
        <v>27600</v>
      </c>
      <c r="K26" s="37"/>
      <c r="L26" s="37"/>
      <c r="M26" s="37">
        <f t="shared" si="1"/>
        <v>303600</v>
      </c>
      <c r="N26" s="37"/>
      <c r="O26" s="37"/>
      <c r="P26" s="37"/>
      <c r="Q26" s="29">
        <v>45033</v>
      </c>
      <c r="R26" s="30"/>
    </row>
    <row r="27" spans="1:18" ht="30" customHeight="1" thickBot="1">
      <c r="A27" s="36"/>
      <c r="B27" s="7">
        <v>3</v>
      </c>
      <c r="C27" s="31"/>
      <c r="D27" s="31"/>
      <c r="E27" s="31"/>
      <c r="F27" s="32"/>
      <c r="G27" s="32"/>
      <c r="H27" s="32"/>
      <c r="I27" s="32"/>
      <c r="J27" s="32">
        <f t="shared" si="0"/>
        <v>0</v>
      </c>
      <c r="K27" s="32"/>
      <c r="L27" s="32"/>
      <c r="M27" s="32">
        <f t="shared" si="1"/>
        <v>0</v>
      </c>
      <c r="N27" s="32"/>
      <c r="O27" s="32"/>
      <c r="P27" s="32"/>
      <c r="Q27" s="33"/>
      <c r="R27" s="31"/>
    </row>
    <row r="28" spans="1:18" ht="30" customHeight="1" thickBot="1">
      <c r="C28" s="2"/>
      <c r="D28" s="2"/>
      <c r="E28" s="2"/>
      <c r="F28" s="26">
        <f>SUM(F5:F27)</f>
        <v>3363073</v>
      </c>
      <c r="G28" s="27"/>
      <c r="H28" s="27"/>
      <c r="I28" s="28"/>
      <c r="J28" s="26">
        <f>SUM(J5:J27)</f>
        <v>335067.3</v>
      </c>
      <c r="K28" s="27"/>
      <c r="L28" s="28"/>
      <c r="M28" s="26">
        <f>SUM(M5:M27)</f>
        <v>3698140.3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29"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709B-4E94-408B-B9EC-BE15DEE3C6FD}">
  <dimension ref="A1:R29"/>
  <sheetViews>
    <sheetView topLeftCell="A13" zoomScaleNormal="100" workbookViewId="0">
      <selection activeCell="F26" sqref="F26:I26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18" ht="30" customHeight="1">
      <c r="C1" s="63" t="s">
        <v>72</v>
      </c>
      <c r="D1" s="63"/>
      <c r="E1" s="63"/>
      <c r="F1" s="64">
        <v>2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18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18" ht="19.5" customHeight="1">
      <c r="M3" s="67" t="s">
        <v>24</v>
      </c>
      <c r="N3" s="67"/>
      <c r="O3" s="67"/>
      <c r="P3" s="67"/>
      <c r="Q3" s="67"/>
      <c r="R3" s="67"/>
    </row>
    <row r="4" spans="1:18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18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45016</v>
      </c>
      <c r="R5" s="38"/>
    </row>
    <row r="6" spans="1:18" ht="30" customHeight="1" thickTop="1">
      <c r="A6" s="34" t="s">
        <v>27</v>
      </c>
      <c r="B6" s="9">
        <v>1</v>
      </c>
      <c r="C6" s="31" t="s">
        <v>12</v>
      </c>
      <c r="D6" s="31"/>
      <c r="E6" s="31"/>
      <c r="F6" s="37">
        <v>472500</v>
      </c>
      <c r="G6" s="37"/>
      <c r="H6" s="37"/>
      <c r="I6" s="37"/>
      <c r="J6" s="37">
        <f>F6*0.1</f>
        <v>47250</v>
      </c>
      <c r="K6" s="37"/>
      <c r="L6" s="37"/>
      <c r="M6" s="37">
        <f>F6+J6</f>
        <v>519750</v>
      </c>
      <c r="N6" s="37"/>
      <c r="O6" s="37"/>
      <c r="P6" s="37"/>
      <c r="Q6" s="29">
        <v>45005</v>
      </c>
      <c r="R6" s="30"/>
    </row>
    <row r="7" spans="1:18" ht="30" customHeight="1">
      <c r="A7" s="35"/>
      <c r="B7" s="7">
        <v>2</v>
      </c>
      <c r="C7" s="31" t="s">
        <v>11</v>
      </c>
      <c r="D7" s="31"/>
      <c r="E7" s="31"/>
      <c r="F7" s="32">
        <v>362500</v>
      </c>
      <c r="G7" s="32"/>
      <c r="H7" s="32"/>
      <c r="I7" s="32"/>
      <c r="J7" s="32">
        <f t="shared" ref="J7:J27" si="0">F7*0.1</f>
        <v>36250</v>
      </c>
      <c r="K7" s="32"/>
      <c r="L7" s="32"/>
      <c r="M7" s="32">
        <f t="shared" ref="M7:M27" si="1">F7+J7</f>
        <v>398750</v>
      </c>
      <c r="N7" s="32"/>
      <c r="O7" s="32"/>
      <c r="P7" s="32"/>
      <c r="Q7" s="33">
        <v>45005</v>
      </c>
      <c r="R7" s="31"/>
    </row>
    <row r="8" spans="1:18" ht="30" customHeight="1">
      <c r="A8" s="35"/>
      <c r="B8" s="7">
        <v>3</v>
      </c>
      <c r="C8" s="31" t="s">
        <v>76</v>
      </c>
      <c r="D8" s="31"/>
      <c r="E8" s="31"/>
      <c r="F8" s="32">
        <v>30000</v>
      </c>
      <c r="G8" s="32"/>
      <c r="H8" s="32"/>
      <c r="I8" s="32"/>
      <c r="J8" s="32">
        <f t="shared" si="0"/>
        <v>3000</v>
      </c>
      <c r="K8" s="32"/>
      <c r="L8" s="32"/>
      <c r="M8" s="32">
        <f>ROUNDDOWN(F8+J8,0)</f>
        <v>33000</v>
      </c>
      <c r="N8" s="32"/>
      <c r="O8" s="32"/>
      <c r="P8" s="32"/>
      <c r="Q8" s="33">
        <v>45005</v>
      </c>
      <c r="R8" s="31"/>
    </row>
    <row r="9" spans="1:18" ht="30" customHeight="1">
      <c r="A9" s="35"/>
      <c r="B9" s="7">
        <v>4</v>
      </c>
      <c r="C9" s="31" t="s">
        <v>14</v>
      </c>
      <c r="D9" s="31"/>
      <c r="E9" s="31"/>
      <c r="F9" s="32">
        <v>84000</v>
      </c>
      <c r="G9" s="32"/>
      <c r="H9" s="32"/>
      <c r="I9" s="32"/>
      <c r="J9" s="32">
        <f t="shared" si="0"/>
        <v>8400</v>
      </c>
      <c r="K9" s="32"/>
      <c r="L9" s="32"/>
      <c r="M9" s="32">
        <f t="shared" si="1"/>
        <v>92400</v>
      </c>
      <c r="N9" s="32"/>
      <c r="O9" s="32"/>
      <c r="P9" s="32"/>
      <c r="Q9" s="33">
        <v>45005</v>
      </c>
      <c r="R9" s="31"/>
    </row>
    <row r="10" spans="1:18" ht="30" customHeigh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</row>
    <row r="11" spans="1:18" ht="30" customHeight="1" thickBot="1">
      <c r="A11" s="46"/>
      <c r="B11" s="8">
        <v>6</v>
      </c>
      <c r="C11" s="38"/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</row>
    <row r="12" spans="1:18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257344</v>
      </c>
      <c r="G12" s="37"/>
      <c r="H12" s="37"/>
      <c r="I12" s="37"/>
      <c r="J12" s="37">
        <f t="shared" si="0"/>
        <v>25734.400000000001</v>
      </c>
      <c r="K12" s="37"/>
      <c r="L12" s="37"/>
      <c r="M12" s="37">
        <f t="shared" si="1"/>
        <v>283078.40000000002</v>
      </c>
      <c r="N12" s="37"/>
      <c r="O12" s="37"/>
      <c r="P12" s="37"/>
      <c r="Q12" s="29">
        <v>45016</v>
      </c>
      <c r="R12" s="30"/>
    </row>
    <row r="13" spans="1:18" ht="30" customHeight="1">
      <c r="A13" s="35"/>
      <c r="B13" s="7">
        <v>2</v>
      </c>
      <c r="C13" s="31" t="s">
        <v>17</v>
      </c>
      <c r="D13" s="31"/>
      <c r="E13" s="31"/>
      <c r="F13" s="32">
        <v>514700</v>
      </c>
      <c r="G13" s="32"/>
      <c r="H13" s="32"/>
      <c r="I13" s="32"/>
      <c r="J13" s="32">
        <f t="shared" si="0"/>
        <v>51470</v>
      </c>
      <c r="K13" s="32"/>
      <c r="L13" s="32"/>
      <c r="M13" s="32">
        <f t="shared" si="1"/>
        <v>566170</v>
      </c>
      <c r="N13" s="32"/>
      <c r="O13" s="32"/>
      <c r="P13" s="32"/>
      <c r="Q13" s="33">
        <v>45005</v>
      </c>
      <c r="R13" s="31"/>
    </row>
    <row r="14" spans="1:18" ht="30" customHeight="1">
      <c r="A14" s="35"/>
      <c r="B14" s="9">
        <v>3</v>
      </c>
      <c r="C14" s="31" t="s">
        <v>40</v>
      </c>
      <c r="D14" s="31"/>
      <c r="E14" s="31"/>
      <c r="F14" s="32">
        <v>560000</v>
      </c>
      <c r="G14" s="32"/>
      <c r="H14" s="32"/>
      <c r="I14" s="32"/>
      <c r="J14" s="32">
        <f>ROUNDDOWN(F14*0.1,0)</f>
        <v>56000</v>
      </c>
      <c r="K14" s="32"/>
      <c r="L14" s="32"/>
      <c r="M14" s="32">
        <f t="shared" si="1"/>
        <v>616000</v>
      </c>
      <c r="N14" s="32"/>
      <c r="O14" s="32"/>
      <c r="P14" s="32"/>
      <c r="Q14" s="31"/>
      <c r="R14" s="31"/>
    </row>
    <row r="15" spans="1:18" ht="30" customHeight="1">
      <c r="A15" s="35"/>
      <c r="B15" s="7">
        <v>4</v>
      </c>
      <c r="C15" s="43" t="s">
        <v>37</v>
      </c>
      <c r="D15" s="44"/>
      <c r="E15" s="45"/>
      <c r="F15" s="32">
        <v>495000</v>
      </c>
      <c r="G15" s="32"/>
      <c r="H15" s="32"/>
      <c r="I15" s="32"/>
      <c r="J15" s="32">
        <f t="shared" si="0"/>
        <v>49500</v>
      </c>
      <c r="K15" s="32"/>
      <c r="L15" s="32"/>
      <c r="M15" s="32">
        <f t="shared" si="1"/>
        <v>544500</v>
      </c>
      <c r="N15" s="32"/>
      <c r="O15" s="32"/>
      <c r="P15" s="32"/>
      <c r="Q15" s="33">
        <v>45005</v>
      </c>
      <c r="R15" s="31"/>
    </row>
    <row r="16" spans="1:18" ht="30" customHeight="1">
      <c r="A16" s="35"/>
      <c r="B16" s="47">
        <v>5</v>
      </c>
      <c r="C16" s="49" t="s">
        <v>30</v>
      </c>
      <c r="D16" s="50"/>
      <c r="E16" s="51"/>
      <c r="F16" s="55">
        <v>493000</v>
      </c>
      <c r="G16" s="55"/>
      <c r="H16" s="55"/>
      <c r="I16" s="55"/>
      <c r="J16" s="55">
        <f t="shared" si="0"/>
        <v>49300</v>
      </c>
      <c r="K16" s="55"/>
      <c r="L16" s="55"/>
      <c r="M16" s="56">
        <f>F16+J16+F17</f>
        <v>564300</v>
      </c>
      <c r="N16" s="57"/>
      <c r="O16" s="57"/>
      <c r="P16" s="58"/>
      <c r="Q16" s="68">
        <v>45016</v>
      </c>
      <c r="R16" s="51"/>
    </row>
    <row r="17" spans="1:18" ht="30" customHeight="1">
      <c r="A17" s="35"/>
      <c r="B17" s="48"/>
      <c r="C17" s="52"/>
      <c r="D17" s="53"/>
      <c r="E17" s="54"/>
      <c r="F17" s="62">
        <v>22000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</row>
    <row r="18" spans="1:18" ht="30" customHeight="1">
      <c r="A18" s="35"/>
      <c r="B18" s="7">
        <v>6</v>
      </c>
      <c r="C18" s="31" t="s">
        <v>73</v>
      </c>
      <c r="D18" s="31"/>
      <c r="E18" s="31"/>
      <c r="F18" s="32">
        <v>270000</v>
      </c>
      <c r="G18" s="32"/>
      <c r="H18" s="32"/>
      <c r="I18" s="32"/>
      <c r="J18" s="32">
        <f t="shared" si="0"/>
        <v>27000</v>
      </c>
      <c r="K18" s="32"/>
      <c r="L18" s="32"/>
      <c r="M18" s="32">
        <f t="shared" si="1"/>
        <v>297000</v>
      </c>
      <c r="N18" s="32"/>
      <c r="O18" s="32"/>
      <c r="P18" s="32"/>
      <c r="Q18" s="33">
        <v>45012</v>
      </c>
      <c r="R18" s="31"/>
    </row>
    <row r="19" spans="1:18" ht="30" customHeight="1">
      <c r="A19" s="35"/>
      <c r="B19" s="7">
        <v>7</v>
      </c>
      <c r="C19" s="31" t="s">
        <v>71</v>
      </c>
      <c r="D19" s="31"/>
      <c r="E19" s="31"/>
      <c r="F19" s="40">
        <v>90000</v>
      </c>
      <c r="G19" s="41"/>
      <c r="H19" s="41"/>
      <c r="I19" s="42"/>
      <c r="J19" s="40">
        <f t="shared" si="0"/>
        <v>9000</v>
      </c>
      <c r="K19" s="41"/>
      <c r="L19" s="42"/>
      <c r="M19" s="40">
        <f t="shared" si="1"/>
        <v>99000</v>
      </c>
      <c r="N19" s="41"/>
      <c r="O19" s="41"/>
      <c r="P19" s="42"/>
      <c r="Q19" s="33">
        <v>45005</v>
      </c>
      <c r="R19" s="31"/>
    </row>
    <row r="20" spans="1:18" ht="30" customHeight="1">
      <c r="A20" s="35"/>
      <c r="B20" s="7">
        <v>8</v>
      </c>
      <c r="C20" s="43" t="s">
        <v>78</v>
      </c>
      <c r="D20" s="44"/>
      <c r="E20" s="45"/>
      <c r="F20" s="40">
        <v>30000</v>
      </c>
      <c r="G20" s="41"/>
      <c r="H20" s="41"/>
      <c r="I20" s="42"/>
      <c r="J20" s="40">
        <f t="shared" si="0"/>
        <v>3000</v>
      </c>
      <c r="K20" s="41"/>
      <c r="L20" s="42"/>
      <c r="M20" s="40">
        <f t="shared" si="1"/>
        <v>33000</v>
      </c>
      <c r="N20" s="41"/>
      <c r="O20" s="41"/>
      <c r="P20" s="42"/>
      <c r="Q20" s="33">
        <v>45026</v>
      </c>
      <c r="R20" s="31"/>
    </row>
    <row r="21" spans="1:18" ht="30" customHeight="1">
      <c r="A21" s="35"/>
      <c r="B21" s="7">
        <v>9</v>
      </c>
      <c r="C21" s="31" t="s">
        <v>80</v>
      </c>
      <c r="D21" s="31"/>
      <c r="E21" s="31"/>
      <c r="F21" s="32">
        <v>105000</v>
      </c>
      <c r="G21" s="32"/>
      <c r="H21" s="32"/>
      <c r="I21" s="32"/>
      <c r="J21" s="32">
        <f t="shared" si="0"/>
        <v>10500</v>
      </c>
      <c r="K21" s="32"/>
      <c r="L21" s="32"/>
      <c r="M21" s="32">
        <f t="shared" si="1"/>
        <v>115500</v>
      </c>
      <c r="N21" s="32"/>
      <c r="O21" s="32"/>
      <c r="P21" s="32"/>
      <c r="Q21" s="33">
        <v>45016</v>
      </c>
      <c r="R21" s="31"/>
    </row>
    <row r="22" spans="1:18" ht="30" customHeight="1">
      <c r="A22" s="35"/>
      <c r="B22" s="7">
        <v>10</v>
      </c>
      <c r="C22" s="31" t="s">
        <v>19</v>
      </c>
      <c r="D22" s="31"/>
      <c r="E22" s="31"/>
      <c r="F22" s="32">
        <v>14500</v>
      </c>
      <c r="G22" s="32"/>
      <c r="H22" s="32"/>
      <c r="I22" s="32"/>
      <c r="J22" s="32">
        <f t="shared" si="0"/>
        <v>1450</v>
      </c>
      <c r="K22" s="32"/>
      <c r="L22" s="32"/>
      <c r="M22" s="32">
        <f t="shared" si="1"/>
        <v>15950</v>
      </c>
      <c r="N22" s="32"/>
      <c r="O22" s="32"/>
      <c r="P22" s="32"/>
      <c r="Q22" s="31"/>
      <c r="R22" s="31"/>
    </row>
    <row r="23" spans="1:18" ht="30" customHeigh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</row>
    <row r="24" spans="1:18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18" ht="30" customHeight="1" thickTop="1">
      <c r="A25" s="34" t="s">
        <v>29</v>
      </c>
      <c r="B25" s="9">
        <v>1</v>
      </c>
      <c r="C25" s="30" t="s">
        <v>77</v>
      </c>
      <c r="D25" s="30"/>
      <c r="E25" s="30"/>
      <c r="F25" s="37">
        <v>284000</v>
      </c>
      <c r="G25" s="37"/>
      <c r="H25" s="37"/>
      <c r="I25" s="37"/>
      <c r="J25" s="37">
        <f>F25*0.1</f>
        <v>28400</v>
      </c>
      <c r="K25" s="37"/>
      <c r="L25" s="37"/>
      <c r="M25" s="37">
        <f>F25+J25</f>
        <v>312400</v>
      </c>
      <c r="N25" s="37"/>
      <c r="O25" s="37"/>
      <c r="P25" s="37"/>
      <c r="Q25" s="29">
        <v>45016</v>
      </c>
      <c r="R25" s="30"/>
    </row>
    <row r="26" spans="1:18" ht="30" customHeight="1">
      <c r="A26" s="35"/>
      <c r="B26" s="9">
        <v>2</v>
      </c>
      <c r="C26" s="30" t="s">
        <v>79</v>
      </c>
      <c r="D26" s="30"/>
      <c r="E26" s="30"/>
      <c r="F26" s="37"/>
      <c r="G26" s="37"/>
      <c r="H26" s="37"/>
      <c r="I26" s="37"/>
      <c r="J26" s="37">
        <f t="shared" si="0"/>
        <v>0</v>
      </c>
      <c r="K26" s="37"/>
      <c r="L26" s="37"/>
      <c r="M26" s="37">
        <f t="shared" si="1"/>
        <v>0</v>
      </c>
      <c r="N26" s="37"/>
      <c r="O26" s="37"/>
      <c r="P26" s="37"/>
      <c r="Q26" s="30"/>
      <c r="R26" s="30"/>
    </row>
    <row r="27" spans="1:18" ht="30" customHeight="1" thickBot="1">
      <c r="A27" s="36"/>
      <c r="B27" s="7">
        <v>3</v>
      </c>
      <c r="C27" s="31"/>
      <c r="D27" s="31"/>
      <c r="E27" s="31"/>
      <c r="F27" s="32"/>
      <c r="G27" s="32"/>
      <c r="H27" s="32"/>
      <c r="I27" s="32"/>
      <c r="J27" s="32">
        <f t="shared" si="0"/>
        <v>0</v>
      </c>
      <c r="K27" s="32"/>
      <c r="L27" s="32"/>
      <c r="M27" s="32">
        <f t="shared" si="1"/>
        <v>0</v>
      </c>
      <c r="N27" s="32"/>
      <c r="O27" s="32"/>
      <c r="P27" s="32"/>
      <c r="Q27" s="33"/>
      <c r="R27" s="31"/>
    </row>
    <row r="28" spans="1:18" ht="30" customHeight="1" thickBot="1">
      <c r="C28" s="2"/>
      <c r="D28" s="2"/>
      <c r="E28" s="2"/>
      <c r="F28" s="26">
        <f>SUM(F5:F27)</f>
        <v>4549544</v>
      </c>
      <c r="G28" s="27"/>
      <c r="H28" s="27"/>
      <c r="I28" s="28"/>
      <c r="J28" s="26">
        <f>SUM(J5:J27)</f>
        <v>452754.4</v>
      </c>
      <c r="K28" s="27"/>
      <c r="L28" s="28"/>
      <c r="M28" s="26">
        <f>SUM(M5:M27)</f>
        <v>5002298.4000000004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29"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F3660-241E-4FFE-952B-BAC5D07819BA}">
  <dimension ref="A1:R32"/>
  <sheetViews>
    <sheetView topLeftCell="B13" zoomScaleNormal="100" workbookViewId="0">
      <selection activeCell="Z19" sqref="Z19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18" ht="30" customHeight="1">
      <c r="C1" s="63" t="s">
        <v>72</v>
      </c>
      <c r="D1" s="63"/>
      <c r="E1" s="63"/>
      <c r="F1" s="64">
        <v>1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18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18" ht="19.5" customHeight="1">
      <c r="M3" s="67" t="s">
        <v>24</v>
      </c>
      <c r="N3" s="67"/>
      <c r="O3" s="67"/>
      <c r="P3" s="67"/>
      <c r="Q3" s="67"/>
      <c r="R3" s="67"/>
    </row>
    <row r="4" spans="1:18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18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44985</v>
      </c>
      <c r="R5" s="38"/>
    </row>
    <row r="6" spans="1:18" ht="30" customHeight="1" thickTop="1">
      <c r="A6" s="34" t="s">
        <v>27</v>
      </c>
      <c r="B6" s="25">
        <v>1</v>
      </c>
      <c r="C6" s="70" t="s">
        <v>12</v>
      </c>
      <c r="D6" s="70"/>
      <c r="E6" s="70"/>
      <c r="F6" s="71">
        <v>413000</v>
      </c>
      <c r="G6" s="71"/>
      <c r="H6" s="71"/>
      <c r="I6" s="71"/>
      <c r="J6" s="71">
        <f>F6*0.1</f>
        <v>41300</v>
      </c>
      <c r="K6" s="71"/>
      <c r="L6" s="71"/>
      <c r="M6" s="71">
        <f>F6+J6</f>
        <v>454300</v>
      </c>
      <c r="N6" s="71"/>
      <c r="O6" s="71"/>
      <c r="P6" s="71"/>
      <c r="Q6" s="72">
        <v>44977</v>
      </c>
      <c r="R6" s="70"/>
    </row>
    <row r="7" spans="1:18" ht="30" customHeight="1">
      <c r="A7" s="35"/>
      <c r="B7" s="7">
        <v>2</v>
      </c>
      <c r="C7" s="31" t="s">
        <v>11</v>
      </c>
      <c r="D7" s="31"/>
      <c r="E7" s="31"/>
      <c r="F7" s="32">
        <v>333500</v>
      </c>
      <c r="G7" s="32"/>
      <c r="H7" s="32"/>
      <c r="I7" s="32"/>
      <c r="J7" s="32">
        <f t="shared" ref="J7:J27" si="0">F7*0.1</f>
        <v>33350</v>
      </c>
      <c r="K7" s="32"/>
      <c r="L7" s="32"/>
      <c r="M7" s="32">
        <f t="shared" ref="M7:M27" si="1">F7+J7</f>
        <v>366850</v>
      </c>
      <c r="N7" s="32"/>
      <c r="O7" s="32"/>
      <c r="P7" s="32"/>
      <c r="Q7" s="33">
        <v>44977</v>
      </c>
      <c r="R7" s="31"/>
    </row>
    <row r="8" spans="1:18" ht="30" customHeight="1">
      <c r="A8" s="35"/>
      <c r="B8" s="7">
        <v>3</v>
      </c>
      <c r="C8" s="31"/>
      <c r="D8" s="31"/>
      <c r="E8" s="31"/>
      <c r="F8" s="32"/>
      <c r="G8" s="32"/>
      <c r="H8" s="32"/>
      <c r="I8" s="32"/>
      <c r="J8" s="32">
        <f t="shared" si="0"/>
        <v>0</v>
      </c>
      <c r="K8" s="32"/>
      <c r="L8" s="32"/>
      <c r="M8" s="32">
        <f t="shared" si="1"/>
        <v>0</v>
      </c>
      <c r="N8" s="32"/>
      <c r="O8" s="32"/>
      <c r="P8" s="32"/>
      <c r="Q8" s="31"/>
      <c r="R8" s="31"/>
    </row>
    <row r="9" spans="1:18" ht="30" customHeight="1">
      <c r="A9" s="35"/>
      <c r="B9" s="7">
        <v>4</v>
      </c>
      <c r="C9" s="31"/>
      <c r="D9" s="31"/>
      <c r="E9" s="31"/>
      <c r="F9" s="32"/>
      <c r="G9" s="32"/>
      <c r="H9" s="32"/>
      <c r="I9" s="32"/>
      <c r="J9" s="32">
        <f t="shared" si="0"/>
        <v>0</v>
      </c>
      <c r="K9" s="32"/>
      <c r="L9" s="32"/>
      <c r="M9" s="32">
        <f t="shared" si="1"/>
        <v>0</v>
      </c>
      <c r="N9" s="32"/>
      <c r="O9" s="32"/>
      <c r="P9" s="32"/>
      <c r="Q9" s="31"/>
      <c r="R9" s="31"/>
    </row>
    <row r="10" spans="1:18" ht="30" customHeight="1" thickBot="1">
      <c r="A10" s="46"/>
      <c r="B10" s="8">
        <v>5</v>
      </c>
      <c r="C10" s="38"/>
      <c r="D10" s="38"/>
      <c r="E10" s="38"/>
      <c r="F10" s="39"/>
      <c r="G10" s="39"/>
      <c r="H10" s="39"/>
      <c r="I10" s="39"/>
      <c r="J10" s="39">
        <f t="shared" si="0"/>
        <v>0</v>
      </c>
      <c r="K10" s="39"/>
      <c r="L10" s="39"/>
      <c r="M10" s="39">
        <f t="shared" si="1"/>
        <v>0</v>
      </c>
      <c r="N10" s="39"/>
      <c r="O10" s="39"/>
      <c r="P10" s="39"/>
      <c r="Q10" s="38"/>
      <c r="R10" s="38"/>
    </row>
    <row r="11" spans="1:18" ht="30" customHeight="1" thickTop="1">
      <c r="A11" s="35" t="s">
        <v>28</v>
      </c>
      <c r="B11" s="9">
        <v>1</v>
      </c>
      <c r="C11" s="30" t="s">
        <v>15</v>
      </c>
      <c r="D11" s="30"/>
      <c r="E11" s="30"/>
      <c r="F11" s="37">
        <v>585000</v>
      </c>
      <c r="G11" s="37"/>
      <c r="H11" s="37"/>
      <c r="I11" s="37"/>
      <c r="J11" s="37">
        <f t="shared" si="0"/>
        <v>58500</v>
      </c>
      <c r="K11" s="37"/>
      <c r="L11" s="37"/>
      <c r="M11" s="37">
        <f t="shared" si="1"/>
        <v>643500</v>
      </c>
      <c r="N11" s="37"/>
      <c r="O11" s="37"/>
      <c r="P11" s="37"/>
      <c r="Q11" s="29">
        <v>44985</v>
      </c>
      <c r="R11" s="30"/>
    </row>
    <row r="12" spans="1:18" ht="30" customHeight="1">
      <c r="A12" s="35"/>
      <c r="B12" s="7">
        <v>2</v>
      </c>
      <c r="C12" s="31" t="s">
        <v>16</v>
      </c>
      <c r="D12" s="31"/>
      <c r="E12" s="31"/>
      <c r="F12" s="32"/>
      <c r="G12" s="32"/>
      <c r="H12" s="32"/>
      <c r="I12" s="32"/>
      <c r="J12" s="32">
        <f t="shared" si="0"/>
        <v>0</v>
      </c>
      <c r="K12" s="32"/>
      <c r="L12" s="32"/>
      <c r="M12" s="32">
        <f t="shared" si="1"/>
        <v>0</v>
      </c>
      <c r="N12" s="32"/>
      <c r="O12" s="32"/>
      <c r="P12" s="32"/>
      <c r="Q12" s="31"/>
      <c r="R12" s="31"/>
    </row>
    <row r="13" spans="1:18" ht="30" customHeight="1">
      <c r="A13" s="35"/>
      <c r="B13" s="9">
        <v>3</v>
      </c>
      <c r="C13" s="31" t="s">
        <v>17</v>
      </c>
      <c r="D13" s="31"/>
      <c r="E13" s="31"/>
      <c r="F13" s="32">
        <v>848928</v>
      </c>
      <c r="G13" s="32"/>
      <c r="H13" s="32"/>
      <c r="I13" s="32"/>
      <c r="J13" s="32">
        <f>ROUNDDOWN(F13*0.1,0)</f>
        <v>84892</v>
      </c>
      <c r="K13" s="32"/>
      <c r="L13" s="32"/>
      <c r="M13" s="32">
        <f t="shared" si="1"/>
        <v>933820</v>
      </c>
      <c r="N13" s="32"/>
      <c r="O13" s="32"/>
      <c r="P13" s="32"/>
      <c r="Q13" s="33">
        <v>44977</v>
      </c>
      <c r="R13" s="31"/>
    </row>
    <row r="14" spans="1:18" ht="30" customHeight="1">
      <c r="A14" s="35"/>
      <c r="B14" s="7">
        <v>4</v>
      </c>
      <c r="C14" s="31" t="s">
        <v>18</v>
      </c>
      <c r="D14" s="31"/>
      <c r="E14" s="31"/>
      <c r="F14" s="32"/>
      <c r="G14" s="32"/>
      <c r="H14" s="32"/>
      <c r="I14" s="32"/>
      <c r="J14" s="32">
        <f t="shared" si="0"/>
        <v>0</v>
      </c>
      <c r="K14" s="32"/>
      <c r="L14" s="32"/>
      <c r="M14" s="32">
        <f t="shared" si="1"/>
        <v>0</v>
      </c>
      <c r="N14" s="32"/>
      <c r="O14" s="32"/>
      <c r="P14" s="32"/>
      <c r="Q14" s="31"/>
      <c r="R14" s="31"/>
    </row>
    <row r="15" spans="1:18" ht="30" customHeight="1">
      <c r="A15" s="35"/>
      <c r="B15" s="47">
        <v>5</v>
      </c>
      <c r="C15" s="49" t="s">
        <v>30</v>
      </c>
      <c r="D15" s="50"/>
      <c r="E15" s="51"/>
      <c r="F15" s="55">
        <v>51000</v>
      </c>
      <c r="G15" s="55"/>
      <c r="H15" s="55"/>
      <c r="I15" s="55"/>
      <c r="J15" s="55">
        <f t="shared" si="0"/>
        <v>5100</v>
      </c>
      <c r="K15" s="55"/>
      <c r="L15" s="55"/>
      <c r="M15" s="56">
        <f>F15+J15+F16</f>
        <v>58100</v>
      </c>
      <c r="N15" s="57"/>
      <c r="O15" s="57"/>
      <c r="P15" s="58"/>
      <c r="Q15" s="68">
        <v>44985</v>
      </c>
      <c r="R15" s="51"/>
    </row>
    <row r="16" spans="1:18" ht="30" customHeight="1">
      <c r="A16" s="35"/>
      <c r="B16" s="48"/>
      <c r="C16" s="52"/>
      <c r="D16" s="53"/>
      <c r="E16" s="54"/>
      <c r="F16" s="62">
        <v>2000</v>
      </c>
      <c r="G16" s="62"/>
      <c r="H16" s="62"/>
      <c r="I16" s="62"/>
      <c r="J16" s="62" t="s">
        <v>21</v>
      </c>
      <c r="K16" s="62"/>
      <c r="L16" s="62"/>
      <c r="M16" s="59"/>
      <c r="N16" s="60"/>
      <c r="O16" s="60"/>
      <c r="P16" s="61"/>
      <c r="Q16" s="52"/>
      <c r="R16" s="54"/>
    </row>
    <row r="17" spans="1:18" ht="30" customHeight="1">
      <c r="A17" s="35"/>
      <c r="B17" s="7">
        <v>6</v>
      </c>
      <c r="C17" s="31" t="s">
        <v>40</v>
      </c>
      <c r="D17" s="31"/>
      <c r="E17" s="31"/>
      <c r="F17" s="32">
        <v>532000</v>
      </c>
      <c r="G17" s="32"/>
      <c r="H17" s="32"/>
      <c r="I17" s="32"/>
      <c r="J17" s="32">
        <f t="shared" si="0"/>
        <v>53200</v>
      </c>
      <c r="K17" s="32"/>
      <c r="L17" s="32"/>
      <c r="M17" s="32">
        <f t="shared" si="1"/>
        <v>585200</v>
      </c>
      <c r="N17" s="32"/>
      <c r="O17" s="32"/>
      <c r="P17" s="32"/>
      <c r="Q17" s="33">
        <v>44991</v>
      </c>
      <c r="R17" s="31"/>
    </row>
    <row r="18" spans="1:18" ht="30" customHeight="1">
      <c r="A18" s="35"/>
      <c r="B18" s="7">
        <v>7</v>
      </c>
      <c r="C18" s="43" t="s">
        <v>37</v>
      </c>
      <c r="D18" s="44"/>
      <c r="E18" s="45"/>
      <c r="F18" s="40">
        <v>555000</v>
      </c>
      <c r="G18" s="41"/>
      <c r="H18" s="41"/>
      <c r="I18" s="42"/>
      <c r="J18" s="40">
        <f t="shared" si="0"/>
        <v>55500</v>
      </c>
      <c r="K18" s="41"/>
      <c r="L18" s="42"/>
      <c r="M18" s="40">
        <f t="shared" si="1"/>
        <v>610500</v>
      </c>
      <c r="N18" s="41"/>
      <c r="O18" s="41"/>
      <c r="P18" s="42"/>
      <c r="Q18" s="33">
        <v>44977</v>
      </c>
      <c r="R18" s="31"/>
    </row>
    <row r="19" spans="1:18" ht="30" customHeight="1">
      <c r="A19" s="35"/>
      <c r="B19" s="7">
        <v>8</v>
      </c>
      <c r="C19" s="43" t="s">
        <v>41</v>
      </c>
      <c r="D19" s="44"/>
      <c r="E19" s="45"/>
      <c r="F19" s="40">
        <v>165000</v>
      </c>
      <c r="G19" s="41"/>
      <c r="H19" s="41"/>
      <c r="I19" s="42"/>
      <c r="J19" s="40">
        <f t="shared" si="0"/>
        <v>16500</v>
      </c>
      <c r="K19" s="41"/>
      <c r="L19" s="42"/>
      <c r="M19" s="40">
        <f t="shared" si="1"/>
        <v>181500</v>
      </c>
      <c r="N19" s="41"/>
      <c r="O19" s="41"/>
      <c r="P19" s="42"/>
      <c r="Q19" s="33">
        <v>44972</v>
      </c>
      <c r="R19" s="31"/>
    </row>
    <row r="20" spans="1:18" ht="30" customHeight="1">
      <c r="A20" s="35"/>
      <c r="B20" s="7">
        <v>9</v>
      </c>
      <c r="C20" s="31" t="s">
        <v>73</v>
      </c>
      <c r="D20" s="31"/>
      <c r="E20" s="31"/>
      <c r="F20" s="32">
        <v>60000</v>
      </c>
      <c r="G20" s="32"/>
      <c r="H20" s="32"/>
      <c r="I20" s="32"/>
      <c r="J20" s="32">
        <f t="shared" si="0"/>
        <v>6000</v>
      </c>
      <c r="K20" s="32"/>
      <c r="L20" s="32"/>
      <c r="M20" s="32">
        <f t="shared" si="1"/>
        <v>66000</v>
      </c>
      <c r="N20" s="32"/>
      <c r="O20" s="32"/>
      <c r="P20" s="32"/>
      <c r="Q20" s="33">
        <v>44981</v>
      </c>
      <c r="R20" s="31"/>
    </row>
    <row r="21" spans="1:18" ht="30" customHeight="1">
      <c r="A21" s="35"/>
      <c r="B21" s="7">
        <v>10</v>
      </c>
      <c r="C21" s="31" t="s">
        <v>71</v>
      </c>
      <c r="D21" s="31"/>
      <c r="E21" s="31"/>
      <c r="F21" s="32">
        <v>90000</v>
      </c>
      <c r="G21" s="32"/>
      <c r="H21" s="32"/>
      <c r="I21" s="32"/>
      <c r="J21" s="32">
        <f t="shared" si="0"/>
        <v>9000</v>
      </c>
      <c r="K21" s="32"/>
      <c r="L21" s="32"/>
      <c r="M21" s="32">
        <f t="shared" si="1"/>
        <v>99000</v>
      </c>
      <c r="N21" s="32"/>
      <c r="O21" s="32"/>
      <c r="P21" s="32"/>
      <c r="Q21" s="33">
        <v>44977</v>
      </c>
      <c r="R21" s="31"/>
    </row>
    <row r="22" spans="1:18" ht="30" customHeight="1">
      <c r="A22" s="35"/>
      <c r="B22" s="76">
        <v>11</v>
      </c>
      <c r="C22" s="77" t="s">
        <v>19</v>
      </c>
      <c r="D22" s="78"/>
      <c r="E22" s="79"/>
      <c r="F22" s="55">
        <v>58000</v>
      </c>
      <c r="G22" s="55"/>
      <c r="H22" s="55"/>
      <c r="I22" s="55"/>
      <c r="J22" s="55">
        <f t="shared" ref="J22" si="2">F22*0.1</f>
        <v>5800</v>
      </c>
      <c r="K22" s="55"/>
      <c r="L22" s="55"/>
      <c r="M22" s="55">
        <f t="shared" ref="M22" si="3">F22+J22</f>
        <v>63800</v>
      </c>
      <c r="N22" s="55"/>
      <c r="O22" s="55"/>
      <c r="P22" s="55"/>
      <c r="Q22" s="74">
        <v>45016</v>
      </c>
      <c r="R22" s="75"/>
    </row>
    <row r="23" spans="1:18" ht="30" customHeight="1">
      <c r="A23" s="35"/>
      <c r="B23" s="30"/>
      <c r="C23" s="80"/>
      <c r="D23" s="81"/>
      <c r="E23" s="82"/>
      <c r="F23" s="62"/>
      <c r="G23" s="62"/>
      <c r="H23" s="62"/>
      <c r="I23" s="62"/>
      <c r="J23" s="62">
        <f t="shared" si="0"/>
        <v>0</v>
      </c>
      <c r="K23" s="62"/>
      <c r="L23" s="62"/>
      <c r="M23" s="62">
        <f t="shared" si="1"/>
        <v>0</v>
      </c>
      <c r="N23" s="62"/>
      <c r="O23" s="62"/>
      <c r="P23" s="62"/>
      <c r="Q23" s="73"/>
      <c r="R23" s="73"/>
    </row>
    <row r="24" spans="1:18" ht="30" customHeight="1" thickBot="1">
      <c r="A24" s="46"/>
      <c r="B24" s="8">
        <v>12</v>
      </c>
      <c r="C24" s="38" t="s">
        <v>74</v>
      </c>
      <c r="D24" s="38"/>
      <c r="E24" s="38"/>
      <c r="F24" s="39">
        <v>30000</v>
      </c>
      <c r="G24" s="39"/>
      <c r="H24" s="39"/>
      <c r="I24" s="39"/>
      <c r="J24" s="39">
        <f t="shared" si="0"/>
        <v>3000</v>
      </c>
      <c r="K24" s="39"/>
      <c r="L24" s="39"/>
      <c r="M24" s="39">
        <f t="shared" si="1"/>
        <v>33000</v>
      </c>
      <c r="N24" s="39"/>
      <c r="O24" s="39"/>
      <c r="P24" s="39"/>
      <c r="Q24" s="69">
        <v>44972</v>
      </c>
      <c r="R24" s="38"/>
    </row>
    <row r="25" spans="1:18" ht="30" customHeight="1" thickTop="1">
      <c r="A25" s="34" t="s">
        <v>29</v>
      </c>
      <c r="B25" s="9">
        <v>1</v>
      </c>
      <c r="C25" s="30" t="s">
        <v>70</v>
      </c>
      <c r="D25" s="30"/>
      <c r="E25" s="30"/>
      <c r="F25" s="37"/>
      <c r="G25" s="37"/>
      <c r="H25" s="37"/>
      <c r="I25" s="37"/>
      <c r="J25" s="37">
        <f>F25*0.1</f>
        <v>0</v>
      </c>
      <c r="K25" s="37"/>
      <c r="L25" s="37"/>
      <c r="M25" s="37">
        <f>F25+J25</f>
        <v>0</v>
      </c>
      <c r="N25" s="37"/>
      <c r="O25" s="37"/>
      <c r="P25" s="37"/>
      <c r="Q25" s="30"/>
      <c r="R25" s="30"/>
    </row>
    <row r="26" spans="1:18" ht="30" customHeight="1">
      <c r="A26" s="35"/>
      <c r="B26" s="9">
        <v>2</v>
      </c>
      <c r="C26" s="30" t="s">
        <v>35</v>
      </c>
      <c r="D26" s="30"/>
      <c r="E26" s="30"/>
      <c r="F26" s="37">
        <v>177000</v>
      </c>
      <c r="G26" s="37"/>
      <c r="H26" s="37"/>
      <c r="I26" s="37"/>
      <c r="J26" s="37">
        <f t="shared" si="0"/>
        <v>17700</v>
      </c>
      <c r="K26" s="37"/>
      <c r="L26" s="37"/>
      <c r="M26" s="37">
        <f t="shared" si="1"/>
        <v>194700</v>
      </c>
      <c r="N26" s="37"/>
      <c r="O26" s="37"/>
      <c r="P26" s="37"/>
      <c r="Q26" s="29">
        <v>44985</v>
      </c>
      <c r="R26" s="30"/>
    </row>
    <row r="27" spans="1:18" ht="30" customHeight="1" thickBot="1">
      <c r="A27" s="36"/>
      <c r="B27" s="7">
        <v>3</v>
      </c>
      <c r="C27" s="31" t="s">
        <v>23</v>
      </c>
      <c r="D27" s="31"/>
      <c r="E27" s="31"/>
      <c r="F27" s="32">
        <v>54000</v>
      </c>
      <c r="G27" s="32"/>
      <c r="H27" s="32"/>
      <c r="I27" s="32"/>
      <c r="J27" s="32">
        <f t="shared" si="0"/>
        <v>5400</v>
      </c>
      <c r="K27" s="32"/>
      <c r="L27" s="32"/>
      <c r="M27" s="32">
        <f t="shared" si="1"/>
        <v>59400</v>
      </c>
      <c r="N27" s="32"/>
      <c r="O27" s="32"/>
      <c r="P27" s="32"/>
      <c r="Q27" s="33">
        <v>44965</v>
      </c>
      <c r="R27" s="31"/>
    </row>
    <row r="28" spans="1:18" ht="30" customHeight="1" thickBot="1">
      <c r="C28" s="2"/>
      <c r="D28" s="2"/>
      <c r="E28" s="2"/>
      <c r="F28" s="26">
        <f>SUM(F5:F27)</f>
        <v>4419428</v>
      </c>
      <c r="G28" s="27"/>
      <c r="H28" s="27"/>
      <c r="I28" s="28"/>
      <c r="J28" s="26">
        <f>SUM(J5:J27)</f>
        <v>441742</v>
      </c>
      <c r="K28" s="27"/>
      <c r="L28" s="28"/>
      <c r="M28" s="26">
        <f>SUM(M5:M27)</f>
        <v>4861170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  <row r="32" spans="1:18" ht="30" customHeight="1">
      <c r="H32" s="3" t="s">
        <v>81</v>
      </c>
    </row>
  </sheetData>
  <mergeCells count="129">
    <mergeCell ref="B22:B23"/>
    <mergeCell ref="C22:E23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1:E21"/>
    <mergeCell ref="F21:I21"/>
    <mergeCell ref="J21:L21"/>
    <mergeCell ref="M21:P21"/>
    <mergeCell ref="Q21:R21"/>
    <mergeCell ref="C24:E24"/>
    <mergeCell ref="F24:I24"/>
    <mergeCell ref="J24:L24"/>
    <mergeCell ref="M24:P24"/>
    <mergeCell ref="Q24:R24"/>
    <mergeCell ref="F23:I23"/>
    <mergeCell ref="J23:L23"/>
    <mergeCell ref="M23:P23"/>
    <mergeCell ref="Q23:R23"/>
    <mergeCell ref="F22:I22"/>
    <mergeCell ref="J22:L22"/>
    <mergeCell ref="M22:P22"/>
    <mergeCell ref="Q22:R22"/>
    <mergeCell ref="C20:E20"/>
    <mergeCell ref="F20:I20"/>
    <mergeCell ref="J20:L20"/>
    <mergeCell ref="M20:P20"/>
    <mergeCell ref="Q20:R20"/>
    <mergeCell ref="C19:E19"/>
    <mergeCell ref="F19:I19"/>
    <mergeCell ref="J19:L19"/>
    <mergeCell ref="M19:P19"/>
    <mergeCell ref="Q19:R19"/>
    <mergeCell ref="C18:E18"/>
    <mergeCell ref="F18:I18"/>
    <mergeCell ref="J18:L18"/>
    <mergeCell ref="M18:P18"/>
    <mergeCell ref="Q18:R18"/>
    <mergeCell ref="C17:E17"/>
    <mergeCell ref="F17:I17"/>
    <mergeCell ref="J17:L17"/>
    <mergeCell ref="M17:P17"/>
    <mergeCell ref="Q17:R17"/>
    <mergeCell ref="Q15:R16"/>
    <mergeCell ref="F16:I16"/>
    <mergeCell ref="J16:L16"/>
    <mergeCell ref="C14:E14"/>
    <mergeCell ref="F14:I14"/>
    <mergeCell ref="J14:L14"/>
    <mergeCell ref="M14:P14"/>
    <mergeCell ref="Q14:R14"/>
    <mergeCell ref="J13:L13"/>
    <mergeCell ref="M13:P13"/>
    <mergeCell ref="Q13:R13"/>
    <mergeCell ref="F13:I13"/>
    <mergeCell ref="M8:P8"/>
    <mergeCell ref="Q8:R8"/>
    <mergeCell ref="C10:E10"/>
    <mergeCell ref="F10:I10"/>
    <mergeCell ref="J10:L10"/>
    <mergeCell ref="M10:P10"/>
    <mergeCell ref="Q10:R10"/>
    <mergeCell ref="A11:A24"/>
    <mergeCell ref="C11:E11"/>
    <mergeCell ref="F11:I11"/>
    <mergeCell ref="J11:L11"/>
    <mergeCell ref="M11:P11"/>
    <mergeCell ref="Q11:R11"/>
    <mergeCell ref="C12:E12"/>
    <mergeCell ref="F12:I12"/>
    <mergeCell ref="J12:L12"/>
    <mergeCell ref="M12:P12"/>
    <mergeCell ref="Q12:R12"/>
    <mergeCell ref="C13:E13"/>
    <mergeCell ref="B15:B16"/>
    <mergeCell ref="C15:E16"/>
    <mergeCell ref="F15:I15"/>
    <mergeCell ref="J15:L15"/>
    <mergeCell ref="M15:P16"/>
    <mergeCell ref="C5:E5"/>
    <mergeCell ref="F5:I5"/>
    <mergeCell ref="J5:L5"/>
    <mergeCell ref="M5:P5"/>
    <mergeCell ref="Q5:R5"/>
    <mergeCell ref="A6:A10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7:E7"/>
    <mergeCell ref="F7:I7"/>
    <mergeCell ref="J7:L7"/>
    <mergeCell ref="M7:P7"/>
    <mergeCell ref="Q7:R7"/>
    <mergeCell ref="C8:E8"/>
    <mergeCell ref="F8:I8"/>
    <mergeCell ref="J8:L8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5110D-E31A-4379-80C0-40367C8E43FB}">
  <dimension ref="A1:AW30"/>
  <sheetViews>
    <sheetView zoomScaleNormal="100" workbookViewId="0">
      <selection activeCell="F19" sqref="F19:I19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49" ht="30" customHeight="1">
      <c r="C1" s="63" t="s">
        <v>31</v>
      </c>
      <c r="D1" s="63"/>
      <c r="E1" s="63"/>
      <c r="F1" s="64">
        <v>12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49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49" ht="19.5" customHeight="1">
      <c r="M3" s="67" t="s">
        <v>24</v>
      </c>
      <c r="N3" s="67"/>
      <c r="O3" s="67"/>
      <c r="P3" s="67"/>
      <c r="Q3" s="67"/>
      <c r="R3" s="67"/>
    </row>
    <row r="4" spans="1:49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49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44957</v>
      </c>
      <c r="R5" s="38"/>
    </row>
    <row r="6" spans="1:49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>
        <v>29000</v>
      </c>
      <c r="G6" s="37"/>
      <c r="H6" s="37"/>
      <c r="I6" s="37"/>
      <c r="J6" s="37">
        <f>F6*0.1</f>
        <v>2900</v>
      </c>
      <c r="K6" s="37"/>
      <c r="L6" s="37"/>
      <c r="M6" s="37">
        <f>F6+J6</f>
        <v>31900</v>
      </c>
      <c r="N6" s="37"/>
      <c r="O6" s="37"/>
      <c r="P6" s="37"/>
      <c r="Q6" s="29">
        <v>44951</v>
      </c>
      <c r="R6" s="30"/>
      <c r="V6" s="83" t="s">
        <v>54</v>
      </c>
      <c r="W6" s="83"/>
      <c r="X6" s="84">
        <v>3401210</v>
      </c>
      <c r="Y6" s="83"/>
      <c r="Z6" s="83"/>
      <c r="AA6" s="83"/>
      <c r="AB6" s="83"/>
      <c r="AQ6" s="83" t="s">
        <v>55</v>
      </c>
      <c r="AR6" s="83"/>
      <c r="AS6" s="83"/>
      <c r="AT6" s="85">
        <v>281708</v>
      </c>
      <c r="AU6" s="85"/>
      <c r="AV6" s="85"/>
      <c r="AW6" s="85"/>
    </row>
    <row r="7" spans="1:49" ht="30" customHeight="1" thickBot="1">
      <c r="A7" s="35"/>
      <c r="B7" s="7">
        <v>2</v>
      </c>
      <c r="C7" s="31" t="s">
        <v>10</v>
      </c>
      <c r="D7" s="31"/>
      <c r="E7" s="31"/>
      <c r="F7" s="32">
        <v>195000</v>
      </c>
      <c r="G7" s="32"/>
      <c r="H7" s="32"/>
      <c r="I7" s="32"/>
      <c r="J7" s="32">
        <f t="shared" ref="J7:J27" si="0">F7*0.1</f>
        <v>19500</v>
      </c>
      <c r="K7" s="32"/>
      <c r="L7" s="32"/>
      <c r="M7" s="32">
        <f t="shared" ref="M7:M27" si="1">F7+J7</f>
        <v>214500</v>
      </c>
      <c r="N7" s="32"/>
      <c r="O7" s="32"/>
      <c r="P7" s="32"/>
      <c r="Q7" s="33">
        <v>44946</v>
      </c>
      <c r="R7" s="31"/>
      <c r="V7" s="83" t="s">
        <v>49</v>
      </c>
      <c r="W7" s="83"/>
      <c r="X7" s="84">
        <v>2155952</v>
      </c>
      <c r="Y7" s="83"/>
      <c r="Z7" s="83"/>
      <c r="AA7" s="83"/>
      <c r="AB7" s="83"/>
      <c r="AC7" s="86">
        <f>X6+X7+X8+X9</f>
        <v>9707603</v>
      </c>
      <c r="AD7" s="86"/>
      <c r="AE7" s="86"/>
      <c r="AF7" s="86"/>
      <c r="AG7" s="86"/>
      <c r="AQ7" s="83" t="s">
        <v>56</v>
      </c>
      <c r="AR7" s="83"/>
      <c r="AS7" s="83"/>
      <c r="AT7" s="85">
        <v>281708</v>
      </c>
      <c r="AU7" s="85"/>
      <c r="AV7" s="85"/>
      <c r="AW7" s="85"/>
    </row>
    <row r="8" spans="1:49" ht="30" customHeight="1">
      <c r="A8" s="35"/>
      <c r="B8" s="7">
        <v>3</v>
      </c>
      <c r="C8" s="31" t="s">
        <v>11</v>
      </c>
      <c r="D8" s="31"/>
      <c r="E8" s="31"/>
      <c r="F8" s="32">
        <v>188500</v>
      </c>
      <c r="G8" s="32"/>
      <c r="H8" s="32"/>
      <c r="I8" s="32"/>
      <c r="J8" s="32">
        <f t="shared" si="0"/>
        <v>18850</v>
      </c>
      <c r="K8" s="32"/>
      <c r="L8" s="32"/>
      <c r="M8" s="32">
        <f t="shared" si="1"/>
        <v>207350</v>
      </c>
      <c r="N8" s="32"/>
      <c r="O8" s="32"/>
      <c r="P8" s="32"/>
      <c r="Q8" s="33">
        <v>44946</v>
      </c>
      <c r="R8" s="31"/>
      <c r="V8" s="83" t="s">
        <v>50</v>
      </c>
      <c r="W8" s="83"/>
      <c r="X8" s="84">
        <v>1776044</v>
      </c>
      <c r="Y8" s="83"/>
      <c r="Z8" s="83"/>
      <c r="AA8" s="83"/>
      <c r="AB8" s="83"/>
      <c r="AC8" s="86"/>
      <c r="AD8" s="86"/>
      <c r="AE8" s="86"/>
      <c r="AF8" s="86"/>
      <c r="AG8" s="86"/>
      <c r="AJ8" s="87">
        <f>AC13-AC7-AT6-AT7-AT8-AT9-AT10-AT11-AT12-AT13-AT14-AT15-AT16-AT17-AT18-AT19-AT20</f>
        <v>-16838</v>
      </c>
      <c r="AK8" s="88"/>
      <c r="AL8" s="88"/>
      <c r="AM8" s="88"/>
      <c r="AN8" s="88"/>
      <c r="AO8" s="89"/>
      <c r="AQ8" s="83" t="s">
        <v>57</v>
      </c>
      <c r="AR8" s="83"/>
      <c r="AS8" s="83"/>
      <c r="AT8" s="85">
        <v>281708</v>
      </c>
      <c r="AU8" s="85"/>
      <c r="AV8" s="85"/>
      <c r="AW8" s="85"/>
    </row>
    <row r="9" spans="1:49" ht="30" customHeight="1">
      <c r="A9" s="35"/>
      <c r="B9" s="7">
        <v>4</v>
      </c>
      <c r="C9" s="31" t="s">
        <v>12</v>
      </c>
      <c r="D9" s="31"/>
      <c r="E9" s="31"/>
      <c r="F9" s="32">
        <v>1028811</v>
      </c>
      <c r="G9" s="32"/>
      <c r="H9" s="32"/>
      <c r="I9" s="32"/>
      <c r="J9" s="32">
        <f t="shared" si="0"/>
        <v>102881.1</v>
      </c>
      <c r="K9" s="32"/>
      <c r="L9" s="32"/>
      <c r="M9" s="32">
        <f t="shared" si="1"/>
        <v>1131692.1000000001</v>
      </c>
      <c r="N9" s="32"/>
      <c r="O9" s="32"/>
      <c r="P9" s="32"/>
      <c r="Q9" s="33">
        <v>44946</v>
      </c>
      <c r="R9" s="31"/>
      <c r="V9" s="83" t="s">
        <v>51</v>
      </c>
      <c r="W9" s="83"/>
      <c r="X9" s="84">
        <v>2374397</v>
      </c>
      <c r="Y9" s="83"/>
      <c r="Z9" s="83"/>
      <c r="AA9" s="83"/>
      <c r="AB9" s="83"/>
      <c r="AC9" s="86">
        <f>10000000-AC7</f>
        <v>292397</v>
      </c>
      <c r="AD9" s="86"/>
      <c r="AE9" s="86"/>
      <c r="AF9" s="86"/>
      <c r="AG9" s="86"/>
      <c r="AJ9" s="90"/>
      <c r="AK9" s="91"/>
      <c r="AL9" s="91"/>
      <c r="AM9" s="91"/>
      <c r="AN9" s="91"/>
      <c r="AO9" s="92"/>
      <c r="AQ9" s="83" t="s">
        <v>58</v>
      </c>
      <c r="AR9" s="83"/>
      <c r="AS9" s="83"/>
      <c r="AT9" s="85">
        <v>510000</v>
      </c>
      <c r="AU9" s="85"/>
      <c r="AV9" s="85"/>
      <c r="AW9" s="85"/>
    </row>
    <row r="10" spans="1:49" ht="30" customHeight="1" thickBo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  <c r="V10" s="83"/>
      <c r="W10" s="83"/>
      <c r="X10" s="84"/>
      <c r="Y10" s="83"/>
      <c r="Z10" s="83"/>
      <c r="AA10" s="83"/>
      <c r="AB10" s="83"/>
      <c r="AC10" s="86"/>
      <c r="AD10" s="86"/>
      <c r="AE10" s="86"/>
      <c r="AF10" s="86"/>
      <c r="AG10" s="86"/>
      <c r="AJ10" s="93"/>
      <c r="AK10" s="94"/>
      <c r="AL10" s="94"/>
      <c r="AM10" s="94"/>
      <c r="AN10" s="94"/>
      <c r="AO10" s="95"/>
      <c r="AQ10" s="83" t="s">
        <v>59</v>
      </c>
      <c r="AR10" s="83"/>
      <c r="AS10" s="83"/>
      <c r="AT10" s="85">
        <v>200000</v>
      </c>
      <c r="AU10" s="85"/>
      <c r="AV10" s="85"/>
      <c r="AW10" s="85"/>
    </row>
    <row r="11" spans="1:49" ht="30" customHeight="1" thickBot="1">
      <c r="A11" s="46"/>
      <c r="B11" s="8">
        <v>6</v>
      </c>
      <c r="C11" s="38" t="s">
        <v>14</v>
      </c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  <c r="AQ11" s="83" t="s">
        <v>60</v>
      </c>
      <c r="AR11" s="83"/>
      <c r="AS11" s="83"/>
      <c r="AT11" s="85">
        <v>200000</v>
      </c>
      <c r="AU11" s="85"/>
      <c r="AV11" s="85"/>
      <c r="AW11" s="85"/>
    </row>
    <row r="12" spans="1:49" ht="30" customHeight="1" thickTop="1" thickBot="1">
      <c r="A12" s="34" t="s">
        <v>28</v>
      </c>
      <c r="B12" s="9">
        <v>1</v>
      </c>
      <c r="C12" s="30" t="s">
        <v>15</v>
      </c>
      <c r="D12" s="30"/>
      <c r="E12" s="30"/>
      <c r="F12" s="37">
        <v>480000</v>
      </c>
      <c r="G12" s="37"/>
      <c r="H12" s="37"/>
      <c r="I12" s="37"/>
      <c r="J12" s="37">
        <f t="shared" si="0"/>
        <v>48000</v>
      </c>
      <c r="K12" s="37"/>
      <c r="L12" s="37"/>
      <c r="M12" s="37">
        <f t="shared" si="1"/>
        <v>528000</v>
      </c>
      <c r="N12" s="37"/>
      <c r="O12" s="37"/>
      <c r="P12" s="37"/>
      <c r="Q12" s="29">
        <v>44957</v>
      </c>
      <c r="R12" s="30"/>
      <c r="V12" s="83" t="s">
        <v>54</v>
      </c>
      <c r="W12" s="83"/>
      <c r="X12" s="84">
        <v>3373455</v>
      </c>
      <c r="Y12" s="83"/>
      <c r="Z12" s="83"/>
      <c r="AA12" s="83"/>
      <c r="AB12" s="83"/>
      <c r="AQ12" s="83" t="s">
        <v>61</v>
      </c>
      <c r="AR12" s="83"/>
      <c r="AS12" s="83"/>
      <c r="AT12" s="85">
        <v>200000</v>
      </c>
      <c r="AU12" s="85"/>
      <c r="AV12" s="85"/>
      <c r="AW12" s="85"/>
    </row>
    <row r="13" spans="1:49" ht="30" customHeight="1">
      <c r="A13" s="35"/>
      <c r="B13" s="7">
        <v>2</v>
      </c>
      <c r="C13" s="31" t="s">
        <v>16</v>
      </c>
      <c r="D13" s="31"/>
      <c r="E13" s="31"/>
      <c r="F13" s="32">
        <v>14300</v>
      </c>
      <c r="G13" s="32"/>
      <c r="H13" s="32"/>
      <c r="I13" s="32"/>
      <c r="J13" s="32">
        <f t="shared" si="0"/>
        <v>1430</v>
      </c>
      <c r="K13" s="32"/>
      <c r="L13" s="32"/>
      <c r="M13" s="32">
        <f t="shared" si="1"/>
        <v>15730</v>
      </c>
      <c r="N13" s="32"/>
      <c r="O13" s="32"/>
      <c r="P13" s="32"/>
      <c r="Q13" s="33">
        <v>44957</v>
      </c>
      <c r="R13" s="31"/>
      <c r="V13" s="83" t="s">
        <v>49</v>
      </c>
      <c r="W13" s="83"/>
      <c r="X13" s="84">
        <v>3006154</v>
      </c>
      <c r="Y13" s="83"/>
      <c r="Z13" s="83"/>
      <c r="AA13" s="83"/>
      <c r="AB13" s="83"/>
      <c r="AC13" s="96">
        <f>X12+X13+X14+X15</f>
        <v>11990325</v>
      </c>
      <c r="AD13" s="97"/>
      <c r="AE13" s="97"/>
      <c r="AF13" s="97"/>
      <c r="AG13" s="98"/>
      <c r="AQ13" s="83" t="s">
        <v>62</v>
      </c>
      <c r="AR13" s="83"/>
      <c r="AS13" s="83"/>
      <c r="AT13" s="85"/>
      <c r="AU13" s="85"/>
      <c r="AV13" s="85"/>
      <c r="AW13" s="85"/>
    </row>
    <row r="14" spans="1:49" ht="30" customHeight="1" thickBot="1">
      <c r="A14" s="35"/>
      <c r="B14" s="9">
        <v>3</v>
      </c>
      <c r="C14" s="31" t="s">
        <v>17</v>
      </c>
      <c r="D14" s="31"/>
      <c r="E14" s="31"/>
      <c r="F14" s="32">
        <v>861870</v>
      </c>
      <c r="G14" s="32"/>
      <c r="H14" s="32"/>
      <c r="I14" s="32"/>
      <c r="J14" s="32">
        <f t="shared" si="0"/>
        <v>86187</v>
      </c>
      <c r="K14" s="32"/>
      <c r="L14" s="32"/>
      <c r="M14" s="32">
        <f t="shared" si="1"/>
        <v>948057</v>
      </c>
      <c r="N14" s="32"/>
      <c r="O14" s="32"/>
      <c r="P14" s="32"/>
      <c r="Q14" s="33">
        <v>44946</v>
      </c>
      <c r="R14" s="31"/>
      <c r="V14" s="83" t="s">
        <v>50</v>
      </c>
      <c r="W14" s="83"/>
      <c r="X14" s="84">
        <v>2264838</v>
      </c>
      <c r="Y14" s="83"/>
      <c r="Z14" s="83"/>
      <c r="AA14" s="83"/>
      <c r="AB14" s="83"/>
      <c r="AC14" s="99"/>
      <c r="AD14" s="100"/>
      <c r="AE14" s="100"/>
      <c r="AF14" s="100"/>
      <c r="AG14" s="101"/>
      <c r="AI14" s="13" t="s">
        <v>45</v>
      </c>
      <c r="AJ14" s="32">
        <v>0</v>
      </c>
      <c r="AK14" s="32"/>
      <c r="AL14" s="32"/>
      <c r="AM14" s="32"/>
      <c r="AN14" s="32"/>
      <c r="AQ14" s="83" t="s">
        <v>63</v>
      </c>
      <c r="AR14" s="83"/>
      <c r="AS14" s="83"/>
      <c r="AT14" s="85">
        <v>92810</v>
      </c>
      <c r="AU14" s="85"/>
      <c r="AV14" s="85"/>
      <c r="AW14" s="85"/>
    </row>
    <row r="15" spans="1:49" ht="30" customHeight="1">
      <c r="A15" s="35"/>
      <c r="B15" s="7">
        <v>4</v>
      </c>
      <c r="C15" s="31" t="s">
        <v>18</v>
      </c>
      <c r="D15" s="31"/>
      <c r="E15" s="31"/>
      <c r="F15" s="32">
        <v>148000</v>
      </c>
      <c r="G15" s="32"/>
      <c r="H15" s="32"/>
      <c r="I15" s="32"/>
      <c r="J15" s="32">
        <f t="shared" si="0"/>
        <v>14800</v>
      </c>
      <c r="K15" s="32"/>
      <c r="L15" s="32"/>
      <c r="M15" s="32">
        <f t="shared" si="1"/>
        <v>162800</v>
      </c>
      <c r="N15" s="32"/>
      <c r="O15" s="32"/>
      <c r="P15" s="32"/>
      <c r="Q15" s="33">
        <v>44951</v>
      </c>
      <c r="R15" s="31"/>
      <c r="V15" s="83" t="s">
        <v>51</v>
      </c>
      <c r="W15" s="83"/>
      <c r="X15" s="84">
        <v>3345878</v>
      </c>
      <c r="Y15" s="83"/>
      <c r="Z15" s="83"/>
      <c r="AA15" s="83"/>
      <c r="AB15" s="83"/>
      <c r="AC15" s="102">
        <f>10000000-AC13</f>
        <v>-1990325</v>
      </c>
      <c r="AD15" s="103"/>
      <c r="AE15" s="103"/>
      <c r="AF15" s="103"/>
      <c r="AG15" s="104"/>
      <c r="AI15" s="13" t="s">
        <v>46</v>
      </c>
      <c r="AJ15" s="32">
        <v>0</v>
      </c>
      <c r="AK15" s="32"/>
      <c r="AL15" s="32"/>
      <c r="AM15" s="32"/>
      <c r="AN15" s="32"/>
      <c r="AQ15" s="83" t="s">
        <v>64</v>
      </c>
      <c r="AR15" s="83"/>
      <c r="AS15" s="83"/>
      <c r="AT15" s="85">
        <v>92810</v>
      </c>
      <c r="AU15" s="85"/>
      <c r="AV15" s="85"/>
      <c r="AW15" s="85"/>
    </row>
    <row r="16" spans="1:49" ht="30" customHeight="1" thickBot="1">
      <c r="A16" s="35"/>
      <c r="B16" s="47">
        <v>5</v>
      </c>
      <c r="C16" s="49" t="s">
        <v>30</v>
      </c>
      <c r="D16" s="50"/>
      <c r="E16" s="51"/>
      <c r="F16" s="55">
        <v>153000</v>
      </c>
      <c r="G16" s="55"/>
      <c r="H16" s="55"/>
      <c r="I16" s="55"/>
      <c r="J16" s="55">
        <f t="shared" si="0"/>
        <v>15300</v>
      </c>
      <c r="K16" s="55"/>
      <c r="L16" s="55"/>
      <c r="M16" s="56">
        <f>F16+J16+F17</f>
        <v>178300</v>
      </c>
      <c r="N16" s="57"/>
      <c r="O16" s="57"/>
      <c r="P16" s="58"/>
      <c r="Q16" s="68">
        <v>44957</v>
      </c>
      <c r="R16" s="51"/>
      <c r="V16" s="83"/>
      <c r="W16" s="83"/>
      <c r="X16" s="84"/>
      <c r="Y16" s="83"/>
      <c r="Z16" s="83"/>
      <c r="AA16" s="83"/>
      <c r="AB16" s="83"/>
      <c r="AC16" s="105"/>
      <c r="AD16" s="106"/>
      <c r="AE16" s="106"/>
      <c r="AF16" s="106"/>
      <c r="AG16" s="107"/>
      <c r="AI16" s="13" t="s">
        <v>47</v>
      </c>
      <c r="AJ16" s="32">
        <v>0</v>
      </c>
      <c r="AK16" s="32"/>
      <c r="AL16" s="32"/>
      <c r="AM16" s="32"/>
      <c r="AN16" s="32"/>
      <c r="AQ16" s="83" t="s">
        <v>65</v>
      </c>
      <c r="AR16" s="83"/>
      <c r="AS16" s="83"/>
      <c r="AT16" s="85">
        <v>92810</v>
      </c>
      <c r="AU16" s="85"/>
      <c r="AV16" s="85"/>
      <c r="AW16" s="85"/>
    </row>
    <row r="17" spans="1:49" ht="30" customHeight="1">
      <c r="A17" s="35"/>
      <c r="B17" s="48"/>
      <c r="C17" s="52"/>
      <c r="D17" s="53"/>
      <c r="E17" s="54"/>
      <c r="F17" s="62">
        <v>10000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  <c r="AI17" s="13" t="s">
        <v>48</v>
      </c>
      <c r="AJ17" s="32">
        <v>3389680</v>
      </c>
      <c r="AK17" s="32"/>
      <c r="AL17" s="32"/>
      <c r="AM17" s="32"/>
      <c r="AN17" s="32"/>
      <c r="AQ17" s="83" t="s">
        <v>67</v>
      </c>
      <c r="AR17" s="83"/>
      <c r="AS17" s="83"/>
      <c r="AT17" s="85">
        <v>16500</v>
      </c>
      <c r="AU17" s="85"/>
      <c r="AV17" s="85"/>
      <c r="AW17" s="85"/>
    </row>
    <row r="18" spans="1:49" ht="30" customHeight="1">
      <c r="A18" s="35"/>
      <c r="B18" s="7">
        <v>6</v>
      </c>
      <c r="C18" s="31" t="s">
        <v>40</v>
      </c>
      <c r="D18" s="31"/>
      <c r="E18" s="31"/>
      <c r="F18" s="32">
        <v>364000</v>
      </c>
      <c r="G18" s="32"/>
      <c r="H18" s="32"/>
      <c r="I18" s="32"/>
      <c r="J18" s="32">
        <f t="shared" si="0"/>
        <v>36400</v>
      </c>
      <c r="K18" s="32"/>
      <c r="L18" s="32"/>
      <c r="M18" s="32">
        <f t="shared" si="1"/>
        <v>400400</v>
      </c>
      <c r="N18" s="32"/>
      <c r="O18" s="32"/>
      <c r="P18" s="32"/>
      <c r="Q18" s="31" t="s">
        <v>75</v>
      </c>
      <c r="R18" s="31"/>
      <c r="U18" s="83" t="s">
        <v>34</v>
      </c>
      <c r="V18" s="83"/>
      <c r="W18" s="84">
        <f>M20</f>
        <v>115500</v>
      </c>
      <c r="X18" s="83"/>
      <c r="Y18" s="83"/>
      <c r="Z18" s="83"/>
      <c r="AA18" s="83"/>
      <c r="AI18" s="13" t="s">
        <v>49</v>
      </c>
      <c r="AJ18" s="32">
        <v>3006154</v>
      </c>
      <c r="AK18" s="32"/>
      <c r="AL18" s="32"/>
      <c r="AM18" s="32"/>
      <c r="AN18" s="32"/>
      <c r="AQ18" s="83" t="s">
        <v>66</v>
      </c>
      <c r="AR18" s="83"/>
      <c r="AS18" s="83"/>
      <c r="AT18" s="85">
        <v>16501</v>
      </c>
      <c r="AU18" s="85"/>
      <c r="AV18" s="85"/>
      <c r="AW18" s="85"/>
    </row>
    <row r="19" spans="1:49" ht="30" customHeight="1" thickBot="1">
      <c r="A19" s="35"/>
      <c r="B19" s="7">
        <v>7</v>
      </c>
      <c r="C19" s="43" t="s">
        <v>37</v>
      </c>
      <c r="D19" s="44"/>
      <c r="E19" s="45"/>
      <c r="F19" s="40">
        <v>424922</v>
      </c>
      <c r="G19" s="41"/>
      <c r="H19" s="41"/>
      <c r="I19" s="42"/>
      <c r="J19" s="40">
        <f t="shared" si="0"/>
        <v>42492.200000000004</v>
      </c>
      <c r="K19" s="41"/>
      <c r="L19" s="42"/>
      <c r="M19" s="40">
        <f t="shared" si="1"/>
        <v>467414.2</v>
      </c>
      <c r="N19" s="41"/>
      <c r="O19" s="41"/>
      <c r="P19" s="42"/>
      <c r="Q19" s="33">
        <v>44946</v>
      </c>
      <c r="R19" s="31"/>
      <c r="U19" s="83" t="s">
        <v>42</v>
      </c>
      <c r="V19" s="83"/>
      <c r="W19" s="84">
        <f>M14</f>
        <v>948057</v>
      </c>
      <c r="X19" s="83"/>
      <c r="Y19" s="83"/>
      <c r="Z19" s="83"/>
      <c r="AA19" s="83"/>
      <c r="AI19" s="13" t="s">
        <v>50</v>
      </c>
      <c r="AJ19" s="32">
        <v>2225438</v>
      </c>
      <c r="AK19" s="32"/>
      <c r="AL19" s="32"/>
      <c r="AM19" s="32"/>
      <c r="AN19" s="32"/>
      <c r="AQ19" s="83" t="s">
        <v>68</v>
      </c>
      <c r="AR19" s="83"/>
      <c r="AS19" s="83"/>
      <c r="AT19" s="85">
        <v>16502</v>
      </c>
      <c r="AU19" s="85"/>
      <c r="AV19" s="85"/>
      <c r="AW19" s="85"/>
    </row>
    <row r="20" spans="1:49" ht="30" customHeight="1">
      <c r="A20" s="35"/>
      <c r="B20" s="7">
        <v>8</v>
      </c>
      <c r="C20" s="43" t="s">
        <v>34</v>
      </c>
      <c r="D20" s="44"/>
      <c r="E20" s="45"/>
      <c r="F20" s="40">
        <v>105000</v>
      </c>
      <c r="G20" s="41"/>
      <c r="H20" s="41"/>
      <c r="I20" s="42"/>
      <c r="J20" s="40">
        <f t="shared" si="0"/>
        <v>10500</v>
      </c>
      <c r="K20" s="41"/>
      <c r="L20" s="42"/>
      <c r="M20" s="40">
        <f t="shared" si="1"/>
        <v>115500</v>
      </c>
      <c r="N20" s="41"/>
      <c r="O20" s="41"/>
      <c r="P20" s="42"/>
      <c r="Q20" s="33">
        <v>44957</v>
      </c>
      <c r="R20" s="31"/>
      <c r="U20" s="83" t="s">
        <v>43</v>
      </c>
      <c r="V20" s="83"/>
      <c r="W20" s="84">
        <f>M9</f>
        <v>1131692.1000000001</v>
      </c>
      <c r="X20" s="83"/>
      <c r="Y20" s="83"/>
      <c r="Z20" s="83"/>
      <c r="AA20" s="83"/>
      <c r="AB20" s="96">
        <f>M28-W23</f>
        <v>3261954.1999999997</v>
      </c>
      <c r="AC20" s="108"/>
      <c r="AD20" s="108"/>
      <c r="AE20" s="108"/>
      <c r="AF20" s="109"/>
      <c r="AI20" s="13" t="s">
        <v>51</v>
      </c>
      <c r="AJ20" s="32"/>
      <c r="AK20" s="32"/>
      <c r="AL20" s="32"/>
      <c r="AM20" s="32"/>
      <c r="AN20" s="32"/>
      <c r="AQ20" s="83" t="s">
        <v>69</v>
      </c>
      <c r="AR20" s="83"/>
      <c r="AS20" s="83"/>
      <c r="AT20" s="85">
        <v>16503</v>
      </c>
      <c r="AU20" s="85"/>
      <c r="AV20" s="85"/>
      <c r="AW20" s="85"/>
    </row>
    <row r="21" spans="1:49" ht="30" customHeight="1">
      <c r="A21" s="35"/>
      <c r="B21" s="7">
        <v>9</v>
      </c>
      <c r="C21" s="31" t="s">
        <v>41</v>
      </c>
      <c r="D21" s="31"/>
      <c r="E21" s="31"/>
      <c r="F21" s="32">
        <v>345000</v>
      </c>
      <c r="G21" s="32"/>
      <c r="H21" s="32"/>
      <c r="I21" s="32"/>
      <c r="J21" s="32">
        <f t="shared" si="0"/>
        <v>34500</v>
      </c>
      <c r="K21" s="32"/>
      <c r="L21" s="32"/>
      <c r="M21" s="32">
        <f t="shared" si="1"/>
        <v>379500</v>
      </c>
      <c r="N21" s="32"/>
      <c r="O21" s="32"/>
      <c r="P21" s="32"/>
      <c r="Q21" s="33">
        <v>44939</v>
      </c>
      <c r="R21" s="31"/>
      <c r="U21" s="83" t="s">
        <v>44</v>
      </c>
      <c r="V21" s="83"/>
      <c r="W21" s="84">
        <f>M18</f>
        <v>400400</v>
      </c>
      <c r="X21" s="83"/>
      <c r="Y21" s="83"/>
      <c r="Z21" s="83"/>
      <c r="AA21" s="83"/>
      <c r="AB21" s="110"/>
      <c r="AC21" s="103"/>
      <c r="AD21" s="103"/>
      <c r="AE21" s="103"/>
      <c r="AF21" s="104"/>
      <c r="AI21" s="13" t="s">
        <v>52</v>
      </c>
      <c r="AJ21" s="32"/>
      <c r="AK21" s="32"/>
      <c r="AL21" s="32"/>
      <c r="AM21" s="32"/>
      <c r="AN21" s="32"/>
    </row>
    <row r="22" spans="1:49" ht="30" customHeight="1" thickBot="1">
      <c r="A22" s="35"/>
      <c r="B22" s="7">
        <v>10</v>
      </c>
      <c r="C22" s="31" t="s">
        <v>71</v>
      </c>
      <c r="D22" s="31"/>
      <c r="E22" s="31"/>
      <c r="F22" s="32">
        <v>210000</v>
      </c>
      <c r="G22" s="32"/>
      <c r="H22" s="32"/>
      <c r="I22" s="32"/>
      <c r="J22" s="32">
        <f t="shared" si="0"/>
        <v>21000</v>
      </c>
      <c r="K22" s="32"/>
      <c r="L22" s="32"/>
      <c r="M22" s="32">
        <f t="shared" si="1"/>
        <v>231000</v>
      </c>
      <c r="N22" s="32"/>
      <c r="O22" s="32"/>
      <c r="P22" s="32"/>
      <c r="Q22" s="33">
        <v>44946</v>
      </c>
      <c r="R22" s="31"/>
      <c r="U22" s="83"/>
      <c r="V22" s="83"/>
      <c r="W22" s="84"/>
      <c r="X22" s="83"/>
      <c r="Y22" s="83"/>
      <c r="Z22" s="83"/>
      <c r="AA22" s="83"/>
      <c r="AB22" s="105"/>
      <c r="AC22" s="106"/>
      <c r="AD22" s="106"/>
      <c r="AE22" s="106"/>
      <c r="AF22" s="107"/>
      <c r="AI22" s="13"/>
      <c r="AJ22" s="32"/>
      <c r="AK22" s="32"/>
      <c r="AL22" s="32"/>
      <c r="AM22" s="32"/>
      <c r="AN22" s="32"/>
    </row>
    <row r="23" spans="1:49" ht="30" customHeight="1" thickBo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  <c r="W23" s="111">
        <f>W18+W19+W20+W21</f>
        <v>2595649.1</v>
      </c>
      <c r="X23" s="112"/>
      <c r="Y23" s="112"/>
      <c r="Z23" s="112"/>
      <c r="AA23" s="113"/>
      <c r="AI23" s="13"/>
      <c r="AJ23" s="32">
        <f>SUM(AJ14:AJ22)</f>
        <v>8621272</v>
      </c>
      <c r="AK23" s="32"/>
      <c r="AL23" s="32"/>
      <c r="AM23" s="32"/>
      <c r="AN23" s="32"/>
    </row>
    <row r="24" spans="1:49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  <c r="AJ24" s="84">
        <f>10000000-AJ23</f>
        <v>1378728</v>
      </c>
      <c r="AK24" s="83"/>
      <c r="AL24" s="83"/>
      <c r="AM24" s="83"/>
      <c r="AN24" s="83"/>
    </row>
    <row r="25" spans="1:49" ht="30" customHeight="1" thickTop="1">
      <c r="A25" s="34" t="s">
        <v>29</v>
      </c>
      <c r="B25" s="9">
        <v>1</v>
      </c>
      <c r="C25" s="30" t="s">
        <v>70</v>
      </c>
      <c r="D25" s="30"/>
      <c r="E25" s="30"/>
      <c r="F25" s="37">
        <v>117000</v>
      </c>
      <c r="G25" s="37"/>
      <c r="H25" s="37"/>
      <c r="I25" s="37"/>
      <c r="J25" s="37">
        <f>F25*0.1</f>
        <v>11700</v>
      </c>
      <c r="K25" s="37"/>
      <c r="L25" s="37"/>
      <c r="M25" s="37">
        <f>F25+J25</f>
        <v>128700</v>
      </c>
      <c r="N25" s="37"/>
      <c r="O25" s="37"/>
      <c r="P25" s="37"/>
      <c r="Q25" s="29">
        <v>44946</v>
      </c>
      <c r="R25" s="30"/>
      <c r="AJ25" s="83"/>
      <c r="AK25" s="83"/>
      <c r="AL25" s="83"/>
      <c r="AM25" s="83"/>
      <c r="AN25" s="83"/>
    </row>
    <row r="26" spans="1:49" ht="30" customHeight="1">
      <c r="A26" s="35"/>
      <c r="B26" s="9">
        <v>2</v>
      </c>
      <c r="C26" s="30" t="s">
        <v>35</v>
      </c>
      <c r="D26" s="30"/>
      <c r="E26" s="30"/>
      <c r="F26" s="37">
        <v>86000</v>
      </c>
      <c r="G26" s="37"/>
      <c r="H26" s="37"/>
      <c r="I26" s="37"/>
      <c r="J26" s="37">
        <f t="shared" si="0"/>
        <v>8600</v>
      </c>
      <c r="K26" s="37"/>
      <c r="L26" s="37"/>
      <c r="M26" s="37">
        <f t="shared" si="1"/>
        <v>94600</v>
      </c>
      <c r="N26" s="37"/>
      <c r="O26" s="37"/>
      <c r="P26" s="37"/>
      <c r="Q26" s="29">
        <v>44957</v>
      </c>
      <c r="R26" s="30"/>
      <c r="Z26" s="31" t="s">
        <v>54</v>
      </c>
      <c r="AA26" s="31"/>
      <c r="AB26" s="114">
        <v>330405</v>
      </c>
      <c r="AC26" s="31"/>
      <c r="AD26" s="31"/>
      <c r="AE26" s="31"/>
      <c r="AF26" s="31"/>
      <c r="AH26" s="31" t="s">
        <v>54</v>
      </c>
      <c r="AI26" s="31"/>
      <c r="AJ26" s="114">
        <v>330405</v>
      </c>
      <c r="AK26" s="31"/>
      <c r="AL26" s="31"/>
      <c r="AM26" s="31"/>
      <c r="AN26" s="31"/>
    </row>
    <row r="27" spans="1:49" ht="30" customHeight="1" thickBot="1">
      <c r="A27" s="36"/>
      <c r="B27" s="7">
        <v>3</v>
      </c>
      <c r="C27" s="31" t="s">
        <v>23</v>
      </c>
      <c r="D27" s="31"/>
      <c r="E27" s="31"/>
      <c r="F27" s="32">
        <v>100600</v>
      </c>
      <c r="G27" s="32"/>
      <c r="H27" s="32"/>
      <c r="I27" s="32"/>
      <c r="J27" s="32">
        <f t="shared" si="0"/>
        <v>10060</v>
      </c>
      <c r="K27" s="32"/>
      <c r="L27" s="32"/>
      <c r="M27" s="32">
        <f t="shared" si="1"/>
        <v>110660</v>
      </c>
      <c r="N27" s="32"/>
      <c r="O27" s="32"/>
      <c r="P27" s="32"/>
      <c r="Q27" s="33">
        <v>44939</v>
      </c>
      <c r="R27" s="31"/>
      <c r="Z27" s="31" t="s">
        <v>49</v>
      </c>
      <c r="AA27" s="31"/>
      <c r="AB27" s="114">
        <v>498295</v>
      </c>
      <c r="AC27" s="31"/>
      <c r="AD27" s="31"/>
      <c r="AE27" s="31"/>
      <c r="AF27" s="31"/>
      <c r="AH27" s="31" t="s">
        <v>49</v>
      </c>
      <c r="AI27" s="31"/>
      <c r="AJ27" s="114">
        <v>272923</v>
      </c>
      <c r="AK27" s="31"/>
      <c r="AL27" s="31"/>
      <c r="AM27" s="31"/>
      <c r="AN27" s="31"/>
    </row>
    <row r="28" spans="1:49" ht="30" customHeight="1" thickBot="1">
      <c r="C28" s="2"/>
      <c r="D28" s="2"/>
      <c r="E28" s="2"/>
      <c r="F28" s="26">
        <f>SUM(F5:F27)</f>
        <v>5326003</v>
      </c>
      <c r="G28" s="27"/>
      <c r="H28" s="27"/>
      <c r="I28" s="28"/>
      <c r="J28" s="26">
        <f>SUM(J5:J27)</f>
        <v>531600.30000000005</v>
      </c>
      <c r="K28" s="27"/>
      <c r="L28" s="28"/>
      <c r="M28" s="26">
        <f>SUM(M5:M27)</f>
        <v>5857603.2999999998</v>
      </c>
      <c r="N28" s="27"/>
      <c r="O28" s="27"/>
      <c r="P28" s="28"/>
      <c r="Q28" s="2"/>
      <c r="R28" s="2"/>
      <c r="Z28" s="31" t="s">
        <v>50</v>
      </c>
      <c r="AA28" s="31"/>
      <c r="AB28" s="114">
        <v>460030</v>
      </c>
      <c r="AC28" s="31"/>
      <c r="AD28" s="31"/>
      <c r="AE28" s="31"/>
      <c r="AF28" s="31"/>
      <c r="AH28" s="31" t="s">
        <v>50</v>
      </c>
      <c r="AI28" s="31"/>
      <c r="AJ28" s="114">
        <v>205713</v>
      </c>
      <c r="AK28" s="31"/>
      <c r="AL28" s="31"/>
      <c r="AM28" s="31"/>
      <c r="AN28" s="31"/>
    </row>
    <row r="29" spans="1:49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Z29" s="31" t="s">
        <v>51</v>
      </c>
      <c r="AA29" s="31"/>
      <c r="AB29" s="114">
        <v>518072</v>
      </c>
      <c r="AC29" s="31"/>
      <c r="AD29" s="31"/>
      <c r="AE29" s="31"/>
      <c r="AF29" s="31"/>
      <c r="AH29" s="31" t="s">
        <v>51</v>
      </c>
      <c r="AI29" s="31"/>
      <c r="AJ29" s="114">
        <v>299650</v>
      </c>
      <c r="AK29" s="31"/>
      <c r="AL29" s="31"/>
      <c r="AM29" s="31"/>
      <c r="AN29" s="31"/>
    </row>
    <row r="30" spans="1:49" ht="30" customHeight="1">
      <c r="AB30" s="115">
        <f>SUM(AB26:AB29)</f>
        <v>1806802</v>
      </c>
      <c r="AC30" s="116"/>
      <c r="AD30" s="116"/>
      <c r="AE30" s="116"/>
      <c r="AF30" s="116"/>
      <c r="AJ30" s="115">
        <f>SUM(AJ26:AJ29)</f>
        <v>1108691</v>
      </c>
      <c r="AK30" s="116"/>
      <c r="AL30" s="116"/>
      <c r="AM30" s="116"/>
      <c r="AN30" s="116"/>
    </row>
  </sheetData>
  <mergeCells count="225">
    <mergeCell ref="AJ28:AN28"/>
    <mergeCell ref="Z29:AA29"/>
    <mergeCell ref="AB29:AF29"/>
    <mergeCell ref="AH29:AI29"/>
    <mergeCell ref="AJ29:AN29"/>
    <mergeCell ref="AB30:AF30"/>
    <mergeCell ref="AJ30:AN30"/>
    <mergeCell ref="Z27:AA27"/>
    <mergeCell ref="AB27:AF27"/>
    <mergeCell ref="AH27:AI27"/>
    <mergeCell ref="AJ27:AN27"/>
    <mergeCell ref="F28:I28"/>
    <mergeCell ref="J28:L28"/>
    <mergeCell ref="M28:P28"/>
    <mergeCell ref="Z28:AA28"/>
    <mergeCell ref="AB28:AF28"/>
    <mergeCell ref="AH28:AI28"/>
    <mergeCell ref="Q26:R26"/>
    <mergeCell ref="Z26:AA26"/>
    <mergeCell ref="AB26:AF26"/>
    <mergeCell ref="AH26:AI26"/>
    <mergeCell ref="AJ26:AN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4:E24"/>
    <mergeCell ref="F24:I24"/>
    <mergeCell ref="J24:L24"/>
    <mergeCell ref="M24:P24"/>
    <mergeCell ref="Q24:R24"/>
    <mergeCell ref="AJ24:AN25"/>
    <mergeCell ref="AJ22:AN22"/>
    <mergeCell ref="C23:E23"/>
    <mergeCell ref="F23:I23"/>
    <mergeCell ref="J23:L23"/>
    <mergeCell ref="M23:P23"/>
    <mergeCell ref="Q23:R23"/>
    <mergeCell ref="W23:AA23"/>
    <mergeCell ref="AJ23:AN23"/>
    <mergeCell ref="U22:V22"/>
    <mergeCell ref="W22:AA22"/>
    <mergeCell ref="AQ20:AS20"/>
    <mergeCell ref="AT20:AW20"/>
    <mergeCell ref="C21:E21"/>
    <mergeCell ref="F21:I21"/>
    <mergeCell ref="J21:L21"/>
    <mergeCell ref="M21:P21"/>
    <mergeCell ref="Q21:R21"/>
    <mergeCell ref="U21:V21"/>
    <mergeCell ref="W21:AA21"/>
    <mergeCell ref="AJ21:AN21"/>
    <mergeCell ref="C20:E20"/>
    <mergeCell ref="F20:I20"/>
    <mergeCell ref="J20:L20"/>
    <mergeCell ref="M20:P20"/>
    <mergeCell ref="Q20:R20"/>
    <mergeCell ref="U20:V20"/>
    <mergeCell ref="W20:AA20"/>
    <mergeCell ref="AB20:AF22"/>
    <mergeCell ref="AJ20:AN20"/>
    <mergeCell ref="C22:E22"/>
    <mergeCell ref="F22:I22"/>
    <mergeCell ref="J22:L22"/>
    <mergeCell ref="M22:P22"/>
    <mergeCell ref="Q22:R22"/>
    <mergeCell ref="AT17:AW17"/>
    <mergeCell ref="Q16:R17"/>
    <mergeCell ref="W18:AA18"/>
    <mergeCell ref="AJ18:AN18"/>
    <mergeCell ref="AQ18:AS18"/>
    <mergeCell ref="AT18:AW18"/>
    <mergeCell ref="C19:E19"/>
    <mergeCell ref="F19:I19"/>
    <mergeCell ref="J19:L19"/>
    <mergeCell ref="M19:P19"/>
    <mergeCell ref="Q19:R19"/>
    <mergeCell ref="U19:V19"/>
    <mergeCell ref="C18:E18"/>
    <mergeCell ref="F18:I18"/>
    <mergeCell ref="J18:L18"/>
    <mergeCell ref="M18:P18"/>
    <mergeCell ref="Q18:R18"/>
    <mergeCell ref="U18:V18"/>
    <mergeCell ref="W19:AA19"/>
    <mergeCell ref="AJ19:AN19"/>
    <mergeCell ref="AQ19:AS19"/>
    <mergeCell ref="AT19:AW19"/>
    <mergeCell ref="B16:B17"/>
    <mergeCell ref="C16:E17"/>
    <mergeCell ref="F16:I16"/>
    <mergeCell ref="J16:L16"/>
    <mergeCell ref="M16:P17"/>
    <mergeCell ref="V16:W16"/>
    <mergeCell ref="X16:AB16"/>
    <mergeCell ref="AJ16:AN16"/>
    <mergeCell ref="AQ16:AS16"/>
    <mergeCell ref="F17:I17"/>
    <mergeCell ref="J17:L17"/>
    <mergeCell ref="AJ17:AN17"/>
    <mergeCell ref="AQ17:AS17"/>
    <mergeCell ref="J14:L14"/>
    <mergeCell ref="M14:P14"/>
    <mergeCell ref="Q14:R14"/>
    <mergeCell ref="V14:W14"/>
    <mergeCell ref="X14:AB14"/>
    <mergeCell ref="AJ14:AN14"/>
    <mergeCell ref="AQ14:AS14"/>
    <mergeCell ref="AT14:AW14"/>
    <mergeCell ref="C15:E15"/>
    <mergeCell ref="F15:I15"/>
    <mergeCell ref="J15:L15"/>
    <mergeCell ref="M15:P15"/>
    <mergeCell ref="Q15:R15"/>
    <mergeCell ref="V15:W15"/>
    <mergeCell ref="X15:AB15"/>
    <mergeCell ref="AC15:AG16"/>
    <mergeCell ref="AJ15:AN15"/>
    <mergeCell ref="AQ15:AS15"/>
    <mergeCell ref="AT15:AW15"/>
    <mergeCell ref="AT16:AW16"/>
    <mergeCell ref="AQ11:AS11"/>
    <mergeCell ref="AT11:AW11"/>
    <mergeCell ref="A12:A24"/>
    <mergeCell ref="C12:E12"/>
    <mergeCell ref="F12:I12"/>
    <mergeCell ref="J12:L12"/>
    <mergeCell ref="M12:P12"/>
    <mergeCell ref="Q12:R12"/>
    <mergeCell ref="V12:W12"/>
    <mergeCell ref="X12:AB12"/>
    <mergeCell ref="AQ12:AS12"/>
    <mergeCell ref="AT12:AW12"/>
    <mergeCell ref="C13:E13"/>
    <mergeCell ref="F13:I13"/>
    <mergeCell ref="J13:L13"/>
    <mergeCell ref="M13:P13"/>
    <mergeCell ref="Q13:R13"/>
    <mergeCell ref="V13:W13"/>
    <mergeCell ref="X13:AB13"/>
    <mergeCell ref="AC13:AG14"/>
    <mergeCell ref="AQ13:AS13"/>
    <mergeCell ref="AT13:AW13"/>
    <mergeCell ref="C14:E14"/>
    <mergeCell ref="F14:I14"/>
    <mergeCell ref="V9:W9"/>
    <mergeCell ref="X9:AB9"/>
    <mergeCell ref="AC9:AG10"/>
    <mergeCell ref="AQ9:AS9"/>
    <mergeCell ref="AT9:AW9"/>
    <mergeCell ref="C10:E10"/>
    <mergeCell ref="F10:I10"/>
    <mergeCell ref="J10:L10"/>
    <mergeCell ref="M10:P10"/>
    <mergeCell ref="Q10:R10"/>
    <mergeCell ref="V10:W10"/>
    <mergeCell ref="X10:AB10"/>
    <mergeCell ref="AQ10:AS10"/>
    <mergeCell ref="AT10:AW10"/>
    <mergeCell ref="V6:W6"/>
    <mergeCell ref="X6:AB6"/>
    <mergeCell ref="AQ6:AS6"/>
    <mergeCell ref="AT6:AW6"/>
    <mergeCell ref="C7:E7"/>
    <mergeCell ref="F7:I7"/>
    <mergeCell ref="J7:L7"/>
    <mergeCell ref="M7:P7"/>
    <mergeCell ref="Q7:R7"/>
    <mergeCell ref="V7:W7"/>
    <mergeCell ref="X7:AB7"/>
    <mergeCell ref="AC7:AG8"/>
    <mergeCell ref="AQ7:AS7"/>
    <mergeCell ref="AT7:AW7"/>
    <mergeCell ref="C8:E8"/>
    <mergeCell ref="F8:I8"/>
    <mergeCell ref="J8:L8"/>
    <mergeCell ref="M8:P8"/>
    <mergeCell ref="Q8:R8"/>
    <mergeCell ref="V8:W8"/>
    <mergeCell ref="X8:AB8"/>
    <mergeCell ref="AJ8:AO10"/>
    <mergeCell ref="AQ8:AS8"/>
    <mergeCell ref="AT8:AW8"/>
    <mergeCell ref="C5:E5"/>
    <mergeCell ref="F5:I5"/>
    <mergeCell ref="J5:L5"/>
    <mergeCell ref="M5:P5"/>
    <mergeCell ref="Q5:R5"/>
    <mergeCell ref="A6:A11"/>
    <mergeCell ref="C6:E6"/>
    <mergeCell ref="F6:I6"/>
    <mergeCell ref="J6:L6"/>
    <mergeCell ref="M6:P6"/>
    <mergeCell ref="Q6:R6"/>
    <mergeCell ref="C9:E9"/>
    <mergeCell ref="F9:I9"/>
    <mergeCell ref="J9:L9"/>
    <mergeCell ref="M9:P9"/>
    <mergeCell ref="Q9:R9"/>
    <mergeCell ref="C11:E11"/>
    <mergeCell ref="F11:I11"/>
    <mergeCell ref="J11:L11"/>
    <mergeCell ref="M11:P11"/>
    <mergeCell ref="Q11:R11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8E19-10AF-49BE-8277-E4043ACB65FF}">
  <dimension ref="A1:AW30"/>
  <sheetViews>
    <sheetView tabSelected="1" zoomScaleNormal="100" workbookViewId="0">
      <selection activeCell="M6" sqref="M6:P6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49" ht="30" customHeight="1">
      <c r="C1" s="63" t="s">
        <v>31</v>
      </c>
      <c r="D1" s="63"/>
      <c r="E1" s="63"/>
      <c r="F1" s="64">
        <v>11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49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49" ht="19.5" customHeight="1">
      <c r="M3" s="67" t="s">
        <v>24</v>
      </c>
      <c r="N3" s="67"/>
      <c r="O3" s="67"/>
      <c r="P3" s="67"/>
      <c r="Q3" s="67"/>
      <c r="R3" s="67"/>
    </row>
    <row r="4" spans="1:49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49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45290</v>
      </c>
      <c r="R5" s="38"/>
    </row>
    <row r="6" spans="1:49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>
        <v>93798</v>
      </c>
      <c r="G6" s="37"/>
      <c r="H6" s="37"/>
      <c r="I6" s="37"/>
      <c r="J6" s="37">
        <f>F6*0.1</f>
        <v>9379.8000000000011</v>
      </c>
      <c r="K6" s="37"/>
      <c r="L6" s="37"/>
      <c r="M6" s="37">
        <f>F6+J6</f>
        <v>103177.8</v>
      </c>
      <c r="N6" s="37"/>
      <c r="O6" s="37"/>
      <c r="P6" s="37"/>
      <c r="Q6" s="30"/>
      <c r="R6" s="30"/>
      <c r="V6" s="83" t="s">
        <v>54</v>
      </c>
      <c r="W6" s="83"/>
      <c r="X6" s="84">
        <v>3401210</v>
      </c>
      <c r="Y6" s="83"/>
      <c r="Z6" s="83"/>
      <c r="AA6" s="83"/>
      <c r="AB6" s="83"/>
      <c r="AQ6" s="83" t="s">
        <v>55</v>
      </c>
      <c r="AR6" s="83"/>
      <c r="AS6" s="83"/>
      <c r="AT6" s="85">
        <v>281708</v>
      </c>
      <c r="AU6" s="85"/>
      <c r="AV6" s="85"/>
      <c r="AW6" s="85"/>
    </row>
    <row r="7" spans="1:49" ht="30" customHeight="1" thickBot="1">
      <c r="A7" s="35"/>
      <c r="B7" s="7">
        <v>2</v>
      </c>
      <c r="C7" s="31" t="s">
        <v>10</v>
      </c>
      <c r="D7" s="31"/>
      <c r="E7" s="31"/>
      <c r="F7" s="32">
        <v>285000</v>
      </c>
      <c r="G7" s="32"/>
      <c r="H7" s="32"/>
      <c r="I7" s="32"/>
      <c r="J7" s="32">
        <f t="shared" ref="J7:J27" si="0">F7*0.1</f>
        <v>28500</v>
      </c>
      <c r="K7" s="32"/>
      <c r="L7" s="32"/>
      <c r="M7" s="32">
        <f t="shared" ref="M7:M27" si="1">F7+J7</f>
        <v>313500</v>
      </c>
      <c r="N7" s="32"/>
      <c r="O7" s="32"/>
      <c r="P7" s="32"/>
      <c r="Q7" s="31"/>
      <c r="R7" s="31"/>
      <c r="V7" s="83" t="s">
        <v>49</v>
      </c>
      <c r="W7" s="83"/>
      <c r="X7" s="84">
        <v>2155952</v>
      </c>
      <c r="Y7" s="83"/>
      <c r="Z7" s="83"/>
      <c r="AA7" s="83"/>
      <c r="AB7" s="83"/>
      <c r="AC7" s="86">
        <f>X6+X7+X8+X9</f>
        <v>9707603</v>
      </c>
      <c r="AD7" s="86"/>
      <c r="AE7" s="86"/>
      <c r="AF7" s="86"/>
      <c r="AG7" s="86"/>
      <c r="AQ7" s="83" t="s">
        <v>56</v>
      </c>
      <c r="AR7" s="83"/>
      <c r="AS7" s="83"/>
      <c r="AT7" s="85">
        <v>281708</v>
      </c>
      <c r="AU7" s="85"/>
      <c r="AV7" s="85"/>
      <c r="AW7" s="85"/>
    </row>
    <row r="8" spans="1:49" ht="30" customHeight="1">
      <c r="A8" s="35"/>
      <c r="B8" s="7">
        <v>3</v>
      </c>
      <c r="C8" s="31" t="s">
        <v>11</v>
      </c>
      <c r="D8" s="31"/>
      <c r="E8" s="31"/>
      <c r="F8" s="32">
        <v>251500</v>
      </c>
      <c r="G8" s="32"/>
      <c r="H8" s="32"/>
      <c r="I8" s="32"/>
      <c r="J8" s="32">
        <f t="shared" si="0"/>
        <v>25150</v>
      </c>
      <c r="K8" s="32"/>
      <c r="L8" s="32"/>
      <c r="M8" s="32">
        <f t="shared" si="1"/>
        <v>276650</v>
      </c>
      <c r="N8" s="32"/>
      <c r="O8" s="32"/>
      <c r="P8" s="32"/>
      <c r="Q8" s="31"/>
      <c r="R8" s="31"/>
      <c r="V8" s="83" t="s">
        <v>50</v>
      </c>
      <c r="W8" s="83"/>
      <c r="X8" s="84">
        <v>1776044</v>
      </c>
      <c r="Y8" s="83"/>
      <c r="Z8" s="83"/>
      <c r="AA8" s="83"/>
      <c r="AB8" s="83"/>
      <c r="AC8" s="86"/>
      <c r="AD8" s="86"/>
      <c r="AE8" s="86"/>
      <c r="AF8" s="86"/>
      <c r="AG8" s="86"/>
      <c r="AJ8" s="87">
        <f>AC13-AC7-AT6-AT7-AT8-AT9-AT10-AT11-AT12-AT13-AT14-AT15-AT16-AT17-AT18-AT19-AT20</f>
        <v>-16838</v>
      </c>
      <c r="AK8" s="88"/>
      <c r="AL8" s="88"/>
      <c r="AM8" s="88"/>
      <c r="AN8" s="88"/>
      <c r="AO8" s="89"/>
      <c r="AQ8" s="83" t="s">
        <v>57</v>
      </c>
      <c r="AR8" s="83"/>
      <c r="AS8" s="83"/>
      <c r="AT8" s="85">
        <v>281708</v>
      </c>
      <c r="AU8" s="85"/>
      <c r="AV8" s="85"/>
      <c r="AW8" s="85"/>
    </row>
    <row r="9" spans="1:49" ht="30" customHeight="1">
      <c r="A9" s="35"/>
      <c r="B9" s="7">
        <v>4</v>
      </c>
      <c r="C9" s="31" t="s">
        <v>12</v>
      </c>
      <c r="D9" s="31"/>
      <c r="E9" s="31"/>
      <c r="F9" s="32">
        <v>679424</v>
      </c>
      <c r="G9" s="32"/>
      <c r="H9" s="32"/>
      <c r="I9" s="32"/>
      <c r="J9" s="32">
        <f t="shared" si="0"/>
        <v>67942.400000000009</v>
      </c>
      <c r="K9" s="32"/>
      <c r="L9" s="32"/>
      <c r="M9" s="32">
        <f t="shared" si="1"/>
        <v>747366.40000000002</v>
      </c>
      <c r="N9" s="32"/>
      <c r="O9" s="32"/>
      <c r="P9" s="32"/>
      <c r="Q9" s="118"/>
      <c r="R9" s="118"/>
      <c r="V9" s="83" t="s">
        <v>51</v>
      </c>
      <c r="W9" s="83"/>
      <c r="X9" s="84">
        <v>2374397</v>
      </c>
      <c r="Y9" s="83"/>
      <c r="Z9" s="83"/>
      <c r="AA9" s="83"/>
      <c r="AB9" s="83"/>
      <c r="AC9" s="86">
        <f>10000000-AC7</f>
        <v>292397</v>
      </c>
      <c r="AD9" s="86"/>
      <c r="AE9" s="86"/>
      <c r="AF9" s="86"/>
      <c r="AG9" s="86"/>
      <c r="AJ9" s="90"/>
      <c r="AK9" s="91"/>
      <c r="AL9" s="91"/>
      <c r="AM9" s="91"/>
      <c r="AN9" s="91"/>
      <c r="AO9" s="92"/>
      <c r="AQ9" s="83" t="s">
        <v>58</v>
      </c>
      <c r="AR9" s="83"/>
      <c r="AS9" s="83"/>
      <c r="AT9" s="85">
        <v>510000</v>
      </c>
      <c r="AU9" s="85"/>
      <c r="AV9" s="85"/>
      <c r="AW9" s="85"/>
    </row>
    <row r="10" spans="1:49" ht="30" customHeight="1" thickBot="1">
      <c r="A10" s="35"/>
      <c r="B10" s="7">
        <v>5</v>
      </c>
      <c r="C10" s="31"/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  <c r="V10" s="83"/>
      <c r="W10" s="83"/>
      <c r="X10" s="84"/>
      <c r="Y10" s="83"/>
      <c r="Z10" s="83"/>
      <c r="AA10" s="83"/>
      <c r="AB10" s="83"/>
      <c r="AC10" s="86"/>
      <c r="AD10" s="86"/>
      <c r="AE10" s="86"/>
      <c r="AF10" s="86"/>
      <c r="AG10" s="86"/>
      <c r="AJ10" s="93"/>
      <c r="AK10" s="94"/>
      <c r="AL10" s="94"/>
      <c r="AM10" s="94"/>
      <c r="AN10" s="94"/>
      <c r="AO10" s="95"/>
      <c r="AQ10" s="83" t="s">
        <v>59</v>
      </c>
      <c r="AR10" s="83"/>
      <c r="AS10" s="83"/>
      <c r="AT10" s="85">
        <v>200000</v>
      </c>
      <c r="AU10" s="85"/>
      <c r="AV10" s="85"/>
      <c r="AW10" s="85"/>
    </row>
    <row r="11" spans="1:49" ht="30" customHeight="1" thickBot="1">
      <c r="A11" s="46"/>
      <c r="B11" s="8">
        <v>6</v>
      </c>
      <c r="C11" s="38" t="s">
        <v>14</v>
      </c>
      <c r="D11" s="38"/>
      <c r="E11" s="38"/>
      <c r="F11" s="39">
        <v>28000</v>
      </c>
      <c r="G11" s="39"/>
      <c r="H11" s="39"/>
      <c r="I11" s="39"/>
      <c r="J11" s="39">
        <f t="shared" si="0"/>
        <v>2800</v>
      </c>
      <c r="K11" s="39"/>
      <c r="L11" s="39"/>
      <c r="M11" s="39">
        <f t="shared" si="1"/>
        <v>30800</v>
      </c>
      <c r="N11" s="39"/>
      <c r="O11" s="39"/>
      <c r="P11" s="39"/>
      <c r="Q11" s="38"/>
      <c r="R11" s="38"/>
      <c r="AQ11" s="83" t="s">
        <v>60</v>
      </c>
      <c r="AR11" s="83"/>
      <c r="AS11" s="83"/>
      <c r="AT11" s="85">
        <v>200000</v>
      </c>
      <c r="AU11" s="85"/>
      <c r="AV11" s="85"/>
      <c r="AW11" s="85"/>
    </row>
    <row r="12" spans="1:49" ht="30" customHeight="1" thickTop="1" thickBot="1">
      <c r="A12" s="34" t="s">
        <v>28</v>
      </c>
      <c r="B12" s="9">
        <v>1</v>
      </c>
      <c r="C12" s="30" t="s">
        <v>15</v>
      </c>
      <c r="D12" s="30"/>
      <c r="E12" s="30"/>
      <c r="F12" s="37">
        <v>195000</v>
      </c>
      <c r="G12" s="37"/>
      <c r="H12" s="37"/>
      <c r="I12" s="37"/>
      <c r="J12" s="37">
        <f t="shared" si="0"/>
        <v>19500</v>
      </c>
      <c r="K12" s="37"/>
      <c r="L12" s="37"/>
      <c r="M12" s="37">
        <f t="shared" si="1"/>
        <v>214500</v>
      </c>
      <c r="N12" s="37"/>
      <c r="O12" s="37"/>
      <c r="P12" s="37"/>
      <c r="Q12" s="29">
        <v>45289</v>
      </c>
      <c r="R12" s="30"/>
      <c r="V12" s="83" t="s">
        <v>54</v>
      </c>
      <c r="W12" s="83"/>
      <c r="X12" s="84">
        <v>3373455</v>
      </c>
      <c r="Y12" s="83"/>
      <c r="Z12" s="83"/>
      <c r="AA12" s="83"/>
      <c r="AB12" s="83"/>
      <c r="AQ12" s="83" t="s">
        <v>61</v>
      </c>
      <c r="AR12" s="83"/>
      <c r="AS12" s="83"/>
      <c r="AT12" s="85">
        <v>200000</v>
      </c>
      <c r="AU12" s="85"/>
      <c r="AV12" s="85"/>
      <c r="AW12" s="85"/>
    </row>
    <row r="13" spans="1:49" ht="30" customHeight="1">
      <c r="A13" s="35"/>
      <c r="B13" s="7">
        <v>2</v>
      </c>
      <c r="C13" s="31" t="s">
        <v>16</v>
      </c>
      <c r="D13" s="31"/>
      <c r="E13" s="31"/>
      <c r="F13" s="32">
        <v>42900</v>
      </c>
      <c r="G13" s="32"/>
      <c r="H13" s="32"/>
      <c r="I13" s="32"/>
      <c r="J13" s="32">
        <f t="shared" si="0"/>
        <v>4290</v>
      </c>
      <c r="K13" s="32"/>
      <c r="L13" s="32"/>
      <c r="M13" s="32">
        <f t="shared" si="1"/>
        <v>47190</v>
      </c>
      <c r="N13" s="32"/>
      <c r="O13" s="32"/>
      <c r="P13" s="32"/>
      <c r="Q13" s="33">
        <v>45288</v>
      </c>
      <c r="R13" s="31"/>
      <c r="V13" s="83" t="s">
        <v>49</v>
      </c>
      <c r="W13" s="83"/>
      <c r="X13" s="84">
        <v>3006154</v>
      </c>
      <c r="Y13" s="83"/>
      <c r="Z13" s="83"/>
      <c r="AA13" s="83"/>
      <c r="AB13" s="83"/>
      <c r="AC13" s="96">
        <f>X12+X13+X14+X15</f>
        <v>11990325</v>
      </c>
      <c r="AD13" s="97"/>
      <c r="AE13" s="97"/>
      <c r="AF13" s="97"/>
      <c r="AG13" s="98"/>
      <c r="AQ13" s="83" t="s">
        <v>62</v>
      </c>
      <c r="AR13" s="83"/>
      <c r="AS13" s="83"/>
      <c r="AT13" s="85"/>
      <c r="AU13" s="85"/>
      <c r="AV13" s="85"/>
      <c r="AW13" s="85"/>
    </row>
    <row r="14" spans="1:49" ht="30" customHeight="1" thickBot="1">
      <c r="A14" s="35"/>
      <c r="B14" s="9">
        <v>3</v>
      </c>
      <c r="C14" s="31" t="s">
        <v>17</v>
      </c>
      <c r="D14" s="31"/>
      <c r="E14" s="31"/>
      <c r="F14" s="32">
        <v>846998</v>
      </c>
      <c r="G14" s="32"/>
      <c r="H14" s="32"/>
      <c r="I14" s="32"/>
      <c r="J14" s="32">
        <f t="shared" si="0"/>
        <v>84699.8</v>
      </c>
      <c r="K14" s="32"/>
      <c r="L14" s="32"/>
      <c r="M14" s="32">
        <f t="shared" si="1"/>
        <v>931697.8</v>
      </c>
      <c r="N14" s="32"/>
      <c r="O14" s="32"/>
      <c r="P14" s="32"/>
      <c r="Q14" s="118"/>
      <c r="R14" s="118"/>
      <c r="V14" s="83" t="s">
        <v>50</v>
      </c>
      <c r="W14" s="83"/>
      <c r="X14" s="84">
        <v>2264838</v>
      </c>
      <c r="Y14" s="83"/>
      <c r="Z14" s="83"/>
      <c r="AA14" s="83"/>
      <c r="AB14" s="83"/>
      <c r="AC14" s="99"/>
      <c r="AD14" s="100"/>
      <c r="AE14" s="100"/>
      <c r="AF14" s="100"/>
      <c r="AG14" s="101"/>
      <c r="AI14" s="13" t="s">
        <v>45</v>
      </c>
      <c r="AJ14" s="32">
        <v>0</v>
      </c>
      <c r="AK14" s="32"/>
      <c r="AL14" s="32"/>
      <c r="AM14" s="32"/>
      <c r="AN14" s="32"/>
      <c r="AQ14" s="83" t="s">
        <v>63</v>
      </c>
      <c r="AR14" s="83"/>
      <c r="AS14" s="83"/>
      <c r="AT14" s="85">
        <v>92810</v>
      </c>
      <c r="AU14" s="85"/>
      <c r="AV14" s="85"/>
      <c r="AW14" s="85"/>
    </row>
    <row r="15" spans="1:49" ht="30" customHeight="1">
      <c r="A15" s="35"/>
      <c r="B15" s="7">
        <v>4</v>
      </c>
      <c r="C15" s="31" t="s">
        <v>18</v>
      </c>
      <c r="D15" s="31"/>
      <c r="E15" s="31"/>
      <c r="F15" s="32">
        <v>319600</v>
      </c>
      <c r="G15" s="32"/>
      <c r="H15" s="32"/>
      <c r="I15" s="32"/>
      <c r="J15" s="32">
        <f t="shared" si="0"/>
        <v>31960</v>
      </c>
      <c r="K15" s="32"/>
      <c r="L15" s="32"/>
      <c r="M15" s="32">
        <f t="shared" si="1"/>
        <v>351560</v>
      </c>
      <c r="N15" s="32"/>
      <c r="O15" s="32"/>
      <c r="P15" s="32"/>
      <c r="Q15" s="33">
        <v>45286</v>
      </c>
      <c r="R15" s="31"/>
      <c r="V15" s="83" t="s">
        <v>51</v>
      </c>
      <c r="W15" s="83"/>
      <c r="X15" s="84">
        <v>3345878</v>
      </c>
      <c r="Y15" s="83"/>
      <c r="Z15" s="83"/>
      <c r="AA15" s="83"/>
      <c r="AB15" s="83"/>
      <c r="AC15" s="102">
        <f>10000000-AC13</f>
        <v>-1990325</v>
      </c>
      <c r="AD15" s="103"/>
      <c r="AE15" s="103"/>
      <c r="AF15" s="103"/>
      <c r="AG15" s="104"/>
      <c r="AI15" s="13" t="s">
        <v>46</v>
      </c>
      <c r="AJ15" s="32">
        <v>0</v>
      </c>
      <c r="AK15" s="32"/>
      <c r="AL15" s="32"/>
      <c r="AM15" s="32"/>
      <c r="AN15" s="32"/>
      <c r="AQ15" s="83" t="s">
        <v>64</v>
      </c>
      <c r="AR15" s="83"/>
      <c r="AS15" s="83"/>
      <c r="AT15" s="85">
        <v>92810</v>
      </c>
      <c r="AU15" s="85"/>
      <c r="AV15" s="85"/>
      <c r="AW15" s="85"/>
    </row>
    <row r="16" spans="1:49" ht="30" customHeight="1" thickBot="1">
      <c r="A16" s="35"/>
      <c r="B16" s="47">
        <v>5</v>
      </c>
      <c r="C16" s="49" t="s">
        <v>30</v>
      </c>
      <c r="D16" s="50"/>
      <c r="E16" s="51"/>
      <c r="F16" s="55">
        <v>578000</v>
      </c>
      <c r="G16" s="55"/>
      <c r="H16" s="55"/>
      <c r="I16" s="55"/>
      <c r="J16" s="55">
        <f t="shared" si="0"/>
        <v>57800</v>
      </c>
      <c r="K16" s="55"/>
      <c r="L16" s="55"/>
      <c r="M16" s="56">
        <f>F16+J16+F17</f>
        <v>669800</v>
      </c>
      <c r="N16" s="57"/>
      <c r="O16" s="57"/>
      <c r="P16" s="58"/>
      <c r="Q16" s="68">
        <v>45288</v>
      </c>
      <c r="R16" s="51"/>
      <c r="V16" s="83"/>
      <c r="W16" s="83"/>
      <c r="X16" s="84"/>
      <c r="Y16" s="83"/>
      <c r="Z16" s="83"/>
      <c r="AA16" s="83"/>
      <c r="AB16" s="83"/>
      <c r="AC16" s="105"/>
      <c r="AD16" s="106"/>
      <c r="AE16" s="106"/>
      <c r="AF16" s="106"/>
      <c r="AG16" s="107"/>
      <c r="AI16" s="13" t="s">
        <v>47</v>
      </c>
      <c r="AJ16" s="32">
        <v>0</v>
      </c>
      <c r="AK16" s="32"/>
      <c r="AL16" s="32"/>
      <c r="AM16" s="32"/>
      <c r="AN16" s="32"/>
      <c r="AQ16" s="83" t="s">
        <v>65</v>
      </c>
      <c r="AR16" s="83"/>
      <c r="AS16" s="83"/>
      <c r="AT16" s="85">
        <v>92810</v>
      </c>
      <c r="AU16" s="85"/>
      <c r="AV16" s="85"/>
      <c r="AW16" s="85"/>
    </row>
    <row r="17" spans="1:49" ht="30" customHeight="1">
      <c r="A17" s="35"/>
      <c r="B17" s="48"/>
      <c r="C17" s="52"/>
      <c r="D17" s="53"/>
      <c r="E17" s="54"/>
      <c r="F17" s="62">
        <v>34000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  <c r="AI17" s="13" t="s">
        <v>48</v>
      </c>
      <c r="AJ17" s="32">
        <v>3389680</v>
      </c>
      <c r="AK17" s="32"/>
      <c r="AL17" s="32"/>
      <c r="AM17" s="32"/>
      <c r="AN17" s="32"/>
      <c r="AQ17" s="83" t="s">
        <v>67</v>
      </c>
      <c r="AR17" s="83"/>
      <c r="AS17" s="83"/>
      <c r="AT17" s="85">
        <v>16500</v>
      </c>
      <c r="AU17" s="85"/>
      <c r="AV17" s="85"/>
      <c r="AW17" s="85"/>
    </row>
    <row r="18" spans="1:49" ht="30" customHeight="1">
      <c r="A18" s="35"/>
      <c r="B18" s="7">
        <v>6</v>
      </c>
      <c r="C18" s="31" t="s">
        <v>40</v>
      </c>
      <c r="D18" s="31"/>
      <c r="E18" s="31"/>
      <c r="F18" s="32">
        <v>266000</v>
      </c>
      <c r="G18" s="32"/>
      <c r="H18" s="32"/>
      <c r="I18" s="32"/>
      <c r="J18" s="32">
        <f t="shared" si="0"/>
        <v>26600</v>
      </c>
      <c r="K18" s="32"/>
      <c r="L18" s="32"/>
      <c r="M18" s="32">
        <f t="shared" si="1"/>
        <v>292600</v>
      </c>
      <c r="N18" s="32"/>
      <c r="O18" s="32"/>
      <c r="P18" s="32"/>
      <c r="Q18" s="118"/>
      <c r="R18" s="118"/>
      <c r="U18" s="83" t="s">
        <v>34</v>
      </c>
      <c r="V18" s="83"/>
      <c r="W18" s="84">
        <f>M20</f>
        <v>330000</v>
      </c>
      <c r="X18" s="83"/>
      <c r="Y18" s="83"/>
      <c r="Z18" s="83"/>
      <c r="AA18" s="83"/>
      <c r="AI18" s="13" t="s">
        <v>49</v>
      </c>
      <c r="AJ18" s="32">
        <v>3006154</v>
      </c>
      <c r="AK18" s="32"/>
      <c r="AL18" s="32"/>
      <c r="AM18" s="32"/>
      <c r="AN18" s="32"/>
      <c r="AQ18" s="83" t="s">
        <v>66</v>
      </c>
      <c r="AR18" s="83"/>
      <c r="AS18" s="83"/>
      <c r="AT18" s="85">
        <v>16501</v>
      </c>
      <c r="AU18" s="85"/>
      <c r="AV18" s="85"/>
      <c r="AW18" s="85"/>
    </row>
    <row r="19" spans="1:49" ht="30" customHeight="1" thickBot="1">
      <c r="A19" s="35"/>
      <c r="B19" s="7">
        <v>7</v>
      </c>
      <c r="C19" s="43" t="s">
        <v>37</v>
      </c>
      <c r="D19" s="44"/>
      <c r="E19" s="45"/>
      <c r="F19" s="40">
        <v>285000</v>
      </c>
      <c r="G19" s="41"/>
      <c r="H19" s="41"/>
      <c r="I19" s="42"/>
      <c r="J19" s="40">
        <f t="shared" si="0"/>
        <v>28500</v>
      </c>
      <c r="K19" s="41"/>
      <c r="L19" s="42"/>
      <c r="M19" s="40">
        <f t="shared" si="1"/>
        <v>313500</v>
      </c>
      <c r="N19" s="41"/>
      <c r="O19" s="41"/>
      <c r="P19" s="42"/>
      <c r="Q19" s="31"/>
      <c r="R19" s="31"/>
      <c r="U19" s="83" t="s">
        <v>42</v>
      </c>
      <c r="V19" s="83"/>
      <c r="W19" s="84">
        <f>M14</f>
        <v>931697.8</v>
      </c>
      <c r="X19" s="83"/>
      <c r="Y19" s="83"/>
      <c r="Z19" s="83"/>
      <c r="AA19" s="83"/>
      <c r="AI19" s="13" t="s">
        <v>50</v>
      </c>
      <c r="AJ19" s="32">
        <v>2225438</v>
      </c>
      <c r="AK19" s="32"/>
      <c r="AL19" s="32"/>
      <c r="AM19" s="32"/>
      <c r="AN19" s="32"/>
      <c r="AQ19" s="83" t="s">
        <v>68</v>
      </c>
      <c r="AR19" s="83"/>
      <c r="AS19" s="83"/>
      <c r="AT19" s="85">
        <v>16502</v>
      </c>
      <c r="AU19" s="85"/>
      <c r="AV19" s="85"/>
      <c r="AW19" s="85"/>
    </row>
    <row r="20" spans="1:49" ht="30" customHeight="1">
      <c r="A20" s="35"/>
      <c r="B20" s="7">
        <v>8</v>
      </c>
      <c r="C20" s="43" t="s">
        <v>34</v>
      </c>
      <c r="D20" s="44"/>
      <c r="E20" s="45"/>
      <c r="F20" s="40">
        <v>300000</v>
      </c>
      <c r="G20" s="41"/>
      <c r="H20" s="41"/>
      <c r="I20" s="42"/>
      <c r="J20" s="40">
        <f t="shared" si="0"/>
        <v>30000</v>
      </c>
      <c r="K20" s="41"/>
      <c r="L20" s="42"/>
      <c r="M20" s="40">
        <f t="shared" si="1"/>
        <v>330000</v>
      </c>
      <c r="N20" s="41"/>
      <c r="O20" s="41"/>
      <c r="P20" s="42"/>
      <c r="Q20" s="117">
        <v>44911</v>
      </c>
      <c r="R20" s="118"/>
      <c r="U20" s="83" t="s">
        <v>43</v>
      </c>
      <c r="V20" s="83"/>
      <c r="W20" s="84">
        <f>M9</f>
        <v>747366.40000000002</v>
      </c>
      <c r="X20" s="83"/>
      <c r="Y20" s="83"/>
      <c r="Z20" s="83"/>
      <c r="AA20" s="83"/>
      <c r="AB20" s="96">
        <f>M28-W23</f>
        <v>3431127.8</v>
      </c>
      <c r="AC20" s="108"/>
      <c r="AD20" s="108"/>
      <c r="AE20" s="108"/>
      <c r="AF20" s="109"/>
      <c r="AI20" s="13" t="s">
        <v>51</v>
      </c>
      <c r="AJ20" s="32"/>
      <c r="AK20" s="32"/>
      <c r="AL20" s="32"/>
      <c r="AM20" s="32"/>
      <c r="AN20" s="32"/>
      <c r="AQ20" s="83" t="s">
        <v>69</v>
      </c>
      <c r="AR20" s="83"/>
      <c r="AS20" s="83"/>
      <c r="AT20" s="85">
        <v>16503</v>
      </c>
      <c r="AU20" s="85"/>
      <c r="AV20" s="85"/>
      <c r="AW20" s="85"/>
    </row>
    <row r="21" spans="1:49" ht="30" customHeight="1">
      <c r="A21" s="35"/>
      <c r="B21" s="7">
        <v>9</v>
      </c>
      <c r="C21" s="31" t="s">
        <v>41</v>
      </c>
      <c r="D21" s="31"/>
      <c r="E21" s="31"/>
      <c r="F21" s="32">
        <v>270000</v>
      </c>
      <c r="G21" s="32"/>
      <c r="H21" s="32"/>
      <c r="I21" s="32"/>
      <c r="J21" s="32">
        <f t="shared" si="0"/>
        <v>27000</v>
      </c>
      <c r="K21" s="32"/>
      <c r="L21" s="32"/>
      <c r="M21" s="32">
        <f t="shared" si="1"/>
        <v>297000</v>
      </c>
      <c r="N21" s="32"/>
      <c r="O21" s="32"/>
      <c r="P21" s="32"/>
      <c r="Q21" s="33">
        <v>44910</v>
      </c>
      <c r="R21" s="31"/>
      <c r="U21" s="83" t="s">
        <v>44</v>
      </c>
      <c r="V21" s="83"/>
      <c r="W21" s="84">
        <f>M18</f>
        <v>292600</v>
      </c>
      <c r="X21" s="83"/>
      <c r="Y21" s="83"/>
      <c r="Z21" s="83"/>
      <c r="AA21" s="83"/>
      <c r="AB21" s="110"/>
      <c r="AC21" s="103"/>
      <c r="AD21" s="103"/>
      <c r="AE21" s="103"/>
      <c r="AF21" s="104"/>
      <c r="AI21" s="13" t="s">
        <v>52</v>
      </c>
      <c r="AJ21" s="32"/>
      <c r="AK21" s="32"/>
      <c r="AL21" s="32"/>
      <c r="AM21" s="32"/>
      <c r="AN21" s="32"/>
    </row>
    <row r="22" spans="1:49" ht="30" customHeight="1" thickBot="1">
      <c r="A22" s="35"/>
      <c r="B22" s="7">
        <v>10</v>
      </c>
      <c r="C22" s="31" t="s">
        <v>13</v>
      </c>
      <c r="D22" s="31"/>
      <c r="E22" s="31"/>
      <c r="F22" s="32">
        <v>45000</v>
      </c>
      <c r="G22" s="32"/>
      <c r="H22" s="32"/>
      <c r="I22" s="32"/>
      <c r="J22" s="32">
        <f t="shared" si="0"/>
        <v>4500</v>
      </c>
      <c r="K22" s="32"/>
      <c r="L22" s="32"/>
      <c r="M22" s="32">
        <f t="shared" si="1"/>
        <v>49500</v>
      </c>
      <c r="N22" s="32"/>
      <c r="O22" s="32"/>
      <c r="P22" s="32"/>
      <c r="Q22" s="33">
        <v>45289</v>
      </c>
      <c r="R22" s="31"/>
      <c r="U22" s="83"/>
      <c r="V22" s="83"/>
      <c r="W22" s="84"/>
      <c r="X22" s="83"/>
      <c r="Y22" s="83"/>
      <c r="Z22" s="83"/>
      <c r="AA22" s="83"/>
      <c r="AB22" s="105"/>
      <c r="AC22" s="106"/>
      <c r="AD22" s="106"/>
      <c r="AE22" s="106"/>
      <c r="AF22" s="107"/>
      <c r="AI22" s="13"/>
      <c r="AJ22" s="32"/>
      <c r="AK22" s="32"/>
      <c r="AL22" s="32"/>
      <c r="AM22" s="32"/>
      <c r="AN22" s="32"/>
    </row>
    <row r="23" spans="1:49" ht="30" customHeight="1" thickBo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  <c r="W23" s="111">
        <f>W18+W19+W20+W21</f>
        <v>2301664.2000000002</v>
      </c>
      <c r="X23" s="112"/>
      <c r="Y23" s="112"/>
      <c r="Z23" s="112"/>
      <c r="AA23" s="113"/>
      <c r="AI23" s="13"/>
      <c r="AJ23" s="32">
        <f>SUM(AJ14:AJ22)</f>
        <v>8621272</v>
      </c>
      <c r="AK23" s="32"/>
      <c r="AL23" s="32"/>
      <c r="AM23" s="32"/>
      <c r="AN23" s="32"/>
    </row>
    <row r="24" spans="1:49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  <c r="AJ24" s="84">
        <f>10000000-AJ23</f>
        <v>1378728</v>
      </c>
      <c r="AK24" s="83"/>
      <c r="AL24" s="83"/>
      <c r="AM24" s="83"/>
      <c r="AN24" s="83"/>
    </row>
    <row r="25" spans="1:49" ht="30" customHeight="1" thickTop="1">
      <c r="A25" s="34" t="s">
        <v>29</v>
      </c>
      <c r="B25" s="9">
        <v>1</v>
      </c>
      <c r="C25" s="30" t="s">
        <v>22</v>
      </c>
      <c r="D25" s="30"/>
      <c r="E25" s="30"/>
      <c r="F25" s="37"/>
      <c r="G25" s="37"/>
      <c r="H25" s="37"/>
      <c r="I25" s="37"/>
      <c r="J25" s="37">
        <f>F25*0.1</f>
        <v>0</v>
      </c>
      <c r="K25" s="37"/>
      <c r="L25" s="37"/>
      <c r="M25" s="37">
        <f>F25+J25</f>
        <v>0</v>
      </c>
      <c r="N25" s="37"/>
      <c r="O25" s="37"/>
      <c r="P25" s="37"/>
      <c r="Q25" s="30"/>
      <c r="R25" s="30"/>
      <c r="AJ25" s="83"/>
      <c r="AK25" s="83"/>
      <c r="AL25" s="83"/>
      <c r="AM25" s="83"/>
      <c r="AN25" s="83"/>
    </row>
    <row r="26" spans="1:49" ht="30" customHeight="1">
      <c r="A26" s="35"/>
      <c r="B26" s="9">
        <v>2</v>
      </c>
      <c r="C26" s="30" t="s">
        <v>35</v>
      </c>
      <c r="D26" s="30"/>
      <c r="E26" s="30"/>
      <c r="F26" s="37">
        <v>30000</v>
      </c>
      <c r="G26" s="37"/>
      <c r="H26" s="37"/>
      <c r="I26" s="37"/>
      <c r="J26" s="37">
        <f t="shared" si="0"/>
        <v>3000</v>
      </c>
      <c r="K26" s="37"/>
      <c r="L26" s="37"/>
      <c r="M26" s="37">
        <f t="shared" si="1"/>
        <v>33000</v>
      </c>
      <c r="N26" s="37"/>
      <c r="O26" s="37"/>
      <c r="P26" s="37"/>
      <c r="Q26" s="29">
        <v>45288</v>
      </c>
      <c r="R26" s="30"/>
      <c r="Z26" s="31" t="s">
        <v>54</v>
      </c>
      <c r="AA26" s="31"/>
      <c r="AB26" s="114">
        <v>330405</v>
      </c>
      <c r="AC26" s="31"/>
      <c r="AD26" s="31"/>
      <c r="AE26" s="31"/>
      <c r="AF26" s="31"/>
      <c r="AH26" s="31" t="s">
        <v>54</v>
      </c>
      <c r="AI26" s="31"/>
      <c r="AJ26" s="114">
        <v>330405</v>
      </c>
      <c r="AK26" s="31"/>
      <c r="AL26" s="31"/>
      <c r="AM26" s="31"/>
      <c r="AN26" s="31"/>
    </row>
    <row r="27" spans="1:49" ht="30" customHeight="1" thickBot="1">
      <c r="A27" s="36"/>
      <c r="B27" s="7">
        <v>3</v>
      </c>
      <c r="C27" s="31" t="s">
        <v>23</v>
      </c>
      <c r="D27" s="31"/>
      <c r="E27" s="31"/>
      <c r="F27" s="32">
        <v>199500</v>
      </c>
      <c r="G27" s="32"/>
      <c r="H27" s="32"/>
      <c r="I27" s="32"/>
      <c r="J27" s="32">
        <f t="shared" si="0"/>
        <v>19950</v>
      </c>
      <c r="K27" s="32"/>
      <c r="L27" s="32"/>
      <c r="M27" s="32">
        <f t="shared" si="1"/>
        <v>219450</v>
      </c>
      <c r="N27" s="32"/>
      <c r="O27" s="32"/>
      <c r="P27" s="32"/>
      <c r="Q27" s="33">
        <v>44908</v>
      </c>
      <c r="R27" s="31"/>
      <c r="Z27" s="31" t="s">
        <v>49</v>
      </c>
      <c r="AA27" s="31"/>
      <c r="AB27" s="114">
        <v>498295</v>
      </c>
      <c r="AC27" s="31"/>
      <c r="AD27" s="31"/>
      <c r="AE27" s="31"/>
      <c r="AF27" s="31"/>
      <c r="AH27" s="31" t="s">
        <v>49</v>
      </c>
      <c r="AI27" s="31"/>
      <c r="AJ27" s="114">
        <v>272923</v>
      </c>
      <c r="AK27" s="31"/>
      <c r="AL27" s="31"/>
      <c r="AM27" s="31"/>
      <c r="AN27" s="31"/>
    </row>
    <row r="28" spans="1:49" ht="30" customHeight="1" thickBot="1">
      <c r="C28" s="2"/>
      <c r="D28" s="2"/>
      <c r="E28" s="2"/>
      <c r="F28" s="26">
        <f>SUM(F5:F27)</f>
        <v>5214720</v>
      </c>
      <c r="G28" s="27"/>
      <c r="H28" s="27"/>
      <c r="I28" s="28"/>
      <c r="J28" s="26">
        <f>SUM(J5:J27)</f>
        <v>518072</v>
      </c>
      <c r="K28" s="27"/>
      <c r="L28" s="28"/>
      <c r="M28" s="26">
        <f>SUM(M5:M27)</f>
        <v>5732792</v>
      </c>
      <c r="N28" s="27"/>
      <c r="O28" s="27"/>
      <c r="P28" s="28"/>
      <c r="Q28" s="2"/>
      <c r="R28" s="2"/>
      <c r="Z28" s="31" t="s">
        <v>50</v>
      </c>
      <c r="AA28" s="31"/>
      <c r="AB28" s="114">
        <v>460030</v>
      </c>
      <c r="AC28" s="31"/>
      <c r="AD28" s="31"/>
      <c r="AE28" s="31"/>
      <c r="AF28" s="31"/>
      <c r="AH28" s="31" t="s">
        <v>50</v>
      </c>
      <c r="AI28" s="31"/>
      <c r="AJ28" s="114">
        <v>205713</v>
      </c>
      <c r="AK28" s="31"/>
      <c r="AL28" s="31"/>
      <c r="AM28" s="31"/>
      <c r="AN28" s="31"/>
    </row>
    <row r="29" spans="1:49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  <c r="Z29" s="31" t="s">
        <v>51</v>
      </c>
      <c r="AA29" s="31"/>
      <c r="AB29" s="114">
        <v>518072</v>
      </c>
      <c r="AC29" s="31"/>
      <c r="AD29" s="31"/>
      <c r="AE29" s="31"/>
      <c r="AF29" s="31"/>
      <c r="AH29" s="31" t="s">
        <v>51</v>
      </c>
      <c r="AI29" s="31"/>
      <c r="AJ29" s="114">
        <v>299650</v>
      </c>
      <c r="AK29" s="31"/>
      <c r="AL29" s="31"/>
      <c r="AM29" s="31"/>
      <c r="AN29" s="31"/>
    </row>
    <row r="30" spans="1:49" ht="30" customHeight="1">
      <c r="AB30" s="115">
        <f>SUM(AB26:AB29)</f>
        <v>1806802</v>
      </c>
      <c r="AC30" s="116"/>
      <c r="AD30" s="116"/>
      <c r="AE30" s="116"/>
      <c r="AF30" s="116"/>
      <c r="AJ30" s="115">
        <f>SUM(AJ26:AJ29)</f>
        <v>1108691</v>
      </c>
      <c r="AK30" s="116"/>
      <c r="AL30" s="116"/>
      <c r="AM30" s="116"/>
      <c r="AN30" s="116"/>
    </row>
  </sheetData>
  <mergeCells count="225">
    <mergeCell ref="AJ26:AN26"/>
    <mergeCell ref="AH27:AI27"/>
    <mergeCell ref="AJ27:AN27"/>
    <mergeCell ref="AH28:AI28"/>
    <mergeCell ref="AJ28:AN28"/>
    <mergeCell ref="AH29:AI29"/>
    <mergeCell ref="AJ29:AN29"/>
    <mergeCell ref="AJ30:AN30"/>
    <mergeCell ref="AB26:AF26"/>
    <mergeCell ref="AB27:AF27"/>
    <mergeCell ref="AB28:AF28"/>
    <mergeCell ref="Z29:AA29"/>
    <mergeCell ref="AB29:AF29"/>
    <mergeCell ref="AB30:AF30"/>
    <mergeCell ref="AH26:AI26"/>
    <mergeCell ref="A6:A11"/>
    <mergeCell ref="C6:E6"/>
    <mergeCell ref="F6:I6"/>
    <mergeCell ref="J6:L6"/>
    <mergeCell ref="M6:P6"/>
    <mergeCell ref="Q6:R6"/>
    <mergeCell ref="C7:E7"/>
    <mergeCell ref="F7:I7"/>
    <mergeCell ref="J7:L7"/>
    <mergeCell ref="M7:P7"/>
    <mergeCell ref="Q7:R7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Q10:R10"/>
    <mergeCell ref="C11:E11"/>
    <mergeCell ref="F11:I11"/>
    <mergeCell ref="J11:L11"/>
    <mergeCell ref="M11:P11"/>
    <mergeCell ref="Q11:R11"/>
    <mergeCell ref="Q13:R13"/>
    <mergeCell ref="C14:E14"/>
    <mergeCell ref="F14:I14"/>
    <mergeCell ref="J14:L14"/>
    <mergeCell ref="M14:P14"/>
    <mergeCell ref="Q14:R14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M16:P17"/>
    <mergeCell ref="F17:I17"/>
    <mergeCell ref="J17:L17"/>
    <mergeCell ref="C18:E18"/>
    <mergeCell ref="F18:I18"/>
    <mergeCell ref="J18:L18"/>
    <mergeCell ref="M18:P18"/>
    <mergeCell ref="Q18:R18"/>
    <mergeCell ref="Q16:R17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W19:AA19"/>
    <mergeCell ref="W20:AA20"/>
    <mergeCell ref="W21:AA21"/>
    <mergeCell ref="W22:AA22"/>
    <mergeCell ref="W23:AA23"/>
    <mergeCell ref="Q26:R26"/>
    <mergeCell ref="Z26:AA26"/>
    <mergeCell ref="Z27:AA27"/>
    <mergeCell ref="Z28:AA28"/>
    <mergeCell ref="AJ21:AN21"/>
    <mergeCell ref="AJ22:AN22"/>
    <mergeCell ref="AJ23:AN23"/>
    <mergeCell ref="AJ24:AN25"/>
    <mergeCell ref="AB20:AF22"/>
    <mergeCell ref="U19:V19"/>
    <mergeCell ref="U20:V20"/>
    <mergeCell ref="U21:V21"/>
    <mergeCell ref="U22:V22"/>
    <mergeCell ref="U18:V18"/>
    <mergeCell ref="W18:AA18"/>
    <mergeCell ref="V6:W6"/>
    <mergeCell ref="X6:AB6"/>
    <mergeCell ref="V7:W7"/>
    <mergeCell ref="X7:AB7"/>
    <mergeCell ref="V8:W8"/>
    <mergeCell ref="X8:AB8"/>
    <mergeCell ref="V13:W13"/>
    <mergeCell ref="X13:AB13"/>
    <mergeCell ref="V16:W16"/>
    <mergeCell ref="X16:AB16"/>
    <mergeCell ref="V9:W9"/>
    <mergeCell ref="X9:AB9"/>
    <mergeCell ref="V10:W10"/>
    <mergeCell ref="X10:AB10"/>
    <mergeCell ref="V12:W12"/>
    <mergeCell ref="X12:AB12"/>
    <mergeCell ref="V15:W15"/>
    <mergeCell ref="X15:AB15"/>
    <mergeCell ref="AC7:AG8"/>
    <mergeCell ref="AC9:AG10"/>
    <mergeCell ref="AJ8:AO10"/>
    <mergeCell ref="AQ6:AS6"/>
    <mergeCell ref="AQ7:AS7"/>
    <mergeCell ref="AQ8:AS8"/>
    <mergeCell ref="AQ9:AS9"/>
    <mergeCell ref="AQ10:AS10"/>
    <mergeCell ref="V14:W14"/>
    <mergeCell ref="X14:AB14"/>
    <mergeCell ref="AJ14:AN14"/>
    <mergeCell ref="AC13:AG14"/>
    <mergeCell ref="AT12:AW12"/>
    <mergeCell ref="AT13:AW13"/>
    <mergeCell ref="AQ11:AS11"/>
    <mergeCell ref="AQ12:AS12"/>
    <mergeCell ref="AQ13:AS13"/>
    <mergeCell ref="AQ14:AS14"/>
    <mergeCell ref="AT6:AW6"/>
    <mergeCell ref="AT7:AW7"/>
    <mergeCell ref="AT8:AW8"/>
    <mergeCell ref="AT9:AW9"/>
    <mergeCell ref="AT10:AW10"/>
    <mergeCell ref="AT11:AW11"/>
    <mergeCell ref="AT14:AW14"/>
    <mergeCell ref="AC15:AG16"/>
    <mergeCell ref="AQ19:AS19"/>
    <mergeCell ref="AQ20:AS20"/>
    <mergeCell ref="AT18:AW18"/>
    <mergeCell ref="AT19:AW19"/>
    <mergeCell ref="AT20:AW20"/>
    <mergeCell ref="AQ15:AS15"/>
    <mergeCell ref="AQ16:AS16"/>
    <mergeCell ref="AQ17:AS17"/>
    <mergeCell ref="AQ18:AS18"/>
    <mergeCell ref="AT15:AW15"/>
    <mergeCell ref="AT16:AW16"/>
    <mergeCell ref="AT17:AW17"/>
    <mergeCell ref="AJ19:AN19"/>
    <mergeCell ref="AJ20:AN20"/>
    <mergeCell ref="AJ16:AN16"/>
    <mergeCell ref="AJ17:AN17"/>
    <mergeCell ref="AJ18:AN18"/>
    <mergeCell ref="AJ15:AN1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3617-2735-4134-8713-6A7D3E0068B5}">
  <dimension ref="A1:AH29"/>
  <sheetViews>
    <sheetView zoomScaleNormal="100" workbookViewId="0">
      <selection activeCell="W8" sqref="W8"/>
    </sheetView>
  </sheetViews>
  <sheetFormatPr defaultColWidth="5" defaultRowHeight="30" customHeight="1"/>
  <cols>
    <col min="1" max="1" width="5" style="2"/>
    <col min="2" max="2" width="3.875" style="10" customWidth="1"/>
    <col min="3" max="4" width="5" style="1"/>
    <col min="5" max="5" width="5.25" style="1" bestFit="1" customWidth="1"/>
    <col min="6" max="16" width="5" style="3"/>
    <col min="17" max="16384" width="5" style="1"/>
  </cols>
  <sheetData>
    <row r="1" spans="1:34" ht="30" customHeight="1">
      <c r="A1" s="123" t="s">
        <v>31</v>
      </c>
      <c r="B1" s="123"/>
      <c r="C1" s="123"/>
      <c r="D1" s="12"/>
      <c r="E1" s="124">
        <v>10</v>
      </c>
      <c r="F1" s="119" t="s">
        <v>25</v>
      </c>
      <c r="G1" s="125" t="s">
        <v>26</v>
      </c>
      <c r="H1" s="125"/>
      <c r="I1" s="125"/>
      <c r="J1" s="125"/>
      <c r="K1" s="125"/>
      <c r="L1" s="125"/>
      <c r="M1" s="125"/>
    </row>
    <row r="2" spans="1:34" ht="18" customHeight="1">
      <c r="A2" s="123"/>
      <c r="B2" s="123"/>
      <c r="C2" s="123"/>
      <c r="D2" s="12"/>
      <c r="E2" s="124"/>
      <c r="F2" s="119"/>
      <c r="G2" s="125"/>
      <c r="H2" s="125"/>
      <c r="I2" s="125"/>
      <c r="J2" s="125"/>
      <c r="K2" s="125"/>
      <c r="L2" s="125"/>
      <c r="M2" s="125"/>
    </row>
    <row r="3" spans="1:34" ht="19.5" customHeight="1">
      <c r="M3" s="67" t="s">
        <v>24</v>
      </c>
      <c r="N3" s="67"/>
      <c r="O3" s="67"/>
      <c r="P3" s="67"/>
      <c r="Q3" s="67"/>
      <c r="R3" s="67"/>
    </row>
    <row r="4" spans="1:34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34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44895</v>
      </c>
      <c r="R5" s="38"/>
    </row>
    <row r="6" spans="1:34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>
        <v>29000</v>
      </c>
      <c r="G6" s="37"/>
      <c r="H6" s="37"/>
      <c r="I6" s="37"/>
      <c r="J6" s="37">
        <f>F6*0.1</f>
        <v>2900</v>
      </c>
      <c r="K6" s="37"/>
      <c r="L6" s="37"/>
      <c r="M6" s="37">
        <f>F6+J6</f>
        <v>31900</v>
      </c>
      <c r="N6" s="37"/>
      <c r="O6" s="37"/>
      <c r="P6" s="37"/>
      <c r="Q6" s="29">
        <v>44890</v>
      </c>
      <c r="R6" s="30"/>
    </row>
    <row r="7" spans="1:34" ht="30" customHeight="1">
      <c r="A7" s="35"/>
      <c r="B7" s="7">
        <v>2</v>
      </c>
      <c r="C7" s="31" t="s">
        <v>10</v>
      </c>
      <c r="D7" s="31"/>
      <c r="E7" s="31"/>
      <c r="F7" s="32">
        <v>1057040</v>
      </c>
      <c r="G7" s="32"/>
      <c r="H7" s="32"/>
      <c r="I7" s="32"/>
      <c r="J7" s="32">
        <f t="shared" ref="J7:J27" si="0">F7*0.1</f>
        <v>105704</v>
      </c>
      <c r="K7" s="32"/>
      <c r="L7" s="32"/>
      <c r="M7" s="32">
        <f t="shared" ref="M7:M27" si="1">F7+J7</f>
        <v>1162744</v>
      </c>
      <c r="N7" s="32"/>
      <c r="O7" s="32"/>
      <c r="P7" s="32"/>
      <c r="Q7" s="118"/>
      <c r="R7" s="118"/>
    </row>
    <row r="8" spans="1:34" ht="30" customHeight="1">
      <c r="A8" s="35"/>
      <c r="B8" s="7">
        <v>3</v>
      </c>
      <c r="C8" s="31" t="s">
        <v>11</v>
      </c>
      <c r="D8" s="31"/>
      <c r="E8" s="31"/>
      <c r="F8" s="32">
        <v>304500</v>
      </c>
      <c r="G8" s="32"/>
      <c r="H8" s="32"/>
      <c r="I8" s="32"/>
      <c r="J8" s="32">
        <f t="shared" si="0"/>
        <v>30450</v>
      </c>
      <c r="K8" s="32"/>
      <c r="L8" s="32"/>
      <c r="M8" s="32">
        <f t="shared" si="1"/>
        <v>334950</v>
      </c>
      <c r="N8" s="32"/>
      <c r="O8" s="32"/>
      <c r="P8" s="32"/>
      <c r="Q8" s="33">
        <v>44886</v>
      </c>
      <c r="R8" s="31"/>
    </row>
    <row r="9" spans="1:34" ht="30" customHeight="1">
      <c r="A9" s="35"/>
      <c r="B9" s="7">
        <v>4</v>
      </c>
      <c r="C9" s="31" t="s">
        <v>12</v>
      </c>
      <c r="D9" s="31"/>
      <c r="E9" s="31"/>
      <c r="F9" s="32">
        <v>467250</v>
      </c>
      <c r="G9" s="32"/>
      <c r="H9" s="32"/>
      <c r="I9" s="32"/>
      <c r="J9" s="32">
        <f t="shared" si="0"/>
        <v>46725</v>
      </c>
      <c r="K9" s="32"/>
      <c r="L9" s="32"/>
      <c r="M9" s="32">
        <f t="shared" si="1"/>
        <v>513975</v>
      </c>
      <c r="N9" s="32"/>
      <c r="O9" s="32"/>
      <c r="P9" s="32"/>
      <c r="Q9" s="118"/>
      <c r="R9" s="118"/>
    </row>
    <row r="10" spans="1:34" ht="30" customHeight="1">
      <c r="A10" s="35"/>
      <c r="B10" s="7">
        <v>5</v>
      </c>
      <c r="C10" s="31" t="s">
        <v>14</v>
      </c>
      <c r="D10" s="31"/>
      <c r="E10" s="31"/>
      <c r="F10" s="32"/>
      <c r="G10" s="32"/>
      <c r="H10" s="32"/>
      <c r="I10" s="32"/>
      <c r="J10" s="32">
        <f t="shared" si="0"/>
        <v>0</v>
      </c>
      <c r="K10" s="32"/>
      <c r="L10" s="32"/>
      <c r="M10" s="32">
        <f t="shared" si="1"/>
        <v>0</v>
      </c>
      <c r="N10" s="32"/>
      <c r="O10" s="32"/>
      <c r="P10" s="32"/>
      <c r="Q10" s="31"/>
      <c r="R10" s="31"/>
    </row>
    <row r="11" spans="1:34" ht="30" customHeight="1" thickBot="1">
      <c r="A11" s="46"/>
      <c r="B11" s="8">
        <v>6</v>
      </c>
      <c r="C11" s="38" t="s">
        <v>10</v>
      </c>
      <c r="D11" s="38"/>
      <c r="E11" s="38"/>
      <c r="F11" s="39">
        <v>285000</v>
      </c>
      <c r="G11" s="39"/>
      <c r="H11" s="39"/>
      <c r="I11" s="39"/>
      <c r="J11" s="39">
        <f t="shared" si="0"/>
        <v>28500</v>
      </c>
      <c r="K11" s="39"/>
      <c r="L11" s="39"/>
      <c r="M11" s="39">
        <f t="shared" si="1"/>
        <v>313500</v>
      </c>
      <c r="N11" s="39"/>
      <c r="O11" s="39"/>
      <c r="P11" s="39"/>
      <c r="Q11" s="120"/>
      <c r="R11" s="120"/>
    </row>
    <row r="12" spans="1:34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30000</v>
      </c>
      <c r="G12" s="37"/>
      <c r="H12" s="37"/>
      <c r="I12" s="37"/>
      <c r="J12" s="37">
        <f t="shared" si="0"/>
        <v>3000</v>
      </c>
      <c r="K12" s="37"/>
      <c r="L12" s="37"/>
      <c r="M12" s="37">
        <f>F12+J12</f>
        <v>33000</v>
      </c>
      <c r="N12" s="37"/>
      <c r="O12" s="37"/>
      <c r="P12" s="37"/>
      <c r="Q12" s="29">
        <v>44895</v>
      </c>
      <c r="R12" s="30"/>
    </row>
    <row r="13" spans="1:34" ht="30" customHeight="1">
      <c r="A13" s="35"/>
      <c r="B13" s="7">
        <v>2</v>
      </c>
      <c r="C13" s="31" t="s">
        <v>16</v>
      </c>
      <c r="D13" s="31"/>
      <c r="E13" s="31"/>
      <c r="F13" s="32">
        <v>389675</v>
      </c>
      <c r="G13" s="32"/>
      <c r="H13" s="32"/>
      <c r="I13" s="32"/>
      <c r="J13" s="32">
        <f>F13*0.1</f>
        <v>38967.5</v>
      </c>
      <c r="K13" s="32"/>
      <c r="L13" s="32"/>
      <c r="M13" s="32">
        <f t="shared" si="1"/>
        <v>428642.5</v>
      </c>
      <c r="N13" s="32"/>
      <c r="O13" s="32"/>
      <c r="P13" s="32"/>
      <c r="Q13" s="33">
        <v>44895</v>
      </c>
      <c r="R13" s="31"/>
      <c r="W13" s="83" t="s">
        <v>34</v>
      </c>
      <c r="X13" s="83"/>
      <c r="Y13" s="84">
        <f>O15</f>
        <v>0</v>
      </c>
      <c r="Z13" s="83"/>
      <c r="AA13" s="83"/>
      <c r="AB13" s="83"/>
      <c r="AC13" s="83"/>
    </row>
    <row r="14" spans="1:34" ht="30" customHeight="1" thickBot="1">
      <c r="A14" s="35"/>
      <c r="B14" s="9">
        <v>3</v>
      </c>
      <c r="C14" s="31" t="s">
        <v>17</v>
      </c>
      <c r="D14" s="31"/>
      <c r="E14" s="31"/>
      <c r="F14" s="32">
        <v>733885</v>
      </c>
      <c r="G14" s="32"/>
      <c r="H14" s="32"/>
      <c r="I14" s="32"/>
      <c r="J14" s="32">
        <f t="shared" si="0"/>
        <v>73388.5</v>
      </c>
      <c r="K14" s="32"/>
      <c r="L14" s="32"/>
      <c r="M14" s="32">
        <f t="shared" si="1"/>
        <v>807273.5</v>
      </c>
      <c r="N14" s="32"/>
      <c r="O14" s="32"/>
      <c r="P14" s="32"/>
      <c r="Q14" s="118"/>
      <c r="R14" s="118"/>
      <c r="W14" s="83" t="s">
        <v>42</v>
      </c>
      <c r="X14" s="83"/>
      <c r="Y14" s="84">
        <f>M14</f>
        <v>807273.5</v>
      </c>
      <c r="Z14" s="83"/>
      <c r="AA14" s="83"/>
      <c r="AB14" s="83"/>
      <c r="AC14" s="83"/>
    </row>
    <row r="15" spans="1:34" ht="30" customHeight="1">
      <c r="A15" s="35"/>
      <c r="B15" s="7">
        <v>4</v>
      </c>
      <c r="C15" s="31" t="s">
        <v>18</v>
      </c>
      <c r="D15" s="31"/>
      <c r="E15" s="31"/>
      <c r="F15" s="32">
        <v>85800</v>
      </c>
      <c r="G15" s="32"/>
      <c r="H15" s="32"/>
      <c r="I15" s="32"/>
      <c r="J15" s="32">
        <f t="shared" si="0"/>
        <v>8580</v>
      </c>
      <c r="K15" s="32"/>
      <c r="L15" s="32"/>
      <c r="M15" s="32">
        <f t="shared" si="1"/>
        <v>94380</v>
      </c>
      <c r="N15" s="32"/>
      <c r="O15" s="32"/>
      <c r="P15" s="32"/>
      <c r="Q15" s="33">
        <v>44890</v>
      </c>
      <c r="R15" s="31"/>
      <c r="W15" s="83" t="s">
        <v>43</v>
      </c>
      <c r="X15" s="83"/>
      <c r="Y15" s="84">
        <f>M9</f>
        <v>513975</v>
      </c>
      <c r="Z15" s="83"/>
      <c r="AA15" s="83"/>
      <c r="AB15" s="83"/>
      <c r="AC15" s="83"/>
      <c r="AD15" s="96">
        <f>O23-Y18</f>
        <v>-2797492.5</v>
      </c>
      <c r="AE15" s="108"/>
      <c r="AF15" s="108"/>
      <c r="AG15" s="108"/>
      <c r="AH15" s="109"/>
    </row>
    <row r="16" spans="1:34" ht="30" customHeight="1">
      <c r="A16" s="35"/>
      <c r="B16" s="47">
        <v>5</v>
      </c>
      <c r="C16" s="49" t="s">
        <v>30</v>
      </c>
      <c r="D16" s="50"/>
      <c r="E16" s="51"/>
      <c r="F16" s="55">
        <v>34000</v>
      </c>
      <c r="G16" s="55"/>
      <c r="H16" s="55"/>
      <c r="I16" s="55"/>
      <c r="J16" s="55">
        <f t="shared" si="0"/>
        <v>3400</v>
      </c>
      <c r="K16" s="55"/>
      <c r="L16" s="55"/>
      <c r="M16" s="56">
        <f>F16+J16+F17</f>
        <v>39400</v>
      </c>
      <c r="N16" s="57"/>
      <c r="O16" s="57"/>
      <c r="P16" s="58"/>
      <c r="Q16" s="68">
        <v>44895</v>
      </c>
      <c r="R16" s="51"/>
      <c r="W16" s="83" t="s">
        <v>53</v>
      </c>
      <c r="X16" s="83"/>
      <c r="Y16" s="84">
        <f>M7</f>
        <v>1162744</v>
      </c>
      <c r="Z16" s="83"/>
      <c r="AA16" s="83"/>
      <c r="AB16" s="83"/>
      <c r="AC16" s="83"/>
      <c r="AD16" s="110"/>
      <c r="AE16" s="103"/>
      <c r="AF16" s="103"/>
      <c r="AG16" s="103"/>
      <c r="AH16" s="104"/>
    </row>
    <row r="17" spans="1:34" ht="30" customHeight="1" thickBot="1">
      <c r="A17" s="35"/>
      <c r="B17" s="48"/>
      <c r="C17" s="52"/>
      <c r="D17" s="53"/>
      <c r="E17" s="54"/>
      <c r="F17" s="62">
        <v>2000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52"/>
      <c r="R17" s="54"/>
      <c r="W17" s="83" t="s">
        <v>53</v>
      </c>
      <c r="X17" s="83"/>
      <c r="Y17" s="84">
        <f>M11</f>
        <v>313500</v>
      </c>
      <c r="Z17" s="83"/>
      <c r="AA17" s="83"/>
      <c r="AB17" s="83"/>
      <c r="AC17" s="83"/>
      <c r="AD17" s="105"/>
      <c r="AE17" s="106"/>
      <c r="AF17" s="106"/>
      <c r="AG17" s="106"/>
      <c r="AH17" s="107"/>
    </row>
    <row r="18" spans="1:34" ht="30" customHeight="1" thickBot="1">
      <c r="A18" s="35"/>
      <c r="B18" s="7">
        <v>6</v>
      </c>
      <c r="C18" s="121" t="s">
        <v>37</v>
      </c>
      <c r="D18" s="31"/>
      <c r="E18" s="31"/>
      <c r="F18" s="32">
        <v>90000</v>
      </c>
      <c r="G18" s="32"/>
      <c r="H18" s="32"/>
      <c r="I18" s="32"/>
      <c r="J18" s="32">
        <f t="shared" si="0"/>
        <v>9000</v>
      </c>
      <c r="K18" s="32"/>
      <c r="L18" s="32"/>
      <c r="M18" s="32">
        <f t="shared" si="1"/>
        <v>99000</v>
      </c>
      <c r="N18" s="32"/>
      <c r="O18" s="32"/>
      <c r="P18" s="32"/>
      <c r="Q18" s="33">
        <v>44886</v>
      </c>
      <c r="R18" s="31"/>
      <c r="Y18" s="111">
        <f>SUM(Y13:Y17)</f>
        <v>2797492.5</v>
      </c>
      <c r="Z18" s="112"/>
      <c r="AA18" s="112"/>
      <c r="AB18" s="112"/>
      <c r="AC18" s="113"/>
    </row>
    <row r="19" spans="1:34" ht="30" customHeight="1">
      <c r="A19" s="35"/>
      <c r="B19" s="7">
        <v>7</v>
      </c>
      <c r="C19" s="31" t="s">
        <v>13</v>
      </c>
      <c r="D19" s="31"/>
      <c r="E19" s="31"/>
      <c r="F19" s="32">
        <v>75000</v>
      </c>
      <c r="G19" s="32"/>
      <c r="H19" s="32"/>
      <c r="I19" s="32"/>
      <c r="J19" s="32">
        <f t="shared" ref="J19:J20" si="2">F19*0.1</f>
        <v>7500</v>
      </c>
      <c r="K19" s="32"/>
      <c r="L19" s="32"/>
      <c r="M19" s="32">
        <f t="shared" ref="M19:M21" si="3">F19+J19</f>
        <v>82500</v>
      </c>
      <c r="N19" s="32"/>
      <c r="O19" s="32"/>
      <c r="P19" s="32"/>
      <c r="Q19" s="33">
        <v>44895</v>
      </c>
      <c r="R19" s="31"/>
    </row>
    <row r="20" spans="1:34" ht="30" customHeight="1">
      <c r="A20" s="35"/>
      <c r="B20" s="7">
        <v>8</v>
      </c>
      <c r="C20" s="122" t="s">
        <v>38</v>
      </c>
      <c r="D20" s="122"/>
      <c r="E20" s="122"/>
      <c r="F20" s="32">
        <v>105750</v>
      </c>
      <c r="G20" s="32"/>
      <c r="H20" s="32"/>
      <c r="I20" s="32"/>
      <c r="J20" s="32">
        <f t="shared" si="2"/>
        <v>10575</v>
      </c>
      <c r="K20" s="32"/>
      <c r="L20" s="32"/>
      <c r="M20" s="32">
        <f t="shared" si="3"/>
        <v>116325</v>
      </c>
      <c r="N20" s="32"/>
      <c r="O20" s="32"/>
      <c r="P20" s="32"/>
      <c r="Q20" s="33">
        <v>44890</v>
      </c>
      <c r="R20" s="31"/>
    </row>
    <row r="21" spans="1:34" ht="30" customHeight="1">
      <c r="A21" s="35"/>
      <c r="B21" s="7">
        <v>9</v>
      </c>
      <c r="C21" s="122" t="s">
        <v>39</v>
      </c>
      <c r="D21" s="122"/>
      <c r="E21" s="122"/>
      <c r="F21" s="32">
        <v>30000</v>
      </c>
      <c r="G21" s="32"/>
      <c r="H21" s="32"/>
      <c r="I21" s="32"/>
      <c r="J21" s="32">
        <f>F21*0.1</f>
        <v>3000</v>
      </c>
      <c r="K21" s="32"/>
      <c r="L21" s="32"/>
      <c r="M21" s="32">
        <f t="shared" si="3"/>
        <v>33000</v>
      </c>
      <c r="N21" s="32"/>
      <c r="O21" s="32"/>
      <c r="P21" s="32"/>
      <c r="Q21" s="33">
        <v>44874</v>
      </c>
      <c r="R21" s="31"/>
    </row>
    <row r="22" spans="1:34" ht="30" customHeight="1">
      <c r="A22" s="35"/>
      <c r="B22" s="7">
        <v>10</v>
      </c>
      <c r="C22" s="31"/>
      <c r="D22" s="31"/>
      <c r="E22" s="31"/>
      <c r="F22" s="32"/>
      <c r="G22" s="32"/>
      <c r="H22" s="32"/>
      <c r="I22" s="32"/>
      <c r="J22" s="32">
        <f t="shared" si="0"/>
        <v>0</v>
      </c>
      <c r="K22" s="32"/>
      <c r="L22" s="32"/>
      <c r="M22" s="32">
        <f t="shared" si="1"/>
        <v>0</v>
      </c>
      <c r="N22" s="32"/>
      <c r="O22" s="32"/>
      <c r="P22" s="32"/>
      <c r="Q22" s="31"/>
      <c r="R22" s="31"/>
    </row>
    <row r="23" spans="1:34" ht="30" customHeigh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</row>
    <row r="24" spans="1:34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34" ht="30" customHeight="1" thickTop="1">
      <c r="A25" s="34" t="s">
        <v>29</v>
      </c>
      <c r="B25" s="9">
        <v>1</v>
      </c>
      <c r="C25" s="30" t="s">
        <v>22</v>
      </c>
      <c r="D25" s="30"/>
      <c r="E25" s="30"/>
      <c r="F25" s="37"/>
      <c r="G25" s="37"/>
      <c r="H25" s="37"/>
      <c r="I25" s="37"/>
      <c r="J25" s="37">
        <f>F25*0.1</f>
        <v>0</v>
      </c>
      <c r="K25" s="37"/>
      <c r="L25" s="37"/>
      <c r="M25" s="37">
        <f>F25+J25</f>
        <v>0</v>
      </c>
      <c r="N25" s="37"/>
      <c r="O25" s="37"/>
      <c r="P25" s="37"/>
      <c r="Q25" s="30"/>
      <c r="R25" s="30"/>
    </row>
    <row r="26" spans="1:34" ht="30" customHeight="1">
      <c r="A26" s="35"/>
      <c r="B26" s="9">
        <v>2</v>
      </c>
      <c r="C26" s="30" t="s">
        <v>35</v>
      </c>
      <c r="D26" s="30"/>
      <c r="E26" s="30"/>
      <c r="F26" s="37">
        <v>130800</v>
      </c>
      <c r="G26" s="37"/>
      <c r="H26" s="37"/>
      <c r="I26" s="37"/>
      <c r="J26" s="37">
        <f t="shared" si="0"/>
        <v>13080</v>
      </c>
      <c r="K26" s="37"/>
      <c r="L26" s="37"/>
      <c r="M26" s="37">
        <f t="shared" si="1"/>
        <v>143880</v>
      </c>
      <c r="N26" s="37"/>
      <c r="O26" s="37"/>
      <c r="P26" s="37"/>
      <c r="Q26" s="29">
        <v>44895</v>
      </c>
      <c r="R26" s="30"/>
    </row>
    <row r="27" spans="1:34" ht="30" customHeight="1" thickBot="1">
      <c r="A27" s="36"/>
      <c r="B27" s="7">
        <v>3</v>
      </c>
      <c r="C27" s="31" t="s">
        <v>23</v>
      </c>
      <c r="D27" s="31"/>
      <c r="E27" s="31"/>
      <c r="F27" s="32">
        <v>287600</v>
      </c>
      <c r="G27" s="32"/>
      <c r="H27" s="32"/>
      <c r="I27" s="32"/>
      <c r="J27" s="32">
        <f t="shared" si="0"/>
        <v>28760</v>
      </c>
      <c r="K27" s="32"/>
      <c r="L27" s="32"/>
      <c r="M27" s="32">
        <f t="shared" si="1"/>
        <v>316360</v>
      </c>
      <c r="N27" s="32"/>
      <c r="O27" s="32"/>
      <c r="P27" s="32"/>
      <c r="Q27" s="33">
        <v>44880</v>
      </c>
      <c r="R27" s="31"/>
    </row>
    <row r="28" spans="1:34" ht="30" customHeight="1" thickBot="1">
      <c r="C28" s="2"/>
      <c r="D28" s="2"/>
      <c r="E28" s="2"/>
      <c r="F28" s="26">
        <f>SUM(F5:F27)</f>
        <v>4602300</v>
      </c>
      <c r="G28" s="27"/>
      <c r="H28" s="27"/>
      <c r="I28" s="28"/>
      <c r="J28" s="26">
        <f>SUM(J5:J27)</f>
        <v>460030</v>
      </c>
      <c r="K28" s="27"/>
      <c r="L28" s="28"/>
      <c r="M28" s="26">
        <f>SUM(M5:M27)</f>
        <v>5062330</v>
      </c>
      <c r="N28" s="27"/>
      <c r="O28" s="27"/>
      <c r="P28" s="28"/>
      <c r="Q28" s="2"/>
      <c r="R28" s="2"/>
    </row>
    <row r="29" spans="1:34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41">
    <mergeCell ref="A1:C2"/>
    <mergeCell ref="E1:E2"/>
    <mergeCell ref="G1:M2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C20:E20"/>
    <mergeCell ref="F20:I20"/>
    <mergeCell ref="J20:L20"/>
    <mergeCell ref="M20:P20"/>
    <mergeCell ref="Q20:R20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M16:P17"/>
    <mergeCell ref="F17:I17"/>
    <mergeCell ref="J17:L17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C14:E14"/>
    <mergeCell ref="F14:I14"/>
    <mergeCell ref="J14:L14"/>
    <mergeCell ref="M14:P14"/>
    <mergeCell ref="Q14:R14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F1:F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Y18:AC18"/>
    <mergeCell ref="Q16:R17"/>
    <mergeCell ref="W13:X13"/>
    <mergeCell ref="Y13:AC13"/>
    <mergeCell ref="W14:X14"/>
    <mergeCell ref="Y14:AC14"/>
    <mergeCell ref="W15:X15"/>
    <mergeCell ref="Y15:AC15"/>
    <mergeCell ref="AD15:AH17"/>
    <mergeCell ref="W16:X16"/>
    <mergeCell ref="Y16:AC16"/>
    <mergeCell ref="W17:X17"/>
    <mergeCell ref="Y17:AC17"/>
    <mergeCell ref="Q13:R13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C6B2F-CB34-44D3-90DE-59C21807B8E1}">
  <dimension ref="A1:V29"/>
  <sheetViews>
    <sheetView zoomScaleNormal="100" workbookViewId="0">
      <selection activeCell="S8" sqref="S8"/>
    </sheetView>
  </sheetViews>
  <sheetFormatPr defaultColWidth="5" defaultRowHeight="30" customHeight="1"/>
  <cols>
    <col min="1" max="1" width="5" style="2"/>
    <col min="2" max="2" width="3.875" style="10" customWidth="1"/>
    <col min="3" max="5" width="5" style="1"/>
    <col min="6" max="16" width="5" style="3"/>
    <col min="17" max="16384" width="5" style="1"/>
  </cols>
  <sheetData>
    <row r="1" spans="1:22" ht="30" customHeight="1">
      <c r="C1" s="63" t="s">
        <v>31</v>
      </c>
      <c r="D1" s="63"/>
      <c r="E1" s="63"/>
      <c r="F1" s="64">
        <v>9</v>
      </c>
      <c r="G1" s="65" t="s">
        <v>25</v>
      </c>
      <c r="H1" s="66" t="s">
        <v>26</v>
      </c>
      <c r="I1" s="66"/>
      <c r="J1" s="66"/>
      <c r="K1" s="66"/>
      <c r="L1" s="66"/>
      <c r="M1" s="66"/>
    </row>
    <row r="2" spans="1:22" ht="18" customHeight="1">
      <c r="C2" s="63"/>
      <c r="D2" s="63"/>
      <c r="E2" s="63"/>
      <c r="F2" s="64"/>
      <c r="G2" s="65"/>
      <c r="H2" s="66"/>
      <c r="I2" s="66"/>
      <c r="J2" s="66"/>
      <c r="K2" s="66"/>
      <c r="L2" s="66"/>
      <c r="M2" s="66"/>
    </row>
    <row r="3" spans="1:22" ht="19.5" customHeight="1">
      <c r="M3" s="67" t="s">
        <v>24</v>
      </c>
      <c r="N3" s="67"/>
      <c r="O3" s="67"/>
      <c r="P3" s="67"/>
      <c r="Q3" s="67"/>
      <c r="R3" s="67"/>
    </row>
    <row r="4" spans="1:22" ht="30" customHeight="1">
      <c r="A4" s="5" t="s">
        <v>2</v>
      </c>
      <c r="B4" s="43" t="s">
        <v>1</v>
      </c>
      <c r="C4" s="44"/>
      <c r="D4" s="44"/>
      <c r="E4" s="45"/>
      <c r="F4" s="32" t="s">
        <v>3</v>
      </c>
      <c r="G4" s="32"/>
      <c r="H4" s="32"/>
      <c r="I4" s="32"/>
      <c r="J4" s="32" t="s">
        <v>0</v>
      </c>
      <c r="K4" s="32"/>
      <c r="L4" s="32"/>
      <c r="M4" s="32" t="s">
        <v>4</v>
      </c>
      <c r="N4" s="32"/>
      <c r="O4" s="32"/>
      <c r="P4" s="32"/>
      <c r="Q4" s="31" t="s">
        <v>5</v>
      </c>
      <c r="R4" s="31"/>
    </row>
    <row r="5" spans="1:22" ht="30" customHeight="1" thickBot="1">
      <c r="A5" s="6" t="s">
        <v>8</v>
      </c>
      <c r="B5" s="11" t="s">
        <v>6</v>
      </c>
      <c r="C5" s="38" t="s">
        <v>7</v>
      </c>
      <c r="D5" s="38"/>
      <c r="E5" s="38"/>
      <c r="F5" s="39">
        <v>465000</v>
      </c>
      <c r="G5" s="39"/>
      <c r="H5" s="39"/>
      <c r="I5" s="39"/>
      <c r="J5" s="39">
        <v>46500</v>
      </c>
      <c r="K5" s="39"/>
      <c r="L5" s="39"/>
      <c r="M5" s="39">
        <f>F5+J5</f>
        <v>511500</v>
      </c>
      <c r="N5" s="39"/>
      <c r="O5" s="39"/>
      <c r="P5" s="39"/>
      <c r="Q5" s="69">
        <v>44865</v>
      </c>
      <c r="R5" s="38"/>
    </row>
    <row r="6" spans="1:22" ht="30" customHeight="1" thickTop="1">
      <c r="A6" s="34" t="s">
        <v>27</v>
      </c>
      <c r="B6" s="9">
        <v>1</v>
      </c>
      <c r="C6" s="30" t="s">
        <v>9</v>
      </c>
      <c r="D6" s="30"/>
      <c r="E6" s="30"/>
      <c r="F6" s="37"/>
      <c r="G6" s="37"/>
      <c r="H6" s="37"/>
      <c r="I6" s="37"/>
      <c r="J6" s="37">
        <f>F6*0.1</f>
        <v>0</v>
      </c>
      <c r="K6" s="37"/>
      <c r="L6" s="37"/>
      <c r="M6" s="37">
        <f>F6+J6</f>
        <v>0</v>
      </c>
      <c r="N6" s="37"/>
      <c r="O6" s="37"/>
      <c r="P6" s="37"/>
      <c r="Q6" s="30"/>
      <c r="R6" s="30"/>
    </row>
    <row r="7" spans="1:22" ht="30" customHeight="1">
      <c r="A7" s="35"/>
      <c r="B7" s="7">
        <v>2</v>
      </c>
      <c r="C7" s="31" t="s">
        <v>10</v>
      </c>
      <c r="D7" s="31"/>
      <c r="E7" s="31"/>
      <c r="F7" s="32">
        <v>802580</v>
      </c>
      <c r="G7" s="32"/>
      <c r="H7" s="32"/>
      <c r="I7" s="32"/>
      <c r="J7" s="32">
        <f t="shared" ref="J7:J27" si="0">F7*0.1</f>
        <v>80258</v>
      </c>
      <c r="K7" s="32"/>
      <c r="L7" s="32"/>
      <c r="M7" s="32">
        <f t="shared" ref="M7:M27" si="1">F7+J7</f>
        <v>882838</v>
      </c>
      <c r="N7" s="32"/>
      <c r="O7" s="32"/>
      <c r="P7" s="32"/>
      <c r="Q7" s="118"/>
      <c r="R7" s="118"/>
      <c r="S7" s="126">
        <f>M7*1.003</f>
        <v>885486.51399999985</v>
      </c>
      <c r="T7" s="83"/>
      <c r="U7" s="83"/>
      <c r="V7" s="83"/>
    </row>
    <row r="8" spans="1:22" ht="30" customHeight="1">
      <c r="A8" s="35"/>
      <c r="B8" s="7">
        <v>3</v>
      </c>
      <c r="C8" s="31" t="s">
        <v>11</v>
      </c>
      <c r="D8" s="31"/>
      <c r="E8" s="31"/>
      <c r="F8" s="32">
        <v>290000</v>
      </c>
      <c r="G8" s="32"/>
      <c r="H8" s="32"/>
      <c r="I8" s="32"/>
      <c r="J8" s="32">
        <f t="shared" si="0"/>
        <v>29000</v>
      </c>
      <c r="K8" s="32"/>
      <c r="L8" s="32"/>
      <c r="M8" s="32">
        <f t="shared" si="1"/>
        <v>319000</v>
      </c>
      <c r="N8" s="32"/>
      <c r="O8" s="32"/>
      <c r="P8" s="32"/>
      <c r="Q8" s="33">
        <v>44854</v>
      </c>
      <c r="R8" s="31"/>
    </row>
    <row r="9" spans="1:22" ht="30" customHeight="1">
      <c r="A9" s="35"/>
      <c r="B9" s="7">
        <v>4</v>
      </c>
      <c r="C9" s="31" t="s">
        <v>12</v>
      </c>
      <c r="D9" s="31"/>
      <c r="E9" s="31"/>
      <c r="F9" s="32">
        <v>354465</v>
      </c>
      <c r="G9" s="32"/>
      <c r="H9" s="32"/>
      <c r="I9" s="32"/>
      <c r="J9" s="32">
        <f t="shared" si="0"/>
        <v>35446.5</v>
      </c>
      <c r="K9" s="32"/>
      <c r="L9" s="32"/>
      <c r="M9" s="32">
        <f t="shared" si="1"/>
        <v>389911.5</v>
      </c>
      <c r="N9" s="32"/>
      <c r="O9" s="32"/>
      <c r="P9" s="32"/>
      <c r="Q9" s="33">
        <v>44854</v>
      </c>
      <c r="R9" s="31"/>
    </row>
    <row r="10" spans="1:22" ht="30" customHeight="1">
      <c r="A10" s="35"/>
      <c r="B10" s="7">
        <v>5</v>
      </c>
      <c r="C10" s="31" t="s">
        <v>13</v>
      </c>
      <c r="D10" s="31"/>
      <c r="E10" s="31"/>
      <c r="F10" s="32">
        <v>819730</v>
      </c>
      <c r="G10" s="32"/>
      <c r="H10" s="32"/>
      <c r="I10" s="32"/>
      <c r="J10" s="32">
        <f t="shared" si="0"/>
        <v>81973</v>
      </c>
      <c r="K10" s="32"/>
      <c r="L10" s="32"/>
      <c r="M10" s="32">
        <f t="shared" si="1"/>
        <v>901703</v>
      </c>
      <c r="N10" s="32"/>
      <c r="O10" s="32"/>
      <c r="P10" s="32"/>
      <c r="Q10" s="118"/>
      <c r="R10" s="118"/>
    </row>
    <row r="11" spans="1:22" ht="30" customHeight="1" thickBot="1">
      <c r="A11" s="46"/>
      <c r="B11" s="8">
        <v>6</v>
      </c>
      <c r="C11" s="38" t="s">
        <v>14</v>
      </c>
      <c r="D11" s="38"/>
      <c r="E11" s="38"/>
      <c r="F11" s="39"/>
      <c r="G11" s="39"/>
      <c r="H11" s="39"/>
      <c r="I11" s="39"/>
      <c r="J11" s="39">
        <f t="shared" si="0"/>
        <v>0</v>
      </c>
      <c r="K11" s="39"/>
      <c r="L11" s="39"/>
      <c r="M11" s="39">
        <f t="shared" si="1"/>
        <v>0</v>
      </c>
      <c r="N11" s="39"/>
      <c r="O11" s="39"/>
      <c r="P11" s="39"/>
      <c r="Q11" s="38"/>
      <c r="R11" s="38"/>
    </row>
    <row r="12" spans="1:22" ht="30" customHeight="1" thickTop="1">
      <c r="A12" s="34" t="s">
        <v>28</v>
      </c>
      <c r="B12" s="9">
        <v>1</v>
      </c>
      <c r="C12" s="30" t="s">
        <v>15</v>
      </c>
      <c r="D12" s="30"/>
      <c r="E12" s="30"/>
      <c r="F12" s="37">
        <v>450000</v>
      </c>
      <c r="G12" s="37"/>
      <c r="H12" s="37"/>
      <c r="I12" s="37"/>
      <c r="J12" s="37">
        <f t="shared" si="0"/>
        <v>45000</v>
      </c>
      <c r="K12" s="37"/>
      <c r="L12" s="37"/>
      <c r="M12" s="37">
        <f t="shared" si="1"/>
        <v>495000</v>
      </c>
      <c r="N12" s="37"/>
      <c r="O12" s="37"/>
      <c r="P12" s="37"/>
      <c r="Q12" s="29">
        <v>44865</v>
      </c>
      <c r="R12" s="30"/>
    </row>
    <row r="13" spans="1:22" ht="30" customHeight="1">
      <c r="A13" s="35"/>
      <c r="B13" s="7">
        <v>2</v>
      </c>
      <c r="C13" s="31" t="s">
        <v>16</v>
      </c>
      <c r="D13" s="31"/>
      <c r="E13" s="31"/>
      <c r="F13" s="32">
        <v>443300</v>
      </c>
      <c r="G13" s="32"/>
      <c r="H13" s="32"/>
      <c r="I13" s="32"/>
      <c r="J13" s="32">
        <f t="shared" si="0"/>
        <v>44330</v>
      </c>
      <c r="K13" s="32"/>
      <c r="L13" s="32"/>
      <c r="M13" s="32">
        <f t="shared" si="1"/>
        <v>487630</v>
      </c>
      <c r="N13" s="32"/>
      <c r="O13" s="32"/>
      <c r="P13" s="32"/>
      <c r="Q13" s="33">
        <v>44865</v>
      </c>
      <c r="R13" s="31"/>
    </row>
    <row r="14" spans="1:22" ht="30" customHeight="1">
      <c r="A14" s="35"/>
      <c r="B14" s="9">
        <v>3</v>
      </c>
      <c r="C14" s="31" t="s">
        <v>17</v>
      </c>
      <c r="D14" s="31"/>
      <c r="E14" s="31"/>
      <c r="F14" s="32">
        <v>631428</v>
      </c>
      <c r="G14" s="32"/>
      <c r="H14" s="32"/>
      <c r="I14" s="32"/>
      <c r="J14" s="32">
        <f>ROUNDDOWN(F14*0.1,0)</f>
        <v>63142</v>
      </c>
      <c r="K14" s="32"/>
      <c r="L14" s="32"/>
      <c r="M14" s="32">
        <f t="shared" si="1"/>
        <v>694570</v>
      </c>
      <c r="N14" s="32"/>
      <c r="O14" s="32"/>
      <c r="P14" s="32"/>
      <c r="Q14" s="118"/>
      <c r="R14" s="118"/>
    </row>
    <row r="15" spans="1:22" ht="30" customHeight="1">
      <c r="A15" s="35"/>
      <c r="B15" s="7">
        <v>4</v>
      </c>
      <c r="C15" s="31" t="s">
        <v>32</v>
      </c>
      <c r="D15" s="31"/>
      <c r="E15" s="31"/>
      <c r="F15" s="32">
        <v>150000</v>
      </c>
      <c r="G15" s="32"/>
      <c r="H15" s="32"/>
      <c r="I15" s="32"/>
      <c r="J15" s="32">
        <f t="shared" si="0"/>
        <v>15000</v>
      </c>
      <c r="K15" s="32"/>
      <c r="L15" s="32"/>
      <c r="M15" s="32">
        <f t="shared" si="1"/>
        <v>165000</v>
      </c>
      <c r="N15" s="32"/>
      <c r="O15" s="32"/>
      <c r="P15" s="32"/>
      <c r="Q15" s="33">
        <v>44865</v>
      </c>
      <c r="R15" s="31"/>
    </row>
    <row r="16" spans="1:22" ht="30" customHeight="1">
      <c r="A16" s="35"/>
      <c r="B16" s="47">
        <v>5</v>
      </c>
      <c r="C16" s="49" t="s">
        <v>30</v>
      </c>
      <c r="D16" s="50"/>
      <c r="E16" s="51"/>
      <c r="F16" s="55">
        <v>85000</v>
      </c>
      <c r="G16" s="55"/>
      <c r="H16" s="55"/>
      <c r="I16" s="55"/>
      <c r="J16" s="55">
        <f t="shared" si="0"/>
        <v>8500</v>
      </c>
      <c r="K16" s="55"/>
      <c r="L16" s="55"/>
      <c r="M16" s="56">
        <f>F16+J16+F17</f>
        <v>97500</v>
      </c>
      <c r="N16" s="57"/>
      <c r="O16" s="57"/>
      <c r="P16" s="58"/>
      <c r="Q16" s="68">
        <v>44865</v>
      </c>
      <c r="R16" s="128"/>
    </row>
    <row r="17" spans="1:18" ht="30" customHeight="1">
      <c r="A17" s="35"/>
      <c r="B17" s="48"/>
      <c r="C17" s="52"/>
      <c r="D17" s="53"/>
      <c r="E17" s="54"/>
      <c r="F17" s="62">
        <v>4000</v>
      </c>
      <c r="G17" s="62"/>
      <c r="H17" s="62"/>
      <c r="I17" s="62"/>
      <c r="J17" s="62" t="s">
        <v>21</v>
      </c>
      <c r="K17" s="62"/>
      <c r="L17" s="62"/>
      <c r="M17" s="59"/>
      <c r="N17" s="60"/>
      <c r="O17" s="60"/>
      <c r="P17" s="61"/>
      <c r="Q17" s="129"/>
      <c r="R17" s="130"/>
    </row>
    <row r="18" spans="1:18" ht="30" customHeight="1">
      <c r="A18" s="35"/>
      <c r="B18" s="7">
        <v>6</v>
      </c>
      <c r="C18" s="43" t="s">
        <v>33</v>
      </c>
      <c r="D18" s="44"/>
      <c r="E18" s="45"/>
      <c r="F18" s="40">
        <v>157500</v>
      </c>
      <c r="G18" s="41"/>
      <c r="H18" s="41"/>
      <c r="I18" s="42"/>
      <c r="J18" s="40">
        <f>F18*0.1</f>
        <v>15750</v>
      </c>
      <c r="K18" s="41"/>
      <c r="L18" s="42"/>
      <c r="M18" s="40">
        <f>F18+J18</f>
        <v>173250</v>
      </c>
      <c r="N18" s="41"/>
      <c r="O18" s="41"/>
      <c r="P18" s="42"/>
      <c r="Q18" s="33">
        <v>44840</v>
      </c>
      <c r="R18" s="31"/>
    </row>
    <row r="19" spans="1:18" ht="30" customHeight="1">
      <c r="A19" s="35"/>
      <c r="B19" s="7">
        <v>7</v>
      </c>
      <c r="C19" s="43" t="s">
        <v>18</v>
      </c>
      <c r="D19" s="44"/>
      <c r="E19" s="45"/>
      <c r="F19" s="40">
        <v>14300</v>
      </c>
      <c r="G19" s="41"/>
      <c r="H19" s="41"/>
      <c r="I19" s="42"/>
      <c r="J19" s="40">
        <f t="shared" si="0"/>
        <v>1430</v>
      </c>
      <c r="K19" s="41"/>
      <c r="L19" s="42"/>
      <c r="M19" s="40">
        <f t="shared" si="1"/>
        <v>15730</v>
      </c>
      <c r="N19" s="41"/>
      <c r="O19" s="41"/>
      <c r="P19" s="42"/>
      <c r="Q19" s="33">
        <v>44859</v>
      </c>
      <c r="R19" s="31"/>
    </row>
    <row r="20" spans="1:18" ht="30" customHeight="1">
      <c r="A20" s="35"/>
      <c r="B20" s="7">
        <v>8</v>
      </c>
      <c r="C20" s="43"/>
      <c r="D20" s="44"/>
      <c r="E20" s="45"/>
      <c r="F20" s="40"/>
      <c r="G20" s="41"/>
      <c r="H20" s="41"/>
      <c r="I20" s="42"/>
      <c r="J20" s="40">
        <f t="shared" si="0"/>
        <v>0</v>
      </c>
      <c r="K20" s="41"/>
      <c r="L20" s="42"/>
      <c r="M20" s="40">
        <f t="shared" si="1"/>
        <v>0</v>
      </c>
      <c r="N20" s="41"/>
      <c r="O20" s="41"/>
      <c r="P20" s="42"/>
      <c r="Q20" s="31"/>
      <c r="R20" s="31"/>
    </row>
    <row r="21" spans="1:18" ht="30" customHeight="1">
      <c r="A21" s="35"/>
      <c r="B21" s="7">
        <v>9</v>
      </c>
      <c r="C21" s="31"/>
      <c r="D21" s="31"/>
      <c r="E21" s="31"/>
      <c r="F21" s="32"/>
      <c r="G21" s="32"/>
      <c r="H21" s="32"/>
      <c r="I21" s="32"/>
      <c r="J21" s="32">
        <f t="shared" si="0"/>
        <v>0</v>
      </c>
      <c r="K21" s="32"/>
      <c r="L21" s="32"/>
      <c r="M21" s="32">
        <f t="shared" si="1"/>
        <v>0</v>
      </c>
      <c r="N21" s="32"/>
      <c r="O21" s="32"/>
      <c r="P21" s="32"/>
      <c r="Q21" s="31"/>
      <c r="R21" s="31"/>
    </row>
    <row r="22" spans="1:18" ht="30" customHeight="1">
      <c r="A22" s="35"/>
      <c r="B22" s="7">
        <v>10</v>
      </c>
      <c r="C22" s="31"/>
      <c r="D22" s="31"/>
      <c r="E22" s="31"/>
      <c r="F22" s="32"/>
      <c r="G22" s="32"/>
      <c r="H22" s="32"/>
      <c r="I22" s="32"/>
      <c r="J22" s="32">
        <f t="shared" si="0"/>
        <v>0</v>
      </c>
      <c r="K22" s="32"/>
      <c r="L22" s="32"/>
      <c r="M22" s="32">
        <f t="shared" si="1"/>
        <v>0</v>
      </c>
      <c r="N22" s="32"/>
      <c r="O22" s="32"/>
      <c r="P22" s="32"/>
      <c r="Q22" s="31"/>
      <c r="R22" s="31"/>
    </row>
    <row r="23" spans="1:18" ht="30" customHeight="1">
      <c r="A23" s="35"/>
      <c r="B23" s="7">
        <v>11</v>
      </c>
      <c r="C23" s="31"/>
      <c r="D23" s="31"/>
      <c r="E23" s="31"/>
      <c r="F23" s="32"/>
      <c r="G23" s="32"/>
      <c r="H23" s="32"/>
      <c r="I23" s="32"/>
      <c r="J23" s="32">
        <f t="shared" si="0"/>
        <v>0</v>
      </c>
      <c r="K23" s="32"/>
      <c r="L23" s="32"/>
      <c r="M23" s="32">
        <f t="shared" si="1"/>
        <v>0</v>
      </c>
      <c r="N23" s="32"/>
      <c r="O23" s="32"/>
      <c r="P23" s="32"/>
      <c r="Q23" s="31"/>
      <c r="R23" s="31"/>
    </row>
    <row r="24" spans="1:18" ht="30" customHeight="1" thickBot="1">
      <c r="A24" s="46"/>
      <c r="B24" s="8">
        <v>12</v>
      </c>
      <c r="C24" s="38"/>
      <c r="D24" s="38"/>
      <c r="E24" s="38"/>
      <c r="F24" s="39"/>
      <c r="G24" s="39"/>
      <c r="H24" s="39"/>
      <c r="I24" s="39"/>
      <c r="J24" s="39">
        <f t="shared" si="0"/>
        <v>0</v>
      </c>
      <c r="K24" s="39"/>
      <c r="L24" s="39"/>
      <c r="M24" s="39">
        <f t="shared" si="1"/>
        <v>0</v>
      </c>
      <c r="N24" s="39"/>
      <c r="O24" s="39"/>
      <c r="P24" s="39"/>
      <c r="Q24" s="38"/>
      <c r="R24" s="38"/>
    </row>
    <row r="25" spans="1:18" ht="30" customHeight="1" thickTop="1">
      <c r="A25" s="34" t="s">
        <v>29</v>
      </c>
      <c r="B25" s="9">
        <v>1</v>
      </c>
      <c r="C25" s="127" t="s">
        <v>36</v>
      </c>
      <c r="D25" s="127"/>
      <c r="E25" s="127"/>
      <c r="F25" s="37">
        <v>131456</v>
      </c>
      <c r="G25" s="37"/>
      <c r="H25" s="37"/>
      <c r="I25" s="37"/>
      <c r="J25" s="37">
        <v>13145</v>
      </c>
      <c r="K25" s="37"/>
      <c r="L25" s="37"/>
      <c r="M25" s="37">
        <f t="shared" si="1"/>
        <v>144601</v>
      </c>
      <c r="N25" s="37"/>
      <c r="O25" s="37"/>
      <c r="P25" s="37"/>
      <c r="Q25" s="29">
        <v>44854</v>
      </c>
      <c r="R25" s="30"/>
    </row>
    <row r="26" spans="1:18" ht="30" customHeight="1">
      <c r="A26" s="35"/>
      <c r="B26" s="9">
        <v>2</v>
      </c>
      <c r="C26" s="30" t="s">
        <v>35</v>
      </c>
      <c r="D26" s="30"/>
      <c r="E26" s="30"/>
      <c r="F26" s="37">
        <v>12000</v>
      </c>
      <c r="G26" s="37"/>
      <c r="H26" s="37"/>
      <c r="I26" s="37"/>
      <c r="J26" s="37">
        <f t="shared" si="0"/>
        <v>1200</v>
      </c>
      <c r="K26" s="37"/>
      <c r="L26" s="37"/>
      <c r="M26" s="37">
        <f t="shared" si="1"/>
        <v>13200</v>
      </c>
      <c r="N26" s="37"/>
      <c r="O26" s="37"/>
      <c r="P26" s="37"/>
      <c r="Q26" s="29">
        <v>44865</v>
      </c>
      <c r="R26" s="30"/>
    </row>
    <row r="27" spans="1:18" ht="30" customHeight="1" thickBot="1">
      <c r="A27" s="36"/>
      <c r="B27" s="7">
        <v>3</v>
      </c>
      <c r="C27" s="31" t="s">
        <v>23</v>
      </c>
      <c r="D27" s="31"/>
      <c r="E27" s="31"/>
      <c r="F27" s="32">
        <v>176200</v>
      </c>
      <c r="G27" s="32"/>
      <c r="H27" s="32"/>
      <c r="I27" s="32"/>
      <c r="J27" s="32">
        <f t="shared" si="0"/>
        <v>17620</v>
      </c>
      <c r="K27" s="32"/>
      <c r="L27" s="32"/>
      <c r="M27" s="32">
        <f t="shared" si="1"/>
        <v>193820</v>
      </c>
      <c r="N27" s="32"/>
      <c r="O27" s="32"/>
      <c r="P27" s="32"/>
      <c r="Q27" s="33">
        <v>44845</v>
      </c>
      <c r="R27" s="31"/>
    </row>
    <row r="28" spans="1:18" ht="30" customHeight="1" thickBot="1">
      <c r="C28" s="2"/>
      <c r="D28" s="2"/>
      <c r="E28" s="2"/>
      <c r="F28" s="26">
        <f>SUM(F5:F27)</f>
        <v>4986959</v>
      </c>
      <c r="G28" s="27"/>
      <c r="H28" s="27"/>
      <c r="I28" s="28"/>
      <c r="J28" s="26">
        <f>SUM(J5:J27)</f>
        <v>498294.5</v>
      </c>
      <c r="K28" s="27"/>
      <c r="L28" s="28"/>
      <c r="M28" s="26">
        <f>SUM(M5:M27)</f>
        <v>5485253.5</v>
      </c>
      <c r="N28" s="27"/>
      <c r="O28" s="27"/>
      <c r="P28" s="28"/>
      <c r="Q28" s="2"/>
      <c r="R28" s="2"/>
    </row>
    <row r="29" spans="1:18" ht="30" customHeight="1">
      <c r="C29" s="2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2"/>
    </row>
  </sheetData>
  <mergeCells count="130"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Q13:R13"/>
    <mergeCell ref="C14:E14"/>
    <mergeCell ref="F14:I14"/>
    <mergeCell ref="J14:L14"/>
    <mergeCell ref="M14:P14"/>
    <mergeCell ref="Q14:R14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C15:E15"/>
    <mergeCell ref="F15:I15"/>
    <mergeCell ref="J15:L15"/>
    <mergeCell ref="M15:P15"/>
    <mergeCell ref="Q15:R15"/>
    <mergeCell ref="B16:B17"/>
    <mergeCell ref="C16:E17"/>
    <mergeCell ref="F16:I16"/>
    <mergeCell ref="J16:L16"/>
    <mergeCell ref="M16:P17"/>
    <mergeCell ref="F17:I17"/>
    <mergeCell ref="J17:L17"/>
    <mergeCell ref="C18:E18"/>
    <mergeCell ref="F18:I18"/>
    <mergeCell ref="J18:L18"/>
    <mergeCell ref="M18:P18"/>
    <mergeCell ref="Q18:R18"/>
    <mergeCell ref="Q16:R17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S7:V7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81DB-C37E-480A-8F5D-9F5EB93220CC}">
  <dimension ref="A1:R29"/>
  <sheetViews>
    <sheetView zoomScaleNormal="100" workbookViewId="0">
      <selection activeCell="F8" sqref="F8:I8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73" t="s">
        <v>31</v>
      </c>
      <c r="D1" s="173"/>
      <c r="E1" s="173"/>
      <c r="F1" s="174">
        <v>8</v>
      </c>
      <c r="G1" s="175" t="s">
        <v>25</v>
      </c>
      <c r="H1" s="176" t="s">
        <v>26</v>
      </c>
      <c r="I1" s="176"/>
      <c r="J1" s="176"/>
      <c r="K1" s="176"/>
      <c r="L1" s="176"/>
      <c r="M1" s="176"/>
    </row>
    <row r="2" spans="1:18" ht="18" customHeight="1">
      <c r="C2" s="173"/>
      <c r="D2" s="173"/>
      <c r="E2" s="173"/>
      <c r="F2" s="174"/>
      <c r="G2" s="175"/>
      <c r="H2" s="176"/>
      <c r="I2" s="176"/>
      <c r="J2" s="176"/>
      <c r="K2" s="176"/>
      <c r="L2" s="176"/>
      <c r="M2" s="176"/>
    </row>
    <row r="3" spans="1:18" ht="19.5" customHeight="1">
      <c r="M3" s="177" t="s">
        <v>24</v>
      </c>
      <c r="N3" s="177"/>
      <c r="O3" s="177"/>
      <c r="P3" s="177"/>
      <c r="Q3" s="177"/>
      <c r="R3" s="177"/>
    </row>
    <row r="4" spans="1:18" ht="30" customHeight="1">
      <c r="A4" s="18" t="s">
        <v>2</v>
      </c>
      <c r="B4" s="145" t="s">
        <v>1</v>
      </c>
      <c r="C4" s="146"/>
      <c r="D4" s="146"/>
      <c r="E4" s="147"/>
      <c r="F4" s="136" t="s">
        <v>3</v>
      </c>
      <c r="G4" s="136"/>
      <c r="H4" s="136"/>
      <c r="I4" s="136"/>
      <c r="J4" s="136" t="s">
        <v>0</v>
      </c>
      <c r="K4" s="136"/>
      <c r="L4" s="136"/>
      <c r="M4" s="136" t="s">
        <v>4</v>
      </c>
      <c r="N4" s="136"/>
      <c r="O4" s="136"/>
      <c r="P4" s="136"/>
      <c r="Q4" s="135" t="s">
        <v>5</v>
      </c>
      <c r="R4" s="135"/>
    </row>
    <row r="5" spans="1:18" ht="30" customHeight="1" thickBot="1">
      <c r="A5" s="19" t="s">
        <v>8</v>
      </c>
      <c r="B5" s="20" t="s">
        <v>6</v>
      </c>
      <c r="C5" s="143" t="s">
        <v>7</v>
      </c>
      <c r="D5" s="143"/>
      <c r="E5" s="143"/>
      <c r="F5" s="144">
        <v>465000</v>
      </c>
      <c r="G5" s="144"/>
      <c r="H5" s="144"/>
      <c r="I5" s="144"/>
      <c r="J5" s="144">
        <v>46500</v>
      </c>
      <c r="K5" s="144"/>
      <c r="L5" s="144"/>
      <c r="M5" s="144">
        <f>F5+J5</f>
        <v>511500</v>
      </c>
      <c r="N5" s="144"/>
      <c r="O5" s="144"/>
      <c r="P5" s="144"/>
      <c r="Q5" s="172">
        <v>44834</v>
      </c>
      <c r="R5" s="143"/>
    </row>
    <row r="6" spans="1:18" ht="30" customHeight="1" thickTop="1">
      <c r="A6" s="138" t="s">
        <v>27</v>
      </c>
      <c r="B6" s="21">
        <v>1</v>
      </c>
      <c r="C6" s="134" t="s">
        <v>9</v>
      </c>
      <c r="D6" s="134"/>
      <c r="E6" s="134"/>
      <c r="F6" s="141"/>
      <c r="G6" s="141"/>
      <c r="H6" s="141"/>
      <c r="I6" s="141"/>
      <c r="J6" s="141">
        <f>F6*0.1</f>
        <v>0</v>
      </c>
      <c r="K6" s="141"/>
      <c r="L6" s="141"/>
      <c r="M6" s="141">
        <f>F6+J6</f>
        <v>0</v>
      </c>
      <c r="N6" s="141"/>
      <c r="O6" s="141"/>
      <c r="P6" s="141"/>
      <c r="Q6" s="134"/>
      <c r="R6" s="134"/>
    </row>
    <row r="7" spans="1:18" ht="30" customHeight="1">
      <c r="A7" s="139"/>
      <c r="B7" s="22">
        <v>2</v>
      </c>
      <c r="C7" s="135" t="s">
        <v>10</v>
      </c>
      <c r="D7" s="135"/>
      <c r="E7" s="135"/>
      <c r="F7" s="136">
        <v>513282</v>
      </c>
      <c r="G7" s="136"/>
      <c r="H7" s="136"/>
      <c r="I7" s="136"/>
      <c r="J7" s="136">
        <f t="shared" ref="J7:J27" si="0">F7*0.1</f>
        <v>51328.200000000004</v>
      </c>
      <c r="K7" s="136"/>
      <c r="L7" s="136"/>
      <c r="M7" s="136">
        <f t="shared" ref="M7:M27" si="1">F7+J7</f>
        <v>564610.19999999995</v>
      </c>
      <c r="N7" s="136"/>
      <c r="O7" s="136"/>
      <c r="P7" s="136"/>
      <c r="Q7" s="137">
        <v>44824</v>
      </c>
      <c r="R7" s="135"/>
    </row>
    <row r="8" spans="1:18" ht="30" customHeight="1">
      <c r="A8" s="139"/>
      <c r="B8" s="22">
        <v>3</v>
      </c>
      <c r="C8" s="135" t="s">
        <v>11</v>
      </c>
      <c r="D8" s="135"/>
      <c r="E8" s="135"/>
      <c r="F8" s="136">
        <v>273250</v>
      </c>
      <c r="G8" s="136"/>
      <c r="H8" s="136"/>
      <c r="I8" s="136"/>
      <c r="J8" s="136">
        <f>F8*0.1</f>
        <v>27325</v>
      </c>
      <c r="K8" s="136"/>
      <c r="L8" s="136"/>
      <c r="M8" s="136">
        <v>284075</v>
      </c>
      <c r="N8" s="136"/>
      <c r="O8" s="136"/>
      <c r="P8" s="136"/>
      <c r="Q8" s="137">
        <v>44824</v>
      </c>
      <c r="R8" s="135"/>
    </row>
    <row r="9" spans="1:18" ht="30" customHeight="1">
      <c r="A9" s="139"/>
      <c r="B9" s="22">
        <v>4</v>
      </c>
      <c r="C9" s="135" t="s">
        <v>12</v>
      </c>
      <c r="D9" s="135"/>
      <c r="E9" s="135"/>
      <c r="F9" s="136">
        <v>59000</v>
      </c>
      <c r="G9" s="136"/>
      <c r="H9" s="136"/>
      <c r="I9" s="136"/>
      <c r="J9" s="136">
        <f t="shared" si="0"/>
        <v>5900</v>
      </c>
      <c r="K9" s="136"/>
      <c r="L9" s="136"/>
      <c r="M9" s="136">
        <f t="shared" si="1"/>
        <v>64900</v>
      </c>
      <c r="N9" s="136"/>
      <c r="O9" s="136"/>
      <c r="P9" s="136"/>
      <c r="Q9" s="137">
        <v>44824</v>
      </c>
      <c r="R9" s="135"/>
    </row>
    <row r="10" spans="1:18" ht="30" customHeight="1">
      <c r="A10" s="139"/>
      <c r="B10" s="22">
        <v>5</v>
      </c>
      <c r="C10" s="135" t="s">
        <v>13</v>
      </c>
      <c r="D10" s="135"/>
      <c r="E10" s="135"/>
      <c r="F10" s="136">
        <v>112500</v>
      </c>
      <c r="G10" s="136"/>
      <c r="H10" s="136"/>
      <c r="I10" s="136"/>
      <c r="J10" s="136">
        <f t="shared" si="0"/>
        <v>11250</v>
      </c>
      <c r="K10" s="136"/>
      <c r="L10" s="136"/>
      <c r="M10" s="136">
        <f t="shared" si="1"/>
        <v>123750</v>
      </c>
      <c r="N10" s="136"/>
      <c r="O10" s="136"/>
      <c r="P10" s="136"/>
      <c r="Q10" s="137">
        <v>44804</v>
      </c>
      <c r="R10" s="135"/>
    </row>
    <row r="11" spans="1:18" ht="30" customHeight="1" thickBot="1">
      <c r="A11" s="151"/>
      <c r="B11" s="23">
        <v>6</v>
      </c>
      <c r="C11" s="143" t="s">
        <v>14</v>
      </c>
      <c r="D11" s="143"/>
      <c r="E11" s="143"/>
      <c r="F11" s="144"/>
      <c r="G11" s="144"/>
      <c r="H11" s="144"/>
      <c r="I11" s="144"/>
      <c r="J11" s="144">
        <f t="shared" si="0"/>
        <v>0</v>
      </c>
      <c r="K11" s="144"/>
      <c r="L11" s="144"/>
      <c r="M11" s="144">
        <f t="shared" si="1"/>
        <v>0</v>
      </c>
      <c r="N11" s="144"/>
      <c r="O11" s="144"/>
      <c r="P11" s="144"/>
      <c r="Q11" s="143"/>
      <c r="R11" s="143"/>
    </row>
    <row r="12" spans="1:18" ht="30" customHeight="1" thickTop="1">
      <c r="A12" s="138" t="s">
        <v>28</v>
      </c>
      <c r="B12" s="21">
        <v>1</v>
      </c>
      <c r="C12" s="134" t="s">
        <v>15</v>
      </c>
      <c r="D12" s="134"/>
      <c r="E12" s="134"/>
      <c r="F12" s="141">
        <v>420000</v>
      </c>
      <c r="G12" s="141"/>
      <c r="H12" s="141"/>
      <c r="I12" s="141"/>
      <c r="J12" s="141">
        <f t="shared" si="0"/>
        <v>42000</v>
      </c>
      <c r="K12" s="141"/>
      <c r="L12" s="141"/>
      <c r="M12" s="141">
        <f t="shared" si="1"/>
        <v>462000</v>
      </c>
      <c r="N12" s="141"/>
      <c r="O12" s="141"/>
      <c r="P12" s="141"/>
      <c r="Q12" s="142">
        <v>44834</v>
      </c>
      <c r="R12" s="134"/>
    </row>
    <row r="13" spans="1:18" ht="30" customHeight="1">
      <c r="A13" s="139"/>
      <c r="B13" s="22">
        <v>2</v>
      </c>
      <c r="C13" s="135" t="s">
        <v>16</v>
      </c>
      <c r="D13" s="135"/>
      <c r="E13" s="135"/>
      <c r="F13" s="136">
        <v>300300</v>
      </c>
      <c r="G13" s="136"/>
      <c r="H13" s="136"/>
      <c r="I13" s="136"/>
      <c r="J13" s="136">
        <f t="shared" si="0"/>
        <v>30030</v>
      </c>
      <c r="K13" s="136"/>
      <c r="L13" s="136"/>
      <c r="M13" s="136">
        <f t="shared" si="1"/>
        <v>330330</v>
      </c>
      <c r="N13" s="136"/>
      <c r="O13" s="136"/>
      <c r="P13" s="136"/>
      <c r="Q13" s="137">
        <v>44834</v>
      </c>
      <c r="R13" s="135"/>
    </row>
    <row r="14" spans="1:18" ht="30" customHeight="1">
      <c r="A14" s="139"/>
      <c r="B14" s="21">
        <v>3</v>
      </c>
      <c r="C14" s="135" t="s">
        <v>19</v>
      </c>
      <c r="D14" s="135"/>
      <c r="E14" s="135"/>
      <c r="F14" s="136">
        <v>58000</v>
      </c>
      <c r="G14" s="136"/>
      <c r="H14" s="136"/>
      <c r="I14" s="136"/>
      <c r="J14" s="136">
        <f t="shared" si="0"/>
        <v>5800</v>
      </c>
      <c r="K14" s="136"/>
      <c r="L14" s="136"/>
      <c r="M14" s="136">
        <f t="shared" si="1"/>
        <v>63800</v>
      </c>
      <c r="N14" s="136"/>
      <c r="O14" s="136"/>
      <c r="P14" s="136"/>
      <c r="Q14" s="135"/>
      <c r="R14" s="135"/>
    </row>
    <row r="15" spans="1:18" ht="30" customHeight="1">
      <c r="A15" s="139"/>
      <c r="B15" s="22">
        <v>4</v>
      </c>
      <c r="C15" s="145" t="s">
        <v>20</v>
      </c>
      <c r="D15" s="146"/>
      <c r="E15" s="147"/>
      <c r="F15" s="148">
        <v>30000</v>
      </c>
      <c r="G15" s="149"/>
      <c r="H15" s="149"/>
      <c r="I15" s="150"/>
      <c r="J15" s="148">
        <f t="shared" si="0"/>
        <v>3000</v>
      </c>
      <c r="K15" s="149"/>
      <c r="L15" s="150"/>
      <c r="M15" s="148">
        <f t="shared" si="1"/>
        <v>33000</v>
      </c>
      <c r="N15" s="149"/>
      <c r="O15" s="149"/>
      <c r="P15" s="150"/>
      <c r="Q15" s="137">
        <v>44824</v>
      </c>
      <c r="R15" s="135"/>
    </row>
    <row r="16" spans="1:18" ht="30" customHeight="1">
      <c r="A16" s="139"/>
      <c r="B16" s="152">
        <v>5</v>
      </c>
      <c r="C16" s="154" t="s">
        <v>30</v>
      </c>
      <c r="D16" s="155"/>
      <c r="E16" s="156"/>
      <c r="F16" s="160">
        <v>725000</v>
      </c>
      <c r="G16" s="160"/>
      <c r="H16" s="160"/>
      <c r="I16" s="160"/>
      <c r="J16" s="160">
        <f t="shared" si="0"/>
        <v>72500</v>
      </c>
      <c r="K16" s="160"/>
      <c r="L16" s="160"/>
      <c r="M16" s="161">
        <f>F16+J16+F17</f>
        <v>833500</v>
      </c>
      <c r="N16" s="162"/>
      <c r="O16" s="162"/>
      <c r="P16" s="163"/>
      <c r="Q16" s="167">
        <v>44834</v>
      </c>
      <c r="R16" s="168"/>
    </row>
    <row r="17" spans="1:18" ht="30" customHeight="1">
      <c r="A17" s="139"/>
      <c r="B17" s="153"/>
      <c r="C17" s="157"/>
      <c r="D17" s="158"/>
      <c r="E17" s="159"/>
      <c r="F17" s="171">
        <v>36000</v>
      </c>
      <c r="G17" s="171"/>
      <c r="H17" s="171"/>
      <c r="I17" s="171"/>
      <c r="J17" s="171" t="s">
        <v>21</v>
      </c>
      <c r="K17" s="171"/>
      <c r="L17" s="171"/>
      <c r="M17" s="164"/>
      <c r="N17" s="165"/>
      <c r="O17" s="165"/>
      <c r="P17" s="166"/>
      <c r="Q17" s="169"/>
      <c r="R17" s="170"/>
    </row>
    <row r="18" spans="1:18" ht="30" customHeight="1">
      <c r="A18" s="139"/>
      <c r="B18" s="22">
        <v>6</v>
      </c>
      <c r="C18" s="135"/>
      <c r="D18" s="135"/>
      <c r="E18" s="135"/>
      <c r="F18" s="136"/>
      <c r="G18" s="136"/>
      <c r="H18" s="136"/>
      <c r="I18" s="136"/>
      <c r="J18" s="136"/>
      <c r="K18" s="136"/>
      <c r="L18" s="136"/>
      <c r="M18" s="136">
        <f t="shared" si="1"/>
        <v>0</v>
      </c>
      <c r="N18" s="136"/>
      <c r="O18" s="136"/>
      <c r="P18" s="136"/>
      <c r="Q18" s="135"/>
      <c r="R18" s="135"/>
    </row>
    <row r="19" spans="1:18" ht="30" customHeight="1">
      <c r="A19" s="139"/>
      <c r="B19" s="22">
        <v>7</v>
      </c>
      <c r="C19" s="145"/>
      <c r="D19" s="146"/>
      <c r="E19" s="147"/>
      <c r="F19" s="148"/>
      <c r="G19" s="149"/>
      <c r="H19" s="149"/>
      <c r="I19" s="150"/>
      <c r="J19" s="148"/>
      <c r="K19" s="149"/>
      <c r="L19" s="150"/>
      <c r="M19" s="148">
        <f t="shared" si="1"/>
        <v>0</v>
      </c>
      <c r="N19" s="149"/>
      <c r="O19" s="149"/>
      <c r="P19" s="150"/>
      <c r="Q19" s="137"/>
      <c r="R19" s="135"/>
    </row>
    <row r="20" spans="1:18" ht="30" customHeight="1">
      <c r="A20" s="139"/>
      <c r="B20" s="22">
        <v>8</v>
      </c>
      <c r="C20" s="145"/>
      <c r="D20" s="146"/>
      <c r="E20" s="147"/>
      <c r="F20" s="148"/>
      <c r="G20" s="149"/>
      <c r="H20" s="149"/>
      <c r="I20" s="150"/>
      <c r="J20" s="148">
        <f t="shared" si="0"/>
        <v>0</v>
      </c>
      <c r="K20" s="149"/>
      <c r="L20" s="150"/>
      <c r="M20" s="148">
        <f t="shared" si="1"/>
        <v>0</v>
      </c>
      <c r="N20" s="149"/>
      <c r="O20" s="149"/>
      <c r="P20" s="150"/>
      <c r="Q20" s="135"/>
      <c r="R20" s="135"/>
    </row>
    <row r="21" spans="1:18" ht="30" customHeight="1">
      <c r="A21" s="139"/>
      <c r="B21" s="22">
        <v>9</v>
      </c>
      <c r="C21" s="135"/>
      <c r="D21" s="135"/>
      <c r="E21" s="135"/>
      <c r="F21" s="136"/>
      <c r="G21" s="136"/>
      <c r="H21" s="136"/>
      <c r="I21" s="136"/>
      <c r="J21" s="136">
        <f t="shared" si="0"/>
        <v>0</v>
      </c>
      <c r="K21" s="136"/>
      <c r="L21" s="136"/>
      <c r="M21" s="136">
        <f t="shared" si="1"/>
        <v>0</v>
      </c>
      <c r="N21" s="136"/>
      <c r="O21" s="136"/>
      <c r="P21" s="136"/>
      <c r="Q21" s="135"/>
      <c r="R21" s="135"/>
    </row>
    <row r="22" spans="1:18" ht="30" customHeight="1">
      <c r="A22" s="139"/>
      <c r="B22" s="22">
        <v>10</v>
      </c>
      <c r="C22" s="135"/>
      <c r="D22" s="135"/>
      <c r="E22" s="135"/>
      <c r="F22" s="136"/>
      <c r="G22" s="136"/>
      <c r="H22" s="136"/>
      <c r="I22" s="136"/>
      <c r="J22" s="136">
        <f t="shared" si="0"/>
        <v>0</v>
      </c>
      <c r="K22" s="136"/>
      <c r="L22" s="136"/>
      <c r="M22" s="136">
        <f t="shared" si="1"/>
        <v>0</v>
      </c>
      <c r="N22" s="136"/>
      <c r="O22" s="136"/>
      <c r="P22" s="136"/>
      <c r="Q22" s="135"/>
      <c r="R22" s="135"/>
    </row>
    <row r="23" spans="1:18" ht="30" customHeight="1">
      <c r="A23" s="139"/>
      <c r="B23" s="22">
        <v>11</v>
      </c>
      <c r="C23" s="135"/>
      <c r="D23" s="135"/>
      <c r="E23" s="135"/>
      <c r="F23" s="136"/>
      <c r="G23" s="136"/>
      <c r="H23" s="136"/>
      <c r="I23" s="136"/>
      <c r="J23" s="136">
        <f t="shared" si="0"/>
        <v>0</v>
      </c>
      <c r="K23" s="136"/>
      <c r="L23" s="136"/>
      <c r="M23" s="136">
        <f t="shared" si="1"/>
        <v>0</v>
      </c>
      <c r="N23" s="136"/>
      <c r="O23" s="136"/>
      <c r="P23" s="136"/>
      <c r="Q23" s="135"/>
      <c r="R23" s="135"/>
    </row>
    <row r="24" spans="1:18" ht="30" customHeight="1" thickBot="1">
      <c r="A24" s="151"/>
      <c r="B24" s="23">
        <v>12</v>
      </c>
      <c r="C24" s="143"/>
      <c r="D24" s="143"/>
      <c r="E24" s="143"/>
      <c r="F24" s="144"/>
      <c r="G24" s="144"/>
      <c r="H24" s="144"/>
      <c r="I24" s="144"/>
      <c r="J24" s="144">
        <f t="shared" si="0"/>
        <v>0</v>
      </c>
      <c r="K24" s="144"/>
      <c r="L24" s="144"/>
      <c r="M24" s="144">
        <f t="shared" si="1"/>
        <v>0</v>
      </c>
      <c r="N24" s="144"/>
      <c r="O24" s="144"/>
      <c r="P24" s="144"/>
      <c r="Q24" s="143"/>
      <c r="R24" s="143"/>
    </row>
    <row r="25" spans="1:18" ht="30" customHeight="1" thickTop="1">
      <c r="A25" s="138" t="s">
        <v>29</v>
      </c>
      <c r="B25" s="21">
        <v>1</v>
      </c>
      <c r="C25" s="134" t="s">
        <v>22</v>
      </c>
      <c r="D25" s="134"/>
      <c r="E25" s="134"/>
      <c r="F25" s="141">
        <v>24000</v>
      </c>
      <c r="G25" s="141"/>
      <c r="H25" s="141"/>
      <c r="I25" s="141"/>
      <c r="J25" s="141">
        <f>F25*0.1</f>
        <v>2400</v>
      </c>
      <c r="K25" s="141"/>
      <c r="L25" s="141"/>
      <c r="M25" s="141">
        <f>F25+J25</f>
        <v>26400</v>
      </c>
      <c r="N25" s="141"/>
      <c r="O25" s="141"/>
      <c r="P25" s="141"/>
      <c r="Q25" s="142">
        <v>44819</v>
      </c>
      <c r="R25" s="134"/>
    </row>
    <row r="26" spans="1:18" ht="30" customHeight="1">
      <c r="A26" s="139"/>
      <c r="B26" s="21">
        <v>2</v>
      </c>
      <c r="C26" s="134"/>
      <c r="D26" s="134"/>
      <c r="E26" s="134"/>
      <c r="F26" s="141"/>
      <c r="G26" s="141"/>
      <c r="H26" s="141"/>
      <c r="I26" s="141"/>
      <c r="J26" s="141">
        <f t="shared" si="0"/>
        <v>0</v>
      </c>
      <c r="K26" s="141"/>
      <c r="L26" s="141"/>
      <c r="M26" s="141">
        <f t="shared" si="1"/>
        <v>0</v>
      </c>
      <c r="N26" s="141"/>
      <c r="O26" s="141"/>
      <c r="P26" s="141"/>
      <c r="Q26" s="134"/>
      <c r="R26" s="134"/>
    </row>
    <row r="27" spans="1:18" ht="30" customHeight="1" thickBot="1">
      <c r="A27" s="140"/>
      <c r="B27" s="22">
        <v>3</v>
      </c>
      <c r="C27" s="135" t="s">
        <v>23</v>
      </c>
      <c r="D27" s="135"/>
      <c r="E27" s="135"/>
      <c r="F27" s="136">
        <v>112000</v>
      </c>
      <c r="G27" s="136"/>
      <c r="H27" s="136"/>
      <c r="I27" s="136"/>
      <c r="J27" s="136">
        <f t="shared" si="0"/>
        <v>11200</v>
      </c>
      <c r="K27" s="136"/>
      <c r="L27" s="136"/>
      <c r="M27" s="136">
        <f t="shared" si="1"/>
        <v>123200</v>
      </c>
      <c r="N27" s="136"/>
      <c r="O27" s="136"/>
      <c r="P27" s="136"/>
      <c r="Q27" s="137">
        <v>44812</v>
      </c>
      <c r="R27" s="135"/>
    </row>
    <row r="28" spans="1:18" ht="30" customHeight="1" thickBot="1">
      <c r="C28" s="14"/>
      <c r="D28" s="14"/>
      <c r="E28" s="14"/>
      <c r="F28" s="131">
        <f>SUM(F5:F27)</f>
        <v>3128332</v>
      </c>
      <c r="G28" s="132"/>
      <c r="H28" s="132"/>
      <c r="I28" s="133"/>
      <c r="J28" s="131">
        <f>SUM(J5:J27)</f>
        <v>309233.2</v>
      </c>
      <c r="K28" s="132"/>
      <c r="L28" s="133"/>
      <c r="M28" s="131">
        <f>SUM(M5:M27)</f>
        <v>3421065.2</v>
      </c>
      <c r="N28" s="132"/>
      <c r="O28" s="132"/>
      <c r="P28" s="13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zoomScaleNormal="100" workbookViewId="0">
      <selection activeCell="M7" sqref="M7:P7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73" t="s">
        <v>31</v>
      </c>
      <c r="D1" s="173"/>
      <c r="E1" s="173"/>
      <c r="F1" s="174">
        <v>8</v>
      </c>
      <c r="G1" s="175" t="s">
        <v>25</v>
      </c>
      <c r="H1" s="176" t="s">
        <v>26</v>
      </c>
      <c r="I1" s="176"/>
      <c r="J1" s="176"/>
      <c r="K1" s="176"/>
      <c r="L1" s="176"/>
      <c r="M1" s="176"/>
    </row>
    <row r="2" spans="1:18" ht="18" customHeight="1">
      <c r="C2" s="173"/>
      <c r="D2" s="173"/>
      <c r="E2" s="173"/>
      <c r="F2" s="174"/>
      <c r="G2" s="175"/>
      <c r="H2" s="176"/>
      <c r="I2" s="176"/>
      <c r="J2" s="176"/>
      <c r="K2" s="176"/>
      <c r="L2" s="176"/>
      <c r="M2" s="176"/>
    </row>
    <row r="3" spans="1:18" ht="19.5" customHeight="1">
      <c r="M3" s="177" t="s">
        <v>24</v>
      </c>
      <c r="N3" s="177"/>
      <c r="O3" s="177"/>
      <c r="P3" s="177"/>
      <c r="Q3" s="177"/>
      <c r="R3" s="177"/>
    </row>
    <row r="4" spans="1:18" ht="30" customHeight="1">
      <c r="A4" s="18" t="s">
        <v>2</v>
      </c>
      <c r="B4" s="145" t="s">
        <v>1</v>
      </c>
      <c r="C4" s="146"/>
      <c r="D4" s="146"/>
      <c r="E4" s="147"/>
      <c r="F4" s="136" t="s">
        <v>3</v>
      </c>
      <c r="G4" s="136"/>
      <c r="H4" s="136"/>
      <c r="I4" s="136"/>
      <c r="J4" s="136" t="s">
        <v>0</v>
      </c>
      <c r="K4" s="136"/>
      <c r="L4" s="136"/>
      <c r="M4" s="136" t="s">
        <v>4</v>
      </c>
      <c r="N4" s="136"/>
      <c r="O4" s="136"/>
      <c r="P4" s="136"/>
      <c r="Q4" s="135" t="s">
        <v>5</v>
      </c>
      <c r="R4" s="135"/>
    </row>
    <row r="5" spans="1:18" ht="30" customHeight="1" thickBot="1">
      <c r="A5" s="19" t="s">
        <v>8</v>
      </c>
      <c r="B5" s="20" t="s">
        <v>6</v>
      </c>
      <c r="C5" s="143" t="s">
        <v>7</v>
      </c>
      <c r="D5" s="143"/>
      <c r="E5" s="143"/>
      <c r="F5" s="144">
        <v>465000</v>
      </c>
      <c r="G5" s="144"/>
      <c r="H5" s="144"/>
      <c r="I5" s="144"/>
      <c r="J5" s="144">
        <v>46500</v>
      </c>
      <c r="K5" s="144"/>
      <c r="L5" s="144"/>
      <c r="M5" s="144">
        <f>F5+J5</f>
        <v>511500</v>
      </c>
      <c r="N5" s="144"/>
      <c r="O5" s="144"/>
      <c r="P5" s="144"/>
      <c r="Q5" s="172">
        <v>44834</v>
      </c>
      <c r="R5" s="143"/>
    </row>
    <row r="6" spans="1:18" ht="30" customHeight="1" thickTop="1">
      <c r="A6" s="138" t="s">
        <v>27</v>
      </c>
      <c r="B6" s="21">
        <v>1</v>
      </c>
      <c r="C6" s="134" t="s">
        <v>9</v>
      </c>
      <c r="D6" s="134"/>
      <c r="E6" s="134"/>
      <c r="F6" s="141"/>
      <c r="G6" s="141"/>
      <c r="H6" s="141"/>
      <c r="I6" s="141"/>
      <c r="J6" s="141">
        <f>F6*0.1</f>
        <v>0</v>
      </c>
      <c r="K6" s="141"/>
      <c r="L6" s="141"/>
      <c r="M6" s="141">
        <f>F6+J6</f>
        <v>0</v>
      </c>
      <c r="N6" s="141"/>
      <c r="O6" s="141"/>
      <c r="P6" s="141"/>
      <c r="Q6" s="134"/>
      <c r="R6" s="134"/>
    </row>
    <row r="7" spans="1:18" ht="30" customHeight="1">
      <c r="A7" s="139"/>
      <c r="B7" s="22">
        <v>2</v>
      </c>
      <c r="C7" s="135" t="s">
        <v>10</v>
      </c>
      <c r="D7" s="135"/>
      <c r="E7" s="135"/>
      <c r="F7" s="136">
        <v>455000</v>
      </c>
      <c r="G7" s="136"/>
      <c r="H7" s="136"/>
      <c r="I7" s="136"/>
      <c r="J7" s="136">
        <f t="shared" ref="J7:J27" si="0">F7*0.1</f>
        <v>45500</v>
      </c>
      <c r="K7" s="136"/>
      <c r="L7" s="136"/>
      <c r="M7" s="136">
        <f t="shared" ref="M7:M27" si="1">F7+J7</f>
        <v>500500</v>
      </c>
      <c r="N7" s="136"/>
      <c r="O7" s="136"/>
      <c r="P7" s="136"/>
      <c r="Q7" s="137">
        <v>44824</v>
      </c>
      <c r="R7" s="135"/>
    </row>
    <row r="8" spans="1:18" ht="30" customHeight="1">
      <c r="A8" s="139"/>
      <c r="B8" s="22">
        <v>3</v>
      </c>
      <c r="C8" s="135" t="s">
        <v>11</v>
      </c>
      <c r="D8" s="135"/>
      <c r="E8" s="135"/>
      <c r="F8" s="136">
        <v>273250</v>
      </c>
      <c r="G8" s="136"/>
      <c r="H8" s="136"/>
      <c r="I8" s="136"/>
      <c r="J8" s="136">
        <f t="shared" si="0"/>
        <v>27325</v>
      </c>
      <c r="K8" s="136"/>
      <c r="L8" s="136"/>
      <c r="M8" s="136">
        <f t="shared" si="1"/>
        <v>300575</v>
      </c>
      <c r="N8" s="136"/>
      <c r="O8" s="136"/>
      <c r="P8" s="136"/>
      <c r="Q8" s="137">
        <v>44824</v>
      </c>
      <c r="R8" s="135"/>
    </row>
    <row r="9" spans="1:18" ht="30" customHeight="1">
      <c r="A9" s="139"/>
      <c r="B9" s="22">
        <v>4</v>
      </c>
      <c r="C9" s="135" t="s">
        <v>12</v>
      </c>
      <c r="D9" s="135"/>
      <c r="E9" s="135"/>
      <c r="F9" s="136">
        <v>59000</v>
      </c>
      <c r="G9" s="136"/>
      <c r="H9" s="136"/>
      <c r="I9" s="136"/>
      <c r="J9" s="136">
        <f t="shared" si="0"/>
        <v>5900</v>
      </c>
      <c r="K9" s="136"/>
      <c r="L9" s="136"/>
      <c r="M9" s="136">
        <f t="shared" si="1"/>
        <v>64900</v>
      </c>
      <c r="N9" s="136"/>
      <c r="O9" s="136"/>
      <c r="P9" s="136"/>
      <c r="Q9" s="137">
        <v>44824</v>
      </c>
      <c r="R9" s="135"/>
    </row>
    <row r="10" spans="1:18" ht="30" customHeight="1">
      <c r="A10" s="139"/>
      <c r="B10" s="22">
        <v>5</v>
      </c>
      <c r="C10" s="135" t="s">
        <v>13</v>
      </c>
      <c r="D10" s="135"/>
      <c r="E10" s="135"/>
      <c r="F10" s="136">
        <v>112500</v>
      </c>
      <c r="G10" s="136"/>
      <c r="H10" s="136"/>
      <c r="I10" s="136"/>
      <c r="J10" s="136">
        <f t="shared" si="0"/>
        <v>11250</v>
      </c>
      <c r="K10" s="136"/>
      <c r="L10" s="136"/>
      <c r="M10" s="136">
        <f t="shared" si="1"/>
        <v>123750</v>
      </c>
      <c r="N10" s="136"/>
      <c r="O10" s="136"/>
      <c r="P10" s="136"/>
      <c r="Q10" s="137">
        <v>44804</v>
      </c>
      <c r="R10" s="135"/>
    </row>
    <row r="11" spans="1:18" ht="30" customHeight="1" thickBot="1">
      <c r="A11" s="151"/>
      <c r="B11" s="23">
        <v>6</v>
      </c>
      <c r="C11" s="143" t="s">
        <v>14</v>
      </c>
      <c r="D11" s="143"/>
      <c r="E11" s="143"/>
      <c r="F11" s="144"/>
      <c r="G11" s="144"/>
      <c r="H11" s="144"/>
      <c r="I11" s="144"/>
      <c r="J11" s="144">
        <f t="shared" si="0"/>
        <v>0</v>
      </c>
      <c r="K11" s="144"/>
      <c r="L11" s="144"/>
      <c r="M11" s="144">
        <f t="shared" si="1"/>
        <v>0</v>
      </c>
      <c r="N11" s="144"/>
      <c r="O11" s="144"/>
      <c r="P11" s="144"/>
      <c r="Q11" s="143"/>
      <c r="R11" s="143"/>
    </row>
    <row r="12" spans="1:18" ht="30" customHeight="1" thickTop="1">
      <c r="A12" s="138" t="s">
        <v>28</v>
      </c>
      <c r="B12" s="21">
        <v>1</v>
      </c>
      <c r="C12" s="134" t="s">
        <v>15</v>
      </c>
      <c r="D12" s="134"/>
      <c r="E12" s="134"/>
      <c r="F12" s="141">
        <v>420000</v>
      </c>
      <c r="G12" s="141"/>
      <c r="H12" s="141"/>
      <c r="I12" s="141"/>
      <c r="J12" s="141">
        <f t="shared" si="0"/>
        <v>42000</v>
      </c>
      <c r="K12" s="141"/>
      <c r="L12" s="141"/>
      <c r="M12" s="141">
        <f t="shared" si="1"/>
        <v>462000</v>
      </c>
      <c r="N12" s="141"/>
      <c r="O12" s="141"/>
      <c r="P12" s="141"/>
      <c r="Q12" s="142">
        <v>44834</v>
      </c>
      <c r="R12" s="134"/>
    </row>
    <row r="13" spans="1:18" ht="30" customHeight="1">
      <c r="A13" s="139"/>
      <c r="B13" s="22">
        <v>2</v>
      </c>
      <c r="C13" s="135" t="s">
        <v>16</v>
      </c>
      <c r="D13" s="135"/>
      <c r="E13" s="135"/>
      <c r="F13" s="136">
        <v>300300</v>
      </c>
      <c r="G13" s="136"/>
      <c r="H13" s="136"/>
      <c r="I13" s="136"/>
      <c r="J13" s="136">
        <f t="shared" si="0"/>
        <v>30030</v>
      </c>
      <c r="K13" s="136"/>
      <c r="L13" s="136"/>
      <c r="M13" s="136">
        <f t="shared" si="1"/>
        <v>330330</v>
      </c>
      <c r="N13" s="136"/>
      <c r="O13" s="136"/>
      <c r="P13" s="136"/>
      <c r="Q13" s="137">
        <v>44834</v>
      </c>
      <c r="R13" s="135"/>
    </row>
    <row r="14" spans="1:18" ht="30" customHeight="1">
      <c r="A14" s="139"/>
      <c r="B14" s="21">
        <v>3</v>
      </c>
      <c r="C14" s="135" t="s">
        <v>19</v>
      </c>
      <c r="D14" s="135"/>
      <c r="E14" s="135"/>
      <c r="F14" s="136">
        <v>58000</v>
      </c>
      <c r="G14" s="136"/>
      <c r="H14" s="136"/>
      <c r="I14" s="136"/>
      <c r="J14" s="136">
        <f t="shared" ref="J14:J15" si="2">F14*0.1</f>
        <v>5800</v>
      </c>
      <c r="K14" s="136"/>
      <c r="L14" s="136"/>
      <c r="M14" s="136">
        <f t="shared" ref="M14:M15" si="3">F14+J14</f>
        <v>63800</v>
      </c>
      <c r="N14" s="136"/>
      <c r="O14" s="136"/>
      <c r="P14" s="136"/>
      <c r="Q14" s="135"/>
      <c r="R14" s="135"/>
    </row>
    <row r="15" spans="1:18" ht="30" customHeight="1">
      <c r="A15" s="139"/>
      <c r="B15" s="22">
        <v>4</v>
      </c>
      <c r="C15" s="145" t="s">
        <v>20</v>
      </c>
      <c r="D15" s="146"/>
      <c r="E15" s="147"/>
      <c r="F15" s="148">
        <v>30000</v>
      </c>
      <c r="G15" s="149"/>
      <c r="H15" s="149"/>
      <c r="I15" s="150"/>
      <c r="J15" s="148">
        <f t="shared" si="2"/>
        <v>3000</v>
      </c>
      <c r="K15" s="149"/>
      <c r="L15" s="150"/>
      <c r="M15" s="148">
        <f t="shared" si="3"/>
        <v>33000</v>
      </c>
      <c r="N15" s="149"/>
      <c r="O15" s="149"/>
      <c r="P15" s="150"/>
      <c r="Q15" s="137">
        <v>44824</v>
      </c>
      <c r="R15" s="135"/>
    </row>
    <row r="16" spans="1:18" ht="30" customHeight="1">
      <c r="A16" s="139"/>
      <c r="B16" s="152">
        <v>5</v>
      </c>
      <c r="C16" s="154" t="s">
        <v>30</v>
      </c>
      <c r="D16" s="155"/>
      <c r="E16" s="156"/>
      <c r="F16" s="160">
        <v>725000</v>
      </c>
      <c r="G16" s="160"/>
      <c r="H16" s="160"/>
      <c r="I16" s="160"/>
      <c r="J16" s="160">
        <f t="shared" si="0"/>
        <v>72500</v>
      </c>
      <c r="K16" s="160"/>
      <c r="L16" s="160"/>
      <c r="M16" s="161">
        <f>F16+J16+F17</f>
        <v>833500</v>
      </c>
      <c r="N16" s="162"/>
      <c r="O16" s="162"/>
      <c r="P16" s="163"/>
      <c r="Q16" s="167">
        <v>44834</v>
      </c>
      <c r="R16" s="168"/>
    </row>
    <row r="17" spans="1:18" ht="30" customHeight="1">
      <c r="A17" s="139"/>
      <c r="B17" s="153"/>
      <c r="C17" s="157"/>
      <c r="D17" s="158"/>
      <c r="E17" s="159"/>
      <c r="F17" s="171">
        <v>36000</v>
      </c>
      <c r="G17" s="171"/>
      <c r="H17" s="171"/>
      <c r="I17" s="171"/>
      <c r="J17" s="171" t="s">
        <v>21</v>
      </c>
      <c r="K17" s="171"/>
      <c r="L17" s="171"/>
      <c r="M17" s="164"/>
      <c r="N17" s="165"/>
      <c r="O17" s="165"/>
      <c r="P17" s="166"/>
      <c r="Q17" s="169"/>
      <c r="R17" s="170"/>
    </row>
    <row r="18" spans="1:18" ht="30" customHeight="1">
      <c r="A18" s="139"/>
      <c r="B18" s="22">
        <v>6</v>
      </c>
      <c r="C18" s="135"/>
      <c r="D18" s="135"/>
      <c r="E18" s="135"/>
      <c r="F18" s="136"/>
      <c r="G18" s="136"/>
      <c r="H18" s="136"/>
      <c r="I18" s="136"/>
      <c r="J18" s="136"/>
      <c r="K18" s="136"/>
      <c r="L18" s="136"/>
      <c r="M18" s="136">
        <f t="shared" si="1"/>
        <v>0</v>
      </c>
      <c r="N18" s="136"/>
      <c r="O18" s="136"/>
      <c r="P18" s="136"/>
      <c r="Q18" s="135"/>
      <c r="R18" s="135"/>
    </row>
    <row r="19" spans="1:18" ht="30" customHeight="1">
      <c r="A19" s="139"/>
      <c r="B19" s="22">
        <v>7</v>
      </c>
      <c r="C19" s="145"/>
      <c r="D19" s="146"/>
      <c r="E19" s="147"/>
      <c r="F19" s="148"/>
      <c r="G19" s="149"/>
      <c r="H19" s="149"/>
      <c r="I19" s="150"/>
      <c r="J19" s="148"/>
      <c r="K19" s="149"/>
      <c r="L19" s="150"/>
      <c r="M19" s="148">
        <f t="shared" si="1"/>
        <v>0</v>
      </c>
      <c r="N19" s="149"/>
      <c r="O19" s="149"/>
      <c r="P19" s="150"/>
      <c r="Q19" s="137"/>
      <c r="R19" s="135"/>
    </row>
    <row r="20" spans="1:18" ht="30" customHeight="1">
      <c r="A20" s="139"/>
      <c r="B20" s="22">
        <v>8</v>
      </c>
      <c r="C20" s="145"/>
      <c r="D20" s="146"/>
      <c r="E20" s="147"/>
      <c r="F20" s="148"/>
      <c r="G20" s="149"/>
      <c r="H20" s="149"/>
      <c r="I20" s="150"/>
      <c r="J20" s="148">
        <f t="shared" si="0"/>
        <v>0</v>
      </c>
      <c r="K20" s="149"/>
      <c r="L20" s="150"/>
      <c r="M20" s="148">
        <f t="shared" si="1"/>
        <v>0</v>
      </c>
      <c r="N20" s="149"/>
      <c r="O20" s="149"/>
      <c r="P20" s="150"/>
      <c r="Q20" s="135"/>
      <c r="R20" s="135"/>
    </row>
    <row r="21" spans="1:18" ht="30" customHeight="1">
      <c r="A21" s="139"/>
      <c r="B21" s="22">
        <v>9</v>
      </c>
      <c r="C21" s="135"/>
      <c r="D21" s="135"/>
      <c r="E21" s="135"/>
      <c r="F21" s="136"/>
      <c r="G21" s="136"/>
      <c r="H21" s="136"/>
      <c r="I21" s="136"/>
      <c r="J21" s="136">
        <f t="shared" si="0"/>
        <v>0</v>
      </c>
      <c r="K21" s="136"/>
      <c r="L21" s="136"/>
      <c r="M21" s="136">
        <f t="shared" si="1"/>
        <v>0</v>
      </c>
      <c r="N21" s="136"/>
      <c r="O21" s="136"/>
      <c r="P21" s="136"/>
      <c r="Q21" s="135"/>
      <c r="R21" s="135"/>
    </row>
    <row r="22" spans="1:18" ht="30" customHeight="1">
      <c r="A22" s="139"/>
      <c r="B22" s="22">
        <v>10</v>
      </c>
      <c r="C22" s="135"/>
      <c r="D22" s="135"/>
      <c r="E22" s="135"/>
      <c r="F22" s="136"/>
      <c r="G22" s="136"/>
      <c r="H22" s="136"/>
      <c r="I22" s="136"/>
      <c r="J22" s="136">
        <f t="shared" si="0"/>
        <v>0</v>
      </c>
      <c r="K22" s="136"/>
      <c r="L22" s="136"/>
      <c r="M22" s="136">
        <f t="shared" si="1"/>
        <v>0</v>
      </c>
      <c r="N22" s="136"/>
      <c r="O22" s="136"/>
      <c r="P22" s="136"/>
      <c r="Q22" s="135"/>
      <c r="R22" s="135"/>
    </row>
    <row r="23" spans="1:18" ht="30" customHeight="1">
      <c r="A23" s="139"/>
      <c r="B23" s="22">
        <v>11</v>
      </c>
      <c r="C23" s="135"/>
      <c r="D23" s="135"/>
      <c r="E23" s="135"/>
      <c r="F23" s="136"/>
      <c r="G23" s="136"/>
      <c r="H23" s="136"/>
      <c r="I23" s="136"/>
      <c r="J23" s="136">
        <f t="shared" si="0"/>
        <v>0</v>
      </c>
      <c r="K23" s="136"/>
      <c r="L23" s="136"/>
      <c r="M23" s="136">
        <f t="shared" si="1"/>
        <v>0</v>
      </c>
      <c r="N23" s="136"/>
      <c r="O23" s="136"/>
      <c r="P23" s="136"/>
      <c r="Q23" s="135"/>
      <c r="R23" s="135"/>
    </row>
    <row r="24" spans="1:18" ht="30" customHeight="1" thickBot="1">
      <c r="A24" s="151"/>
      <c r="B24" s="23">
        <v>12</v>
      </c>
      <c r="C24" s="143"/>
      <c r="D24" s="143"/>
      <c r="E24" s="143"/>
      <c r="F24" s="144"/>
      <c r="G24" s="144"/>
      <c r="H24" s="144"/>
      <c r="I24" s="144"/>
      <c r="J24" s="144">
        <f t="shared" si="0"/>
        <v>0</v>
      </c>
      <c r="K24" s="144"/>
      <c r="L24" s="144"/>
      <c r="M24" s="144">
        <f t="shared" si="1"/>
        <v>0</v>
      </c>
      <c r="N24" s="144"/>
      <c r="O24" s="144"/>
      <c r="P24" s="144"/>
      <c r="Q24" s="143"/>
      <c r="R24" s="143"/>
    </row>
    <row r="25" spans="1:18" ht="30" customHeight="1" thickTop="1">
      <c r="A25" s="138" t="s">
        <v>29</v>
      </c>
      <c r="B25" s="21">
        <v>1</v>
      </c>
      <c r="C25" s="134" t="s">
        <v>22</v>
      </c>
      <c r="D25" s="134"/>
      <c r="E25" s="134"/>
      <c r="F25" s="141">
        <v>24000</v>
      </c>
      <c r="G25" s="141"/>
      <c r="H25" s="141"/>
      <c r="I25" s="141"/>
      <c r="J25" s="141">
        <f>F25*0.1</f>
        <v>2400</v>
      </c>
      <c r="K25" s="141"/>
      <c r="L25" s="141"/>
      <c r="M25" s="141">
        <f>F25+J25</f>
        <v>26400</v>
      </c>
      <c r="N25" s="141"/>
      <c r="O25" s="141"/>
      <c r="P25" s="141"/>
      <c r="Q25" s="142">
        <v>44819</v>
      </c>
      <c r="R25" s="134"/>
    </row>
    <row r="26" spans="1:18" ht="30" customHeight="1">
      <c r="A26" s="139"/>
      <c r="B26" s="21">
        <v>2</v>
      </c>
      <c r="C26" s="134"/>
      <c r="D26" s="134"/>
      <c r="E26" s="134"/>
      <c r="F26" s="141"/>
      <c r="G26" s="141"/>
      <c r="H26" s="141"/>
      <c r="I26" s="141"/>
      <c r="J26" s="141">
        <f t="shared" si="0"/>
        <v>0</v>
      </c>
      <c r="K26" s="141"/>
      <c r="L26" s="141"/>
      <c r="M26" s="141">
        <f t="shared" si="1"/>
        <v>0</v>
      </c>
      <c r="N26" s="141"/>
      <c r="O26" s="141"/>
      <c r="P26" s="141"/>
      <c r="Q26" s="134"/>
      <c r="R26" s="134"/>
    </row>
    <row r="27" spans="1:18" ht="30" customHeight="1" thickBot="1">
      <c r="A27" s="140"/>
      <c r="B27" s="22">
        <v>3</v>
      </c>
      <c r="C27" s="135" t="s">
        <v>23</v>
      </c>
      <c r="D27" s="135"/>
      <c r="E27" s="135"/>
      <c r="F27" s="136">
        <v>112000</v>
      </c>
      <c r="G27" s="136"/>
      <c r="H27" s="136"/>
      <c r="I27" s="136"/>
      <c r="J27" s="136">
        <f t="shared" si="0"/>
        <v>11200</v>
      </c>
      <c r="K27" s="136"/>
      <c r="L27" s="136"/>
      <c r="M27" s="136">
        <f t="shared" si="1"/>
        <v>123200</v>
      </c>
      <c r="N27" s="136"/>
      <c r="O27" s="136"/>
      <c r="P27" s="136"/>
      <c r="Q27" s="137">
        <v>44812</v>
      </c>
      <c r="R27" s="135"/>
    </row>
    <row r="28" spans="1:18" ht="30" customHeight="1" thickBot="1">
      <c r="C28" s="14"/>
      <c r="D28" s="14"/>
      <c r="E28" s="14"/>
      <c r="F28" s="131">
        <f>SUM(F5:F27)</f>
        <v>3070050</v>
      </c>
      <c r="G28" s="132"/>
      <c r="H28" s="132"/>
      <c r="I28" s="133"/>
      <c r="J28" s="131">
        <f>SUM(J5:J27)</f>
        <v>303405</v>
      </c>
      <c r="K28" s="132"/>
      <c r="L28" s="133"/>
      <c r="M28" s="131">
        <f>SUM(M5:M27)</f>
        <v>3373455</v>
      </c>
      <c r="N28" s="132"/>
      <c r="O28" s="132"/>
      <c r="P28" s="13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C25:E25"/>
    <mergeCell ref="F25:I25"/>
    <mergeCell ref="J25:L25"/>
    <mergeCell ref="M25:P25"/>
    <mergeCell ref="Q25:R25"/>
    <mergeCell ref="A25:A27"/>
    <mergeCell ref="M3:R3"/>
    <mergeCell ref="G1:G2"/>
    <mergeCell ref="F1:F2"/>
    <mergeCell ref="A6:A11"/>
    <mergeCell ref="A12:A24"/>
    <mergeCell ref="C1:E2"/>
    <mergeCell ref="H1:M2"/>
    <mergeCell ref="J26:L26"/>
    <mergeCell ref="M26:P26"/>
    <mergeCell ref="Q26:R26"/>
    <mergeCell ref="B16:B17"/>
    <mergeCell ref="C16:E17"/>
    <mergeCell ref="F17:I17"/>
    <mergeCell ref="J17:L17"/>
    <mergeCell ref="M16:P17"/>
    <mergeCell ref="Q23:R23"/>
    <mergeCell ref="C24:E24"/>
    <mergeCell ref="F24:I24"/>
    <mergeCell ref="J24:L24"/>
    <mergeCell ref="M24:P24"/>
    <mergeCell ref="Q24:R24"/>
    <mergeCell ref="F28:I28"/>
    <mergeCell ref="J28:L28"/>
    <mergeCell ref="M28:P28"/>
    <mergeCell ref="B4:E4"/>
    <mergeCell ref="C23:E23"/>
    <mergeCell ref="F23:I23"/>
    <mergeCell ref="J23:L23"/>
    <mergeCell ref="M23:P23"/>
    <mergeCell ref="C26:E26"/>
    <mergeCell ref="F26:I26"/>
    <mergeCell ref="C22:E22"/>
    <mergeCell ref="F22:I22"/>
    <mergeCell ref="J22:L22"/>
    <mergeCell ref="M22:P22"/>
    <mergeCell ref="Q22:R22"/>
    <mergeCell ref="C27:E27"/>
    <mergeCell ref="F27:I27"/>
    <mergeCell ref="J27:L27"/>
    <mergeCell ref="M27:P27"/>
    <mergeCell ref="Q27:R27"/>
    <mergeCell ref="C20:E20"/>
    <mergeCell ref="F20:I20"/>
    <mergeCell ref="J20:L20"/>
    <mergeCell ref="M20:P20"/>
    <mergeCell ref="Q20:R20"/>
    <mergeCell ref="C21:E21"/>
    <mergeCell ref="F21:I21"/>
    <mergeCell ref="J21:L21"/>
    <mergeCell ref="M21:P21"/>
    <mergeCell ref="Q21:R21"/>
    <mergeCell ref="C18:E18"/>
    <mergeCell ref="F18:I18"/>
    <mergeCell ref="J18:L18"/>
    <mergeCell ref="M18:P18"/>
    <mergeCell ref="Q18:R18"/>
    <mergeCell ref="C19:E19"/>
    <mergeCell ref="F19:I19"/>
    <mergeCell ref="J19:L19"/>
    <mergeCell ref="M19:P19"/>
    <mergeCell ref="Q19:R19"/>
    <mergeCell ref="F16:I16"/>
    <mergeCell ref="J16:L16"/>
    <mergeCell ref="C13:E13"/>
    <mergeCell ref="F13:I13"/>
    <mergeCell ref="J13:L13"/>
    <mergeCell ref="M13:P13"/>
    <mergeCell ref="Q13:R13"/>
    <mergeCell ref="C14:E14"/>
    <mergeCell ref="F14:I14"/>
    <mergeCell ref="J14:L14"/>
    <mergeCell ref="M14:P14"/>
    <mergeCell ref="Q14:R14"/>
    <mergeCell ref="Q16:R17"/>
    <mergeCell ref="C12:E12"/>
    <mergeCell ref="F12:I12"/>
    <mergeCell ref="J12:L12"/>
    <mergeCell ref="M12:P12"/>
    <mergeCell ref="Q12:R12"/>
    <mergeCell ref="C15:E15"/>
    <mergeCell ref="F15:I15"/>
    <mergeCell ref="J15:L15"/>
    <mergeCell ref="M15:P15"/>
    <mergeCell ref="Q15:R15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C6:E6"/>
    <mergeCell ref="F6:I6"/>
    <mergeCell ref="J6:L6"/>
    <mergeCell ref="M6:P6"/>
    <mergeCell ref="Q6:R6"/>
    <mergeCell ref="C7:E7"/>
    <mergeCell ref="F7:I7"/>
    <mergeCell ref="J7:L7"/>
    <mergeCell ref="M7:P7"/>
    <mergeCell ref="Q7:R7"/>
    <mergeCell ref="J4:L4"/>
    <mergeCell ref="F4:I4"/>
    <mergeCell ref="M4:P4"/>
    <mergeCell ref="Q4:R4"/>
    <mergeCell ref="C5:E5"/>
    <mergeCell ref="F5:I5"/>
    <mergeCell ref="J5:L5"/>
    <mergeCell ref="M5:P5"/>
    <mergeCell ref="Q5:R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7F453-AED6-4444-B3E6-FD35F12221E6}">
  <dimension ref="A1:R29"/>
  <sheetViews>
    <sheetView topLeftCell="A7" zoomScaleNormal="100" workbookViewId="0">
      <selection activeCell="Q30" sqref="Q30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73" t="s">
        <v>31</v>
      </c>
      <c r="D1" s="173"/>
      <c r="E1" s="173"/>
      <c r="F1" s="174">
        <v>8</v>
      </c>
      <c r="G1" s="175" t="s">
        <v>25</v>
      </c>
      <c r="H1" s="176" t="s">
        <v>26</v>
      </c>
      <c r="I1" s="176"/>
      <c r="J1" s="176"/>
      <c r="K1" s="176"/>
      <c r="L1" s="176"/>
      <c r="M1" s="176"/>
    </row>
    <row r="2" spans="1:18" ht="18" customHeight="1">
      <c r="C2" s="173"/>
      <c r="D2" s="173"/>
      <c r="E2" s="173"/>
      <c r="F2" s="174"/>
      <c r="G2" s="175"/>
      <c r="H2" s="176"/>
      <c r="I2" s="176"/>
      <c r="J2" s="176"/>
      <c r="K2" s="176"/>
      <c r="L2" s="176"/>
      <c r="M2" s="176"/>
    </row>
    <row r="3" spans="1:18" ht="19.5" customHeight="1">
      <c r="M3" s="177" t="s">
        <v>24</v>
      </c>
      <c r="N3" s="177"/>
      <c r="O3" s="177"/>
      <c r="P3" s="177"/>
      <c r="Q3" s="177"/>
      <c r="R3" s="177"/>
    </row>
    <row r="4" spans="1:18" ht="30" customHeight="1">
      <c r="A4" s="18" t="s">
        <v>2</v>
      </c>
      <c r="B4" s="145" t="s">
        <v>1</v>
      </c>
      <c r="C4" s="146"/>
      <c r="D4" s="146"/>
      <c r="E4" s="147"/>
      <c r="F4" s="136" t="s">
        <v>3</v>
      </c>
      <c r="G4" s="136"/>
      <c r="H4" s="136"/>
      <c r="I4" s="136"/>
      <c r="J4" s="136" t="s">
        <v>0</v>
      </c>
      <c r="K4" s="136"/>
      <c r="L4" s="136"/>
      <c r="M4" s="136" t="s">
        <v>4</v>
      </c>
      <c r="N4" s="136"/>
      <c r="O4" s="136"/>
      <c r="P4" s="136"/>
      <c r="Q4" s="135" t="s">
        <v>5</v>
      </c>
      <c r="R4" s="135"/>
    </row>
    <row r="5" spans="1:18" ht="30" customHeight="1" thickBot="1">
      <c r="A5" s="19" t="s">
        <v>8</v>
      </c>
      <c r="B5" s="20" t="s">
        <v>6</v>
      </c>
      <c r="C5" s="143" t="s">
        <v>7</v>
      </c>
      <c r="D5" s="143"/>
      <c r="E5" s="143"/>
      <c r="F5" s="144">
        <v>465000</v>
      </c>
      <c r="G5" s="144"/>
      <c r="H5" s="144"/>
      <c r="I5" s="144"/>
      <c r="J5" s="144">
        <v>46500</v>
      </c>
      <c r="K5" s="144"/>
      <c r="L5" s="144"/>
      <c r="M5" s="144">
        <f>F5+J5</f>
        <v>511500</v>
      </c>
      <c r="N5" s="144"/>
      <c r="O5" s="144"/>
      <c r="P5" s="144"/>
      <c r="Q5" s="172">
        <v>44834</v>
      </c>
      <c r="R5" s="143"/>
    </row>
    <row r="6" spans="1:18" ht="30" customHeight="1" thickTop="1">
      <c r="A6" s="138" t="s">
        <v>27</v>
      </c>
      <c r="B6" s="21">
        <v>1</v>
      </c>
      <c r="C6" s="134" t="s">
        <v>9</v>
      </c>
      <c r="D6" s="134"/>
      <c r="E6" s="134"/>
      <c r="F6" s="141"/>
      <c r="G6" s="141"/>
      <c r="H6" s="141"/>
      <c r="I6" s="141"/>
      <c r="J6" s="141">
        <f>F6*0.1</f>
        <v>0</v>
      </c>
      <c r="K6" s="141"/>
      <c r="L6" s="141"/>
      <c r="M6" s="141">
        <f>F6+J6</f>
        <v>0</v>
      </c>
      <c r="N6" s="141"/>
      <c r="O6" s="141"/>
      <c r="P6" s="141"/>
      <c r="Q6" s="134"/>
      <c r="R6" s="134"/>
    </row>
    <row r="7" spans="1:18" ht="30" customHeight="1">
      <c r="A7" s="139"/>
      <c r="B7" s="22">
        <v>2</v>
      </c>
      <c r="C7" s="135" t="s">
        <v>10</v>
      </c>
      <c r="D7" s="135"/>
      <c r="E7" s="135"/>
      <c r="F7" s="136">
        <v>455000</v>
      </c>
      <c r="G7" s="136"/>
      <c r="H7" s="136"/>
      <c r="I7" s="136"/>
      <c r="J7" s="136">
        <f t="shared" ref="J7:J27" si="0">F7*0.1</f>
        <v>45500</v>
      </c>
      <c r="K7" s="136"/>
      <c r="L7" s="136"/>
      <c r="M7" s="136">
        <f t="shared" ref="M7:M27" si="1">F7+J7</f>
        <v>500500</v>
      </c>
      <c r="N7" s="136"/>
      <c r="O7" s="136"/>
      <c r="P7" s="136"/>
      <c r="Q7" s="137">
        <v>44824</v>
      </c>
      <c r="R7" s="135"/>
    </row>
    <row r="8" spans="1:18" ht="30" customHeight="1">
      <c r="A8" s="139"/>
      <c r="B8" s="22">
        <v>3</v>
      </c>
      <c r="C8" s="135" t="s">
        <v>11</v>
      </c>
      <c r="D8" s="135"/>
      <c r="E8" s="135"/>
      <c r="F8" s="136">
        <v>273250</v>
      </c>
      <c r="G8" s="136"/>
      <c r="H8" s="136"/>
      <c r="I8" s="136"/>
      <c r="J8" s="136">
        <f t="shared" si="0"/>
        <v>27325</v>
      </c>
      <c r="K8" s="136"/>
      <c r="L8" s="136"/>
      <c r="M8" s="136">
        <f t="shared" si="1"/>
        <v>300575</v>
      </c>
      <c r="N8" s="136"/>
      <c r="O8" s="136"/>
      <c r="P8" s="136"/>
      <c r="Q8" s="137">
        <v>44824</v>
      </c>
      <c r="R8" s="135"/>
    </row>
    <row r="9" spans="1:18" ht="30" customHeight="1">
      <c r="A9" s="139"/>
      <c r="B9" s="22">
        <v>4</v>
      </c>
      <c r="C9" s="135" t="s">
        <v>12</v>
      </c>
      <c r="D9" s="135"/>
      <c r="E9" s="135"/>
      <c r="F9" s="136">
        <v>59000</v>
      </c>
      <c r="G9" s="136"/>
      <c r="H9" s="136"/>
      <c r="I9" s="136"/>
      <c r="J9" s="136">
        <f t="shared" si="0"/>
        <v>5900</v>
      </c>
      <c r="K9" s="136"/>
      <c r="L9" s="136"/>
      <c r="M9" s="136">
        <f t="shared" si="1"/>
        <v>64900</v>
      </c>
      <c r="N9" s="136"/>
      <c r="O9" s="136"/>
      <c r="P9" s="136"/>
      <c r="Q9" s="137">
        <v>44824</v>
      </c>
      <c r="R9" s="135"/>
    </row>
    <row r="10" spans="1:18" ht="30" customHeight="1">
      <c r="A10" s="139"/>
      <c r="B10" s="22">
        <v>5</v>
      </c>
      <c r="C10" s="135" t="s">
        <v>13</v>
      </c>
      <c r="D10" s="135"/>
      <c r="E10" s="135"/>
      <c r="F10" s="136">
        <v>112500</v>
      </c>
      <c r="G10" s="136"/>
      <c r="H10" s="136"/>
      <c r="I10" s="136"/>
      <c r="J10" s="136">
        <f t="shared" si="0"/>
        <v>11250</v>
      </c>
      <c r="K10" s="136"/>
      <c r="L10" s="136"/>
      <c r="M10" s="136">
        <f t="shared" si="1"/>
        <v>123750</v>
      </c>
      <c r="N10" s="136"/>
      <c r="O10" s="136"/>
      <c r="P10" s="136"/>
      <c r="Q10" s="137">
        <v>44804</v>
      </c>
      <c r="R10" s="135"/>
    </row>
    <row r="11" spans="1:18" ht="30" customHeight="1" thickBot="1">
      <c r="A11" s="151"/>
      <c r="B11" s="23">
        <v>6</v>
      </c>
      <c r="C11" s="143" t="s">
        <v>14</v>
      </c>
      <c r="D11" s="143"/>
      <c r="E11" s="143"/>
      <c r="F11" s="144"/>
      <c r="G11" s="144"/>
      <c r="H11" s="144"/>
      <c r="I11" s="144"/>
      <c r="J11" s="144">
        <f t="shared" si="0"/>
        <v>0</v>
      </c>
      <c r="K11" s="144"/>
      <c r="L11" s="144"/>
      <c r="M11" s="144">
        <f t="shared" si="1"/>
        <v>0</v>
      </c>
      <c r="N11" s="144"/>
      <c r="O11" s="144"/>
      <c r="P11" s="144"/>
      <c r="Q11" s="143"/>
      <c r="R11" s="143"/>
    </row>
    <row r="12" spans="1:18" ht="30" customHeight="1" thickTop="1">
      <c r="A12" s="138" t="s">
        <v>28</v>
      </c>
      <c r="B12" s="21">
        <v>1</v>
      </c>
      <c r="C12" s="134" t="s">
        <v>15</v>
      </c>
      <c r="D12" s="134"/>
      <c r="E12" s="134"/>
      <c r="F12" s="141">
        <v>420000</v>
      </c>
      <c r="G12" s="141"/>
      <c r="H12" s="141"/>
      <c r="I12" s="141"/>
      <c r="J12" s="141">
        <f t="shared" si="0"/>
        <v>42000</v>
      </c>
      <c r="K12" s="141"/>
      <c r="L12" s="141"/>
      <c r="M12" s="141">
        <f t="shared" si="1"/>
        <v>462000</v>
      </c>
      <c r="N12" s="141"/>
      <c r="O12" s="141"/>
      <c r="P12" s="141"/>
      <c r="Q12" s="142">
        <v>44834</v>
      </c>
      <c r="R12" s="134"/>
    </row>
    <row r="13" spans="1:18" ht="30" customHeight="1">
      <c r="A13" s="139"/>
      <c r="B13" s="22">
        <v>2</v>
      </c>
      <c r="C13" s="135" t="s">
        <v>16</v>
      </c>
      <c r="D13" s="135"/>
      <c r="E13" s="135"/>
      <c r="F13" s="136">
        <v>300300</v>
      </c>
      <c r="G13" s="136"/>
      <c r="H13" s="136"/>
      <c r="I13" s="136"/>
      <c r="J13" s="136">
        <f t="shared" si="0"/>
        <v>30030</v>
      </c>
      <c r="K13" s="136"/>
      <c r="L13" s="136"/>
      <c r="M13" s="136">
        <f t="shared" si="1"/>
        <v>330330</v>
      </c>
      <c r="N13" s="136"/>
      <c r="O13" s="136"/>
      <c r="P13" s="136"/>
      <c r="Q13" s="137">
        <v>44834</v>
      </c>
      <c r="R13" s="135"/>
    </row>
    <row r="14" spans="1:18" ht="30" customHeight="1">
      <c r="A14" s="139"/>
      <c r="B14" s="21">
        <v>3</v>
      </c>
      <c r="C14" s="135" t="s">
        <v>19</v>
      </c>
      <c r="D14" s="135"/>
      <c r="E14" s="135"/>
      <c r="F14" s="136">
        <v>58000</v>
      </c>
      <c r="G14" s="136"/>
      <c r="H14" s="136"/>
      <c r="I14" s="136"/>
      <c r="J14" s="136">
        <f t="shared" si="0"/>
        <v>5800</v>
      </c>
      <c r="K14" s="136"/>
      <c r="L14" s="136"/>
      <c r="M14" s="136">
        <f t="shared" si="1"/>
        <v>63800</v>
      </c>
      <c r="N14" s="136"/>
      <c r="O14" s="136"/>
      <c r="P14" s="136"/>
      <c r="Q14" s="135"/>
      <c r="R14" s="135"/>
    </row>
    <row r="15" spans="1:18" ht="30" customHeight="1">
      <c r="A15" s="139"/>
      <c r="B15" s="22">
        <v>4</v>
      </c>
      <c r="C15" s="145" t="s">
        <v>20</v>
      </c>
      <c r="D15" s="146"/>
      <c r="E15" s="147"/>
      <c r="F15" s="148">
        <v>30000</v>
      </c>
      <c r="G15" s="149"/>
      <c r="H15" s="149"/>
      <c r="I15" s="150"/>
      <c r="J15" s="148">
        <f t="shared" si="0"/>
        <v>3000</v>
      </c>
      <c r="K15" s="149"/>
      <c r="L15" s="150"/>
      <c r="M15" s="148">
        <f t="shared" si="1"/>
        <v>33000</v>
      </c>
      <c r="N15" s="149"/>
      <c r="O15" s="149"/>
      <c r="P15" s="150"/>
      <c r="Q15" s="137">
        <v>44824</v>
      </c>
      <c r="R15" s="135"/>
    </row>
    <row r="16" spans="1:18" ht="30" customHeight="1">
      <c r="A16" s="139"/>
      <c r="B16" s="152">
        <v>5</v>
      </c>
      <c r="C16" s="154" t="s">
        <v>30</v>
      </c>
      <c r="D16" s="155"/>
      <c r="E16" s="156"/>
      <c r="F16" s="160">
        <v>725000</v>
      </c>
      <c r="G16" s="160"/>
      <c r="H16" s="160"/>
      <c r="I16" s="160"/>
      <c r="J16" s="160">
        <f t="shared" si="0"/>
        <v>72500</v>
      </c>
      <c r="K16" s="160"/>
      <c r="L16" s="160"/>
      <c r="M16" s="161">
        <f>F16+J16+F17</f>
        <v>833500</v>
      </c>
      <c r="N16" s="162"/>
      <c r="O16" s="162"/>
      <c r="P16" s="163"/>
      <c r="Q16" s="167">
        <v>44834</v>
      </c>
      <c r="R16" s="168"/>
    </row>
    <row r="17" spans="1:18" ht="30" customHeight="1">
      <c r="A17" s="139"/>
      <c r="B17" s="153"/>
      <c r="C17" s="157"/>
      <c r="D17" s="158"/>
      <c r="E17" s="159"/>
      <c r="F17" s="171">
        <v>36000</v>
      </c>
      <c r="G17" s="171"/>
      <c r="H17" s="171"/>
      <c r="I17" s="171"/>
      <c r="J17" s="171" t="s">
        <v>21</v>
      </c>
      <c r="K17" s="171"/>
      <c r="L17" s="171"/>
      <c r="M17" s="164"/>
      <c r="N17" s="165"/>
      <c r="O17" s="165"/>
      <c r="P17" s="166"/>
      <c r="Q17" s="169"/>
      <c r="R17" s="170"/>
    </row>
    <row r="18" spans="1:18" ht="30" customHeight="1">
      <c r="A18" s="139"/>
      <c r="B18" s="22">
        <v>6</v>
      </c>
      <c r="C18" s="135"/>
      <c r="D18" s="135"/>
      <c r="E18" s="135"/>
      <c r="F18" s="136"/>
      <c r="G18" s="136"/>
      <c r="H18" s="136"/>
      <c r="I18" s="136"/>
      <c r="J18" s="136"/>
      <c r="K18" s="136"/>
      <c r="L18" s="136"/>
      <c r="M18" s="136">
        <f t="shared" si="1"/>
        <v>0</v>
      </c>
      <c r="N18" s="136"/>
      <c r="O18" s="136"/>
      <c r="P18" s="136"/>
      <c r="Q18" s="135"/>
      <c r="R18" s="135"/>
    </row>
    <row r="19" spans="1:18" ht="30" customHeight="1">
      <c r="A19" s="139"/>
      <c r="B19" s="22">
        <v>7</v>
      </c>
      <c r="C19" s="145"/>
      <c r="D19" s="146"/>
      <c r="E19" s="147"/>
      <c r="F19" s="148"/>
      <c r="G19" s="149"/>
      <c r="H19" s="149"/>
      <c r="I19" s="150"/>
      <c r="J19" s="148"/>
      <c r="K19" s="149"/>
      <c r="L19" s="150"/>
      <c r="M19" s="148">
        <f t="shared" si="1"/>
        <v>0</v>
      </c>
      <c r="N19" s="149"/>
      <c r="O19" s="149"/>
      <c r="P19" s="150"/>
      <c r="Q19" s="137"/>
      <c r="R19" s="135"/>
    </row>
    <row r="20" spans="1:18" ht="30" customHeight="1">
      <c r="A20" s="139"/>
      <c r="B20" s="22">
        <v>8</v>
      </c>
      <c r="C20" s="145"/>
      <c r="D20" s="146"/>
      <c r="E20" s="147"/>
      <c r="F20" s="148"/>
      <c r="G20" s="149"/>
      <c r="H20" s="149"/>
      <c r="I20" s="150"/>
      <c r="J20" s="148">
        <f t="shared" si="0"/>
        <v>0</v>
      </c>
      <c r="K20" s="149"/>
      <c r="L20" s="150"/>
      <c r="M20" s="148">
        <f t="shared" si="1"/>
        <v>0</v>
      </c>
      <c r="N20" s="149"/>
      <c r="O20" s="149"/>
      <c r="P20" s="150"/>
      <c r="Q20" s="135"/>
      <c r="R20" s="135"/>
    </row>
    <row r="21" spans="1:18" ht="30" customHeight="1">
      <c r="A21" s="139"/>
      <c r="B21" s="22">
        <v>9</v>
      </c>
      <c r="C21" s="135"/>
      <c r="D21" s="135"/>
      <c r="E21" s="135"/>
      <c r="F21" s="136"/>
      <c r="G21" s="136"/>
      <c r="H21" s="136"/>
      <c r="I21" s="136"/>
      <c r="J21" s="136">
        <f t="shared" si="0"/>
        <v>0</v>
      </c>
      <c r="K21" s="136"/>
      <c r="L21" s="136"/>
      <c r="M21" s="136">
        <f t="shared" si="1"/>
        <v>0</v>
      </c>
      <c r="N21" s="136"/>
      <c r="O21" s="136"/>
      <c r="P21" s="136"/>
      <c r="Q21" s="135"/>
      <c r="R21" s="135"/>
    </row>
    <row r="22" spans="1:18" ht="30" customHeight="1">
      <c r="A22" s="139"/>
      <c r="B22" s="22">
        <v>10</v>
      </c>
      <c r="C22" s="135"/>
      <c r="D22" s="135"/>
      <c r="E22" s="135"/>
      <c r="F22" s="136"/>
      <c r="G22" s="136"/>
      <c r="H22" s="136"/>
      <c r="I22" s="136"/>
      <c r="J22" s="136">
        <f t="shared" si="0"/>
        <v>0</v>
      </c>
      <c r="K22" s="136"/>
      <c r="L22" s="136"/>
      <c r="M22" s="136">
        <f t="shared" si="1"/>
        <v>0</v>
      </c>
      <c r="N22" s="136"/>
      <c r="O22" s="136"/>
      <c r="P22" s="136"/>
      <c r="Q22" s="135"/>
      <c r="R22" s="135"/>
    </row>
    <row r="23" spans="1:18" ht="30" customHeight="1">
      <c r="A23" s="139"/>
      <c r="B23" s="22">
        <v>11</v>
      </c>
      <c r="C23" s="135"/>
      <c r="D23" s="135"/>
      <c r="E23" s="135"/>
      <c r="F23" s="136"/>
      <c r="G23" s="136"/>
      <c r="H23" s="136"/>
      <c r="I23" s="136"/>
      <c r="J23" s="136">
        <f t="shared" si="0"/>
        <v>0</v>
      </c>
      <c r="K23" s="136"/>
      <c r="L23" s="136"/>
      <c r="M23" s="136">
        <f t="shared" si="1"/>
        <v>0</v>
      </c>
      <c r="N23" s="136"/>
      <c r="O23" s="136"/>
      <c r="P23" s="136"/>
      <c r="Q23" s="135"/>
      <c r="R23" s="135"/>
    </row>
    <row r="24" spans="1:18" ht="30" customHeight="1" thickBot="1">
      <c r="A24" s="151"/>
      <c r="B24" s="23">
        <v>12</v>
      </c>
      <c r="C24" s="143"/>
      <c r="D24" s="143"/>
      <c r="E24" s="143"/>
      <c r="F24" s="144"/>
      <c r="G24" s="144"/>
      <c r="H24" s="144"/>
      <c r="I24" s="144"/>
      <c r="J24" s="144">
        <f t="shared" si="0"/>
        <v>0</v>
      </c>
      <c r="K24" s="144"/>
      <c r="L24" s="144"/>
      <c r="M24" s="144">
        <f t="shared" si="1"/>
        <v>0</v>
      </c>
      <c r="N24" s="144"/>
      <c r="O24" s="144"/>
      <c r="P24" s="144"/>
      <c r="Q24" s="143"/>
      <c r="R24" s="143"/>
    </row>
    <row r="25" spans="1:18" ht="30" customHeight="1" thickTop="1">
      <c r="A25" s="138" t="s">
        <v>29</v>
      </c>
      <c r="B25" s="21">
        <v>1</v>
      </c>
      <c r="C25" s="134" t="s">
        <v>22</v>
      </c>
      <c r="D25" s="134"/>
      <c r="E25" s="134"/>
      <c r="F25" s="141">
        <v>24000</v>
      </c>
      <c r="G25" s="141"/>
      <c r="H25" s="141"/>
      <c r="I25" s="141"/>
      <c r="J25" s="141">
        <f>F25*0.1</f>
        <v>2400</v>
      </c>
      <c r="K25" s="141"/>
      <c r="L25" s="141"/>
      <c r="M25" s="141">
        <f>F25+J25</f>
        <v>26400</v>
      </c>
      <c r="N25" s="141"/>
      <c r="O25" s="141"/>
      <c r="P25" s="141"/>
      <c r="Q25" s="142">
        <v>44819</v>
      </c>
      <c r="R25" s="134"/>
    </row>
    <row r="26" spans="1:18" ht="30" customHeight="1">
      <c r="A26" s="139"/>
      <c r="B26" s="21">
        <v>2</v>
      </c>
      <c r="C26" s="134"/>
      <c r="D26" s="134"/>
      <c r="E26" s="134"/>
      <c r="F26" s="141"/>
      <c r="G26" s="141"/>
      <c r="H26" s="141"/>
      <c r="I26" s="141"/>
      <c r="J26" s="141">
        <f t="shared" si="0"/>
        <v>0</v>
      </c>
      <c r="K26" s="141"/>
      <c r="L26" s="141"/>
      <c r="M26" s="141">
        <f t="shared" si="1"/>
        <v>0</v>
      </c>
      <c r="N26" s="141"/>
      <c r="O26" s="141"/>
      <c r="P26" s="141"/>
      <c r="Q26" s="134"/>
      <c r="R26" s="134"/>
    </row>
    <row r="27" spans="1:18" ht="30" customHeight="1" thickBot="1">
      <c r="A27" s="140"/>
      <c r="B27" s="22">
        <v>3</v>
      </c>
      <c r="C27" s="135" t="s">
        <v>23</v>
      </c>
      <c r="D27" s="135"/>
      <c r="E27" s="135"/>
      <c r="F27" s="136">
        <v>112000</v>
      </c>
      <c r="G27" s="136"/>
      <c r="H27" s="136"/>
      <c r="I27" s="136"/>
      <c r="J27" s="136">
        <f t="shared" si="0"/>
        <v>11200</v>
      </c>
      <c r="K27" s="136"/>
      <c r="L27" s="136"/>
      <c r="M27" s="136">
        <f t="shared" si="1"/>
        <v>123200</v>
      </c>
      <c r="N27" s="136"/>
      <c r="O27" s="136"/>
      <c r="P27" s="136"/>
      <c r="Q27" s="137">
        <v>44812</v>
      </c>
      <c r="R27" s="135"/>
    </row>
    <row r="28" spans="1:18" ht="30" customHeight="1" thickBot="1">
      <c r="C28" s="14"/>
      <c r="D28" s="14"/>
      <c r="E28" s="14"/>
      <c r="F28" s="131">
        <f>SUM(F5:F27)</f>
        <v>3070050</v>
      </c>
      <c r="G28" s="132"/>
      <c r="H28" s="132"/>
      <c r="I28" s="133"/>
      <c r="J28" s="131">
        <f>SUM(J5:J27)</f>
        <v>303405</v>
      </c>
      <c r="K28" s="132"/>
      <c r="L28" s="133"/>
      <c r="M28" s="131">
        <f>SUM(M5:M27)</f>
        <v>3373455</v>
      </c>
      <c r="N28" s="132"/>
      <c r="O28" s="132"/>
      <c r="P28" s="13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C01D-62CD-42E4-B1E7-C5BFC0754870}">
  <dimension ref="A1:R29"/>
  <sheetViews>
    <sheetView zoomScaleNormal="100" workbookViewId="0">
      <selection activeCell="N32" sqref="N32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73" t="s">
        <v>31</v>
      </c>
      <c r="D1" s="173"/>
      <c r="E1" s="173"/>
      <c r="F1" s="174">
        <v>8</v>
      </c>
      <c r="G1" s="175" t="s">
        <v>25</v>
      </c>
      <c r="H1" s="176" t="s">
        <v>26</v>
      </c>
      <c r="I1" s="176"/>
      <c r="J1" s="176"/>
      <c r="K1" s="176"/>
      <c r="L1" s="176"/>
      <c r="M1" s="176"/>
    </row>
    <row r="2" spans="1:18" ht="18" customHeight="1">
      <c r="C2" s="173"/>
      <c r="D2" s="173"/>
      <c r="E2" s="173"/>
      <c r="F2" s="174"/>
      <c r="G2" s="175"/>
      <c r="H2" s="176"/>
      <c r="I2" s="176"/>
      <c r="J2" s="176"/>
      <c r="K2" s="176"/>
      <c r="L2" s="176"/>
      <c r="M2" s="176"/>
    </row>
    <row r="3" spans="1:18" ht="19.5" customHeight="1">
      <c r="M3" s="177" t="s">
        <v>24</v>
      </c>
      <c r="N3" s="177"/>
      <c r="O3" s="177"/>
      <c r="P3" s="177"/>
      <c r="Q3" s="177"/>
      <c r="R3" s="177"/>
    </row>
    <row r="4" spans="1:18" ht="30" customHeight="1">
      <c r="A4" s="18" t="s">
        <v>2</v>
      </c>
      <c r="B4" s="145" t="s">
        <v>1</v>
      </c>
      <c r="C4" s="146"/>
      <c r="D4" s="146"/>
      <c r="E4" s="147"/>
      <c r="F4" s="136" t="s">
        <v>3</v>
      </c>
      <c r="G4" s="136"/>
      <c r="H4" s="136"/>
      <c r="I4" s="136"/>
      <c r="J4" s="136" t="s">
        <v>0</v>
      </c>
      <c r="K4" s="136"/>
      <c r="L4" s="136"/>
      <c r="M4" s="136" t="s">
        <v>4</v>
      </c>
      <c r="N4" s="136"/>
      <c r="O4" s="136"/>
      <c r="P4" s="136"/>
      <c r="Q4" s="135" t="s">
        <v>5</v>
      </c>
      <c r="R4" s="135"/>
    </row>
    <row r="5" spans="1:18" ht="30" customHeight="1" thickBot="1">
      <c r="A5" s="19" t="s">
        <v>8</v>
      </c>
      <c r="B5" s="20" t="s">
        <v>6</v>
      </c>
      <c r="C5" s="143" t="s">
        <v>7</v>
      </c>
      <c r="D5" s="143"/>
      <c r="E5" s="143"/>
      <c r="F5" s="144">
        <v>465000</v>
      </c>
      <c r="G5" s="144"/>
      <c r="H5" s="144"/>
      <c r="I5" s="144"/>
      <c r="J5" s="144">
        <v>46500</v>
      </c>
      <c r="K5" s="144"/>
      <c r="L5" s="144"/>
      <c r="M5" s="144">
        <f>F5+J5</f>
        <v>511500</v>
      </c>
      <c r="N5" s="144"/>
      <c r="O5" s="144"/>
      <c r="P5" s="144"/>
      <c r="Q5" s="172">
        <v>44834</v>
      </c>
      <c r="R5" s="143"/>
    </row>
    <row r="6" spans="1:18" ht="30" customHeight="1" thickTop="1">
      <c r="A6" s="138" t="s">
        <v>27</v>
      </c>
      <c r="B6" s="21">
        <v>1</v>
      </c>
      <c r="C6" s="134" t="s">
        <v>9</v>
      </c>
      <c r="D6" s="134"/>
      <c r="E6" s="134"/>
      <c r="F6" s="141"/>
      <c r="G6" s="141"/>
      <c r="H6" s="141"/>
      <c r="I6" s="141"/>
      <c r="J6" s="141">
        <f>F6*0.1</f>
        <v>0</v>
      </c>
      <c r="K6" s="141"/>
      <c r="L6" s="141"/>
      <c r="M6" s="141">
        <f>F6+J6</f>
        <v>0</v>
      </c>
      <c r="N6" s="141"/>
      <c r="O6" s="141"/>
      <c r="P6" s="141"/>
      <c r="Q6" s="134"/>
      <c r="R6" s="134"/>
    </row>
    <row r="7" spans="1:18" ht="30" customHeight="1">
      <c r="A7" s="139"/>
      <c r="B7" s="22">
        <v>2</v>
      </c>
      <c r="C7" s="135" t="s">
        <v>10</v>
      </c>
      <c r="D7" s="135"/>
      <c r="E7" s="135"/>
      <c r="F7" s="136">
        <v>455000</v>
      </c>
      <c r="G7" s="136"/>
      <c r="H7" s="136"/>
      <c r="I7" s="136"/>
      <c r="J7" s="136">
        <f t="shared" ref="J7:J27" si="0">F7*0.1</f>
        <v>45500</v>
      </c>
      <c r="K7" s="136"/>
      <c r="L7" s="136"/>
      <c r="M7" s="136">
        <f t="shared" ref="M7:M27" si="1">F7+J7</f>
        <v>500500</v>
      </c>
      <c r="N7" s="136"/>
      <c r="O7" s="136"/>
      <c r="P7" s="136"/>
      <c r="Q7" s="137">
        <v>44824</v>
      </c>
      <c r="R7" s="135"/>
    </row>
    <row r="8" spans="1:18" ht="30" customHeight="1">
      <c r="A8" s="139"/>
      <c r="B8" s="22">
        <v>3</v>
      </c>
      <c r="C8" s="135" t="s">
        <v>11</v>
      </c>
      <c r="D8" s="135"/>
      <c r="E8" s="135"/>
      <c r="F8" s="136">
        <v>273250</v>
      </c>
      <c r="G8" s="136"/>
      <c r="H8" s="136"/>
      <c r="I8" s="136"/>
      <c r="J8" s="136">
        <f t="shared" si="0"/>
        <v>27325</v>
      </c>
      <c r="K8" s="136"/>
      <c r="L8" s="136"/>
      <c r="M8" s="136">
        <f t="shared" si="1"/>
        <v>300575</v>
      </c>
      <c r="N8" s="136"/>
      <c r="O8" s="136"/>
      <c r="P8" s="136"/>
      <c r="Q8" s="137">
        <v>44824</v>
      </c>
      <c r="R8" s="135"/>
    </row>
    <row r="9" spans="1:18" ht="30" customHeight="1">
      <c r="A9" s="139"/>
      <c r="B9" s="22">
        <v>4</v>
      </c>
      <c r="C9" s="135" t="s">
        <v>12</v>
      </c>
      <c r="D9" s="135"/>
      <c r="E9" s="135"/>
      <c r="F9" s="136">
        <v>59000</v>
      </c>
      <c r="G9" s="136"/>
      <c r="H9" s="136"/>
      <c r="I9" s="136"/>
      <c r="J9" s="136">
        <f t="shared" si="0"/>
        <v>5900</v>
      </c>
      <c r="K9" s="136"/>
      <c r="L9" s="136"/>
      <c r="M9" s="136">
        <f t="shared" si="1"/>
        <v>64900</v>
      </c>
      <c r="N9" s="136"/>
      <c r="O9" s="136"/>
      <c r="P9" s="136"/>
      <c r="Q9" s="137">
        <v>44824</v>
      </c>
      <c r="R9" s="135"/>
    </row>
    <row r="10" spans="1:18" ht="30" customHeight="1">
      <c r="A10" s="139"/>
      <c r="B10" s="22">
        <v>5</v>
      </c>
      <c r="C10" s="135" t="s">
        <v>13</v>
      </c>
      <c r="D10" s="135"/>
      <c r="E10" s="135"/>
      <c r="F10" s="136">
        <v>112500</v>
      </c>
      <c r="G10" s="136"/>
      <c r="H10" s="136"/>
      <c r="I10" s="136"/>
      <c r="J10" s="136">
        <f t="shared" si="0"/>
        <v>11250</v>
      </c>
      <c r="K10" s="136"/>
      <c r="L10" s="136"/>
      <c r="M10" s="136">
        <f t="shared" si="1"/>
        <v>123750</v>
      </c>
      <c r="N10" s="136"/>
      <c r="O10" s="136"/>
      <c r="P10" s="136"/>
      <c r="Q10" s="137">
        <v>44804</v>
      </c>
      <c r="R10" s="135"/>
    </row>
    <row r="11" spans="1:18" ht="30" customHeight="1" thickBot="1">
      <c r="A11" s="151"/>
      <c r="B11" s="23">
        <v>6</v>
      </c>
      <c r="C11" s="143" t="s">
        <v>14</v>
      </c>
      <c r="D11" s="143"/>
      <c r="E11" s="143"/>
      <c r="F11" s="144"/>
      <c r="G11" s="144"/>
      <c r="H11" s="144"/>
      <c r="I11" s="144"/>
      <c r="J11" s="144">
        <f t="shared" si="0"/>
        <v>0</v>
      </c>
      <c r="K11" s="144"/>
      <c r="L11" s="144"/>
      <c r="M11" s="144">
        <f t="shared" si="1"/>
        <v>0</v>
      </c>
      <c r="N11" s="144"/>
      <c r="O11" s="144"/>
      <c r="P11" s="144"/>
      <c r="Q11" s="143"/>
      <c r="R11" s="143"/>
    </row>
    <row r="12" spans="1:18" ht="30" customHeight="1" thickTop="1">
      <c r="A12" s="138" t="s">
        <v>28</v>
      </c>
      <c r="B12" s="21">
        <v>1</v>
      </c>
      <c r="C12" s="134" t="s">
        <v>15</v>
      </c>
      <c r="D12" s="134"/>
      <c r="E12" s="134"/>
      <c r="F12" s="141">
        <v>420000</v>
      </c>
      <c r="G12" s="141"/>
      <c r="H12" s="141"/>
      <c r="I12" s="141"/>
      <c r="J12" s="141">
        <f t="shared" si="0"/>
        <v>42000</v>
      </c>
      <c r="K12" s="141"/>
      <c r="L12" s="141"/>
      <c r="M12" s="141">
        <f t="shared" si="1"/>
        <v>462000</v>
      </c>
      <c r="N12" s="141"/>
      <c r="O12" s="141"/>
      <c r="P12" s="141"/>
      <c r="Q12" s="142">
        <v>44834</v>
      </c>
      <c r="R12" s="134"/>
    </row>
    <row r="13" spans="1:18" ht="30" customHeight="1">
      <c r="A13" s="139"/>
      <c r="B13" s="22">
        <v>2</v>
      </c>
      <c r="C13" s="135" t="s">
        <v>16</v>
      </c>
      <c r="D13" s="135"/>
      <c r="E13" s="135"/>
      <c r="F13" s="136">
        <v>300300</v>
      </c>
      <c r="G13" s="136"/>
      <c r="H13" s="136"/>
      <c r="I13" s="136"/>
      <c r="J13" s="136">
        <f t="shared" si="0"/>
        <v>30030</v>
      </c>
      <c r="K13" s="136"/>
      <c r="L13" s="136"/>
      <c r="M13" s="136">
        <f t="shared" si="1"/>
        <v>330330</v>
      </c>
      <c r="N13" s="136"/>
      <c r="O13" s="136"/>
      <c r="P13" s="136"/>
      <c r="Q13" s="137">
        <v>44834</v>
      </c>
      <c r="R13" s="135"/>
    </row>
    <row r="14" spans="1:18" ht="30" customHeight="1">
      <c r="A14" s="139"/>
      <c r="B14" s="21">
        <v>3</v>
      </c>
      <c r="C14" s="135" t="s">
        <v>19</v>
      </c>
      <c r="D14" s="135"/>
      <c r="E14" s="135"/>
      <c r="F14" s="136">
        <v>58000</v>
      </c>
      <c r="G14" s="136"/>
      <c r="H14" s="136"/>
      <c r="I14" s="136"/>
      <c r="J14" s="136">
        <f t="shared" si="0"/>
        <v>5800</v>
      </c>
      <c r="K14" s="136"/>
      <c r="L14" s="136"/>
      <c r="M14" s="136">
        <f t="shared" si="1"/>
        <v>63800</v>
      </c>
      <c r="N14" s="136"/>
      <c r="O14" s="136"/>
      <c r="P14" s="136"/>
      <c r="Q14" s="135"/>
      <c r="R14" s="135"/>
    </row>
    <row r="15" spans="1:18" ht="30" customHeight="1">
      <c r="A15" s="139"/>
      <c r="B15" s="22">
        <v>4</v>
      </c>
      <c r="C15" s="145" t="s">
        <v>20</v>
      </c>
      <c r="D15" s="146"/>
      <c r="E15" s="147"/>
      <c r="F15" s="148">
        <v>30000</v>
      </c>
      <c r="G15" s="149"/>
      <c r="H15" s="149"/>
      <c r="I15" s="150"/>
      <c r="J15" s="148">
        <f t="shared" si="0"/>
        <v>3000</v>
      </c>
      <c r="K15" s="149"/>
      <c r="L15" s="150"/>
      <c r="M15" s="148">
        <f t="shared" si="1"/>
        <v>33000</v>
      </c>
      <c r="N15" s="149"/>
      <c r="O15" s="149"/>
      <c r="P15" s="150"/>
      <c r="Q15" s="137">
        <v>44824</v>
      </c>
      <c r="R15" s="135"/>
    </row>
    <row r="16" spans="1:18" ht="30" customHeight="1">
      <c r="A16" s="139"/>
      <c r="B16" s="152">
        <v>5</v>
      </c>
      <c r="C16" s="154" t="s">
        <v>30</v>
      </c>
      <c r="D16" s="155"/>
      <c r="E16" s="156"/>
      <c r="F16" s="160">
        <v>725000</v>
      </c>
      <c r="G16" s="160"/>
      <c r="H16" s="160"/>
      <c r="I16" s="160"/>
      <c r="J16" s="160">
        <f t="shared" si="0"/>
        <v>72500</v>
      </c>
      <c r="K16" s="160"/>
      <c r="L16" s="160"/>
      <c r="M16" s="161">
        <f>F16+J16+F17</f>
        <v>833500</v>
      </c>
      <c r="N16" s="162"/>
      <c r="O16" s="162"/>
      <c r="P16" s="163"/>
      <c r="Q16" s="167">
        <v>44834</v>
      </c>
      <c r="R16" s="168"/>
    </row>
    <row r="17" spans="1:18" ht="30" customHeight="1">
      <c r="A17" s="139"/>
      <c r="B17" s="153"/>
      <c r="C17" s="157"/>
      <c r="D17" s="158"/>
      <c r="E17" s="159"/>
      <c r="F17" s="171">
        <v>36000</v>
      </c>
      <c r="G17" s="171"/>
      <c r="H17" s="171"/>
      <c r="I17" s="171"/>
      <c r="J17" s="171" t="s">
        <v>21</v>
      </c>
      <c r="K17" s="171"/>
      <c r="L17" s="171"/>
      <c r="M17" s="164"/>
      <c r="N17" s="165"/>
      <c r="O17" s="165"/>
      <c r="P17" s="166"/>
      <c r="Q17" s="169"/>
      <c r="R17" s="170"/>
    </row>
    <row r="18" spans="1:18" ht="30" customHeight="1">
      <c r="A18" s="139"/>
      <c r="B18" s="22">
        <v>6</v>
      </c>
      <c r="C18" s="135"/>
      <c r="D18" s="135"/>
      <c r="E18" s="135"/>
      <c r="F18" s="136"/>
      <c r="G18" s="136"/>
      <c r="H18" s="136"/>
      <c r="I18" s="136"/>
      <c r="J18" s="136"/>
      <c r="K18" s="136"/>
      <c r="L18" s="136"/>
      <c r="M18" s="136">
        <f t="shared" si="1"/>
        <v>0</v>
      </c>
      <c r="N18" s="136"/>
      <c r="O18" s="136"/>
      <c r="P18" s="136"/>
      <c r="Q18" s="135"/>
      <c r="R18" s="135"/>
    </row>
    <row r="19" spans="1:18" ht="30" customHeight="1">
      <c r="A19" s="139"/>
      <c r="B19" s="22">
        <v>7</v>
      </c>
      <c r="C19" s="145"/>
      <c r="D19" s="146"/>
      <c r="E19" s="147"/>
      <c r="F19" s="148"/>
      <c r="G19" s="149"/>
      <c r="H19" s="149"/>
      <c r="I19" s="150"/>
      <c r="J19" s="148"/>
      <c r="K19" s="149"/>
      <c r="L19" s="150"/>
      <c r="M19" s="148">
        <f t="shared" si="1"/>
        <v>0</v>
      </c>
      <c r="N19" s="149"/>
      <c r="O19" s="149"/>
      <c r="P19" s="150"/>
      <c r="Q19" s="137"/>
      <c r="R19" s="135"/>
    </row>
    <row r="20" spans="1:18" ht="30" customHeight="1">
      <c r="A20" s="139"/>
      <c r="B20" s="22">
        <v>8</v>
      </c>
      <c r="C20" s="145"/>
      <c r="D20" s="146"/>
      <c r="E20" s="147"/>
      <c r="F20" s="148"/>
      <c r="G20" s="149"/>
      <c r="H20" s="149"/>
      <c r="I20" s="150"/>
      <c r="J20" s="148">
        <f t="shared" si="0"/>
        <v>0</v>
      </c>
      <c r="K20" s="149"/>
      <c r="L20" s="150"/>
      <c r="M20" s="148">
        <f t="shared" si="1"/>
        <v>0</v>
      </c>
      <c r="N20" s="149"/>
      <c r="O20" s="149"/>
      <c r="P20" s="150"/>
      <c r="Q20" s="135"/>
      <c r="R20" s="135"/>
    </row>
    <row r="21" spans="1:18" ht="30" customHeight="1">
      <c r="A21" s="139"/>
      <c r="B21" s="22">
        <v>9</v>
      </c>
      <c r="C21" s="135"/>
      <c r="D21" s="135"/>
      <c r="E21" s="135"/>
      <c r="F21" s="136"/>
      <c r="G21" s="136"/>
      <c r="H21" s="136"/>
      <c r="I21" s="136"/>
      <c r="J21" s="136">
        <f t="shared" si="0"/>
        <v>0</v>
      </c>
      <c r="K21" s="136"/>
      <c r="L21" s="136"/>
      <c r="M21" s="136">
        <f t="shared" si="1"/>
        <v>0</v>
      </c>
      <c r="N21" s="136"/>
      <c r="O21" s="136"/>
      <c r="P21" s="136"/>
      <c r="Q21" s="135"/>
      <c r="R21" s="135"/>
    </row>
    <row r="22" spans="1:18" ht="30" customHeight="1">
      <c r="A22" s="139"/>
      <c r="B22" s="22">
        <v>10</v>
      </c>
      <c r="C22" s="135"/>
      <c r="D22" s="135"/>
      <c r="E22" s="135"/>
      <c r="F22" s="136"/>
      <c r="G22" s="136"/>
      <c r="H22" s="136"/>
      <c r="I22" s="136"/>
      <c r="J22" s="136">
        <f t="shared" si="0"/>
        <v>0</v>
      </c>
      <c r="K22" s="136"/>
      <c r="L22" s="136"/>
      <c r="M22" s="136">
        <f t="shared" si="1"/>
        <v>0</v>
      </c>
      <c r="N22" s="136"/>
      <c r="O22" s="136"/>
      <c r="P22" s="136"/>
      <c r="Q22" s="135"/>
      <c r="R22" s="135"/>
    </row>
    <row r="23" spans="1:18" ht="30" customHeight="1">
      <c r="A23" s="139"/>
      <c r="B23" s="22">
        <v>11</v>
      </c>
      <c r="C23" s="135"/>
      <c r="D23" s="135"/>
      <c r="E23" s="135"/>
      <c r="F23" s="136"/>
      <c r="G23" s="136"/>
      <c r="H23" s="136"/>
      <c r="I23" s="136"/>
      <c r="J23" s="136">
        <f t="shared" si="0"/>
        <v>0</v>
      </c>
      <c r="K23" s="136"/>
      <c r="L23" s="136"/>
      <c r="M23" s="136">
        <f t="shared" si="1"/>
        <v>0</v>
      </c>
      <c r="N23" s="136"/>
      <c r="O23" s="136"/>
      <c r="P23" s="136"/>
      <c r="Q23" s="135"/>
      <c r="R23" s="135"/>
    </row>
    <row r="24" spans="1:18" ht="30" customHeight="1" thickBot="1">
      <c r="A24" s="151"/>
      <c r="B24" s="23">
        <v>12</v>
      </c>
      <c r="C24" s="143"/>
      <c r="D24" s="143"/>
      <c r="E24" s="143"/>
      <c r="F24" s="144"/>
      <c r="G24" s="144"/>
      <c r="H24" s="144"/>
      <c r="I24" s="144"/>
      <c r="J24" s="144">
        <f t="shared" si="0"/>
        <v>0</v>
      </c>
      <c r="K24" s="144"/>
      <c r="L24" s="144"/>
      <c r="M24" s="144">
        <f t="shared" si="1"/>
        <v>0</v>
      </c>
      <c r="N24" s="144"/>
      <c r="O24" s="144"/>
      <c r="P24" s="144"/>
      <c r="Q24" s="143"/>
      <c r="R24" s="143"/>
    </row>
    <row r="25" spans="1:18" ht="30" customHeight="1" thickTop="1">
      <c r="A25" s="138" t="s">
        <v>29</v>
      </c>
      <c r="B25" s="21">
        <v>1</v>
      </c>
      <c r="C25" s="134" t="s">
        <v>22</v>
      </c>
      <c r="D25" s="134"/>
      <c r="E25" s="134"/>
      <c r="F25" s="141">
        <v>24000</v>
      </c>
      <c r="G25" s="141"/>
      <c r="H25" s="141"/>
      <c r="I25" s="141"/>
      <c r="J25" s="141">
        <f>F25*0.1</f>
        <v>2400</v>
      </c>
      <c r="K25" s="141"/>
      <c r="L25" s="141"/>
      <c r="M25" s="141">
        <f>F25+J25</f>
        <v>26400</v>
      </c>
      <c r="N25" s="141"/>
      <c r="O25" s="141"/>
      <c r="P25" s="141"/>
      <c r="Q25" s="142">
        <v>44819</v>
      </c>
      <c r="R25" s="134"/>
    </row>
    <row r="26" spans="1:18" ht="30" customHeight="1">
      <c r="A26" s="139"/>
      <c r="B26" s="21">
        <v>2</v>
      </c>
      <c r="C26" s="134"/>
      <c r="D26" s="134"/>
      <c r="E26" s="134"/>
      <c r="F26" s="141"/>
      <c r="G26" s="141"/>
      <c r="H26" s="141"/>
      <c r="I26" s="141"/>
      <c r="J26" s="141">
        <f t="shared" si="0"/>
        <v>0</v>
      </c>
      <c r="K26" s="141"/>
      <c r="L26" s="141"/>
      <c r="M26" s="141">
        <f t="shared" si="1"/>
        <v>0</v>
      </c>
      <c r="N26" s="141"/>
      <c r="O26" s="141"/>
      <c r="P26" s="141"/>
      <c r="Q26" s="134"/>
      <c r="R26" s="134"/>
    </row>
    <row r="27" spans="1:18" ht="30" customHeight="1" thickBot="1">
      <c r="A27" s="140"/>
      <c r="B27" s="22">
        <v>3</v>
      </c>
      <c r="C27" s="135" t="s">
        <v>23</v>
      </c>
      <c r="D27" s="135"/>
      <c r="E27" s="135"/>
      <c r="F27" s="136">
        <v>112000</v>
      </c>
      <c r="G27" s="136"/>
      <c r="H27" s="136"/>
      <c r="I27" s="136"/>
      <c r="J27" s="136">
        <f t="shared" si="0"/>
        <v>11200</v>
      </c>
      <c r="K27" s="136"/>
      <c r="L27" s="136"/>
      <c r="M27" s="136">
        <f t="shared" si="1"/>
        <v>123200</v>
      </c>
      <c r="N27" s="136"/>
      <c r="O27" s="136"/>
      <c r="P27" s="136"/>
      <c r="Q27" s="137">
        <v>44812</v>
      </c>
      <c r="R27" s="135"/>
    </row>
    <row r="28" spans="1:18" ht="30" customHeight="1" thickBot="1">
      <c r="C28" s="14"/>
      <c r="D28" s="14"/>
      <c r="E28" s="14"/>
      <c r="F28" s="131">
        <f>SUM(F5:F27)</f>
        <v>3070050</v>
      </c>
      <c r="G28" s="132"/>
      <c r="H28" s="132"/>
      <c r="I28" s="133"/>
      <c r="J28" s="131">
        <f>SUM(J5:J27)</f>
        <v>303405</v>
      </c>
      <c r="K28" s="132"/>
      <c r="L28" s="133"/>
      <c r="M28" s="131">
        <f>SUM(M5:M27)</f>
        <v>3373455</v>
      </c>
      <c r="N28" s="132"/>
      <c r="O28" s="132"/>
      <c r="P28" s="13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006C9-DCFC-4C71-A304-6CE24E200A60}">
  <dimension ref="A1:R29"/>
  <sheetViews>
    <sheetView zoomScaleNormal="100" workbookViewId="0">
      <selection activeCell="AA9" sqref="AA9:AA10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73" t="s">
        <v>31</v>
      </c>
      <c r="D1" s="173"/>
      <c r="E1" s="173"/>
      <c r="F1" s="174">
        <v>8</v>
      </c>
      <c r="G1" s="175" t="s">
        <v>25</v>
      </c>
      <c r="H1" s="176" t="s">
        <v>26</v>
      </c>
      <c r="I1" s="176"/>
      <c r="J1" s="176"/>
      <c r="K1" s="176"/>
      <c r="L1" s="176"/>
      <c r="M1" s="176"/>
    </row>
    <row r="2" spans="1:18" ht="18" customHeight="1">
      <c r="C2" s="173"/>
      <c r="D2" s="173"/>
      <c r="E2" s="173"/>
      <c r="F2" s="174"/>
      <c r="G2" s="175"/>
      <c r="H2" s="176"/>
      <c r="I2" s="176"/>
      <c r="J2" s="176"/>
      <c r="K2" s="176"/>
      <c r="L2" s="176"/>
      <c r="M2" s="176"/>
    </row>
    <row r="3" spans="1:18" ht="19.5" customHeight="1">
      <c r="M3" s="177" t="s">
        <v>24</v>
      </c>
      <c r="N3" s="177"/>
      <c r="O3" s="177"/>
      <c r="P3" s="177"/>
      <c r="Q3" s="177"/>
      <c r="R3" s="177"/>
    </row>
    <row r="4" spans="1:18" ht="30" customHeight="1">
      <c r="A4" s="18" t="s">
        <v>2</v>
      </c>
      <c r="B4" s="145" t="s">
        <v>1</v>
      </c>
      <c r="C4" s="146"/>
      <c r="D4" s="146"/>
      <c r="E4" s="147"/>
      <c r="F4" s="136" t="s">
        <v>3</v>
      </c>
      <c r="G4" s="136"/>
      <c r="H4" s="136"/>
      <c r="I4" s="136"/>
      <c r="J4" s="136" t="s">
        <v>0</v>
      </c>
      <c r="K4" s="136"/>
      <c r="L4" s="136"/>
      <c r="M4" s="136" t="s">
        <v>4</v>
      </c>
      <c r="N4" s="136"/>
      <c r="O4" s="136"/>
      <c r="P4" s="136"/>
      <c r="Q4" s="135" t="s">
        <v>5</v>
      </c>
      <c r="R4" s="135"/>
    </row>
    <row r="5" spans="1:18" ht="30" customHeight="1" thickBot="1">
      <c r="A5" s="19" t="s">
        <v>8</v>
      </c>
      <c r="B5" s="20" t="s">
        <v>6</v>
      </c>
      <c r="C5" s="143" t="s">
        <v>7</v>
      </c>
      <c r="D5" s="143"/>
      <c r="E5" s="143"/>
      <c r="F5" s="144">
        <v>465000</v>
      </c>
      <c r="G5" s="144"/>
      <c r="H5" s="144"/>
      <c r="I5" s="144"/>
      <c r="J5" s="144">
        <v>46500</v>
      </c>
      <c r="K5" s="144"/>
      <c r="L5" s="144"/>
      <c r="M5" s="144">
        <f>F5+J5</f>
        <v>511500</v>
      </c>
      <c r="N5" s="144"/>
      <c r="O5" s="144"/>
      <c r="P5" s="144"/>
      <c r="Q5" s="172">
        <v>44834</v>
      </c>
      <c r="R5" s="143"/>
    </row>
    <row r="6" spans="1:18" ht="30" customHeight="1" thickTop="1">
      <c r="A6" s="138" t="s">
        <v>27</v>
      </c>
      <c r="B6" s="21">
        <v>1</v>
      </c>
      <c r="C6" s="134" t="s">
        <v>9</v>
      </c>
      <c r="D6" s="134"/>
      <c r="E6" s="134"/>
      <c r="F6" s="141"/>
      <c r="G6" s="141"/>
      <c r="H6" s="141"/>
      <c r="I6" s="141"/>
      <c r="J6" s="141">
        <f>F6*0.1</f>
        <v>0</v>
      </c>
      <c r="K6" s="141"/>
      <c r="L6" s="141"/>
      <c r="M6" s="141">
        <f>F6+J6</f>
        <v>0</v>
      </c>
      <c r="N6" s="141"/>
      <c r="O6" s="141"/>
      <c r="P6" s="141"/>
      <c r="Q6" s="134"/>
      <c r="R6" s="134"/>
    </row>
    <row r="7" spans="1:18" ht="30" customHeight="1">
      <c r="A7" s="139"/>
      <c r="B7" s="22">
        <v>2</v>
      </c>
      <c r="C7" s="135" t="s">
        <v>10</v>
      </c>
      <c r="D7" s="135"/>
      <c r="E7" s="135"/>
      <c r="F7" s="136">
        <v>455000</v>
      </c>
      <c r="G7" s="136"/>
      <c r="H7" s="136"/>
      <c r="I7" s="136"/>
      <c r="J7" s="136">
        <f t="shared" ref="J7:J27" si="0">F7*0.1</f>
        <v>45500</v>
      </c>
      <c r="K7" s="136"/>
      <c r="L7" s="136"/>
      <c r="M7" s="136">
        <f t="shared" ref="M7:M27" si="1">F7+J7</f>
        <v>500500</v>
      </c>
      <c r="N7" s="136"/>
      <c r="O7" s="136"/>
      <c r="P7" s="136"/>
      <c r="Q7" s="137">
        <v>44824</v>
      </c>
      <c r="R7" s="135"/>
    </row>
    <row r="8" spans="1:18" ht="30" customHeight="1">
      <c r="A8" s="139"/>
      <c r="B8" s="22">
        <v>3</v>
      </c>
      <c r="C8" s="135" t="s">
        <v>11</v>
      </c>
      <c r="D8" s="135"/>
      <c r="E8" s="135"/>
      <c r="F8" s="136">
        <v>273250</v>
      </c>
      <c r="G8" s="136"/>
      <c r="H8" s="136"/>
      <c r="I8" s="136"/>
      <c r="J8" s="136">
        <f t="shared" si="0"/>
        <v>27325</v>
      </c>
      <c r="K8" s="136"/>
      <c r="L8" s="136"/>
      <c r="M8" s="136">
        <f t="shared" si="1"/>
        <v>300575</v>
      </c>
      <c r="N8" s="136"/>
      <c r="O8" s="136"/>
      <c r="P8" s="136"/>
      <c r="Q8" s="137">
        <v>44824</v>
      </c>
      <c r="R8" s="135"/>
    </row>
    <row r="9" spans="1:18" ht="30" customHeight="1">
      <c r="A9" s="139"/>
      <c r="B9" s="22">
        <v>4</v>
      </c>
      <c r="C9" s="135" t="s">
        <v>12</v>
      </c>
      <c r="D9" s="135"/>
      <c r="E9" s="135"/>
      <c r="F9" s="136">
        <v>59000</v>
      </c>
      <c r="G9" s="136"/>
      <c r="H9" s="136"/>
      <c r="I9" s="136"/>
      <c r="J9" s="136">
        <f t="shared" si="0"/>
        <v>5900</v>
      </c>
      <c r="K9" s="136"/>
      <c r="L9" s="136"/>
      <c r="M9" s="136">
        <f t="shared" si="1"/>
        <v>64900</v>
      </c>
      <c r="N9" s="136"/>
      <c r="O9" s="136"/>
      <c r="P9" s="136"/>
      <c r="Q9" s="137">
        <v>44824</v>
      </c>
      <c r="R9" s="135"/>
    </row>
    <row r="10" spans="1:18" ht="30" customHeight="1">
      <c r="A10" s="139"/>
      <c r="B10" s="22">
        <v>5</v>
      </c>
      <c r="C10" s="135" t="s">
        <v>13</v>
      </c>
      <c r="D10" s="135"/>
      <c r="E10" s="135"/>
      <c r="F10" s="136">
        <v>112500</v>
      </c>
      <c r="G10" s="136"/>
      <c r="H10" s="136"/>
      <c r="I10" s="136"/>
      <c r="J10" s="136">
        <f t="shared" si="0"/>
        <v>11250</v>
      </c>
      <c r="K10" s="136"/>
      <c r="L10" s="136"/>
      <c r="M10" s="136">
        <f t="shared" si="1"/>
        <v>123750</v>
      </c>
      <c r="N10" s="136"/>
      <c r="O10" s="136"/>
      <c r="P10" s="136"/>
      <c r="Q10" s="137">
        <v>44804</v>
      </c>
      <c r="R10" s="135"/>
    </row>
    <row r="11" spans="1:18" ht="30" customHeight="1" thickBot="1">
      <c r="A11" s="151"/>
      <c r="B11" s="23">
        <v>6</v>
      </c>
      <c r="C11" s="143" t="s">
        <v>14</v>
      </c>
      <c r="D11" s="143"/>
      <c r="E11" s="143"/>
      <c r="F11" s="144"/>
      <c r="G11" s="144"/>
      <c r="H11" s="144"/>
      <c r="I11" s="144"/>
      <c r="J11" s="144">
        <f t="shared" si="0"/>
        <v>0</v>
      </c>
      <c r="K11" s="144"/>
      <c r="L11" s="144"/>
      <c r="M11" s="144">
        <f t="shared" si="1"/>
        <v>0</v>
      </c>
      <c r="N11" s="144"/>
      <c r="O11" s="144"/>
      <c r="P11" s="144"/>
      <c r="Q11" s="143"/>
      <c r="R11" s="143"/>
    </row>
    <row r="12" spans="1:18" ht="30" customHeight="1" thickTop="1">
      <c r="A12" s="138" t="s">
        <v>28</v>
      </c>
      <c r="B12" s="21">
        <v>1</v>
      </c>
      <c r="C12" s="134" t="s">
        <v>15</v>
      </c>
      <c r="D12" s="134"/>
      <c r="E12" s="134"/>
      <c r="F12" s="141">
        <v>420000</v>
      </c>
      <c r="G12" s="141"/>
      <c r="H12" s="141"/>
      <c r="I12" s="141"/>
      <c r="J12" s="141">
        <f t="shared" si="0"/>
        <v>42000</v>
      </c>
      <c r="K12" s="141"/>
      <c r="L12" s="141"/>
      <c r="M12" s="141">
        <f t="shared" si="1"/>
        <v>462000</v>
      </c>
      <c r="N12" s="141"/>
      <c r="O12" s="141"/>
      <c r="P12" s="141"/>
      <c r="Q12" s="142">
        <v>44834</v>
      </c>
      <c r="R12" s="134"/>
    </row>
    <row r="13" spans="1:18" ht="30" customHeight="1">
      <c r="A13" s="139"/>
      <c r="B13" s="22">
        <v>2</v>
      </c>
      <c r="C13" s="135" t="s">
        <v>16</v>
      </c>
      <c r="D13" s="135"/>
      <c r="E13" s="135"/>
      <c r="F13" s="136">
        <v>300300</v>
      </c>
      <c r="G13" s="136"/>
      <c r="H13" s="136"/>
      <c r="I13" s="136"/>
      <c r="J13" s="136">
        <f t="shared" si="0"/>
        <v>30030</v>
      </c>
      <c r="K13" s="136"/>
      <c r="L13" s="136"/>
      <c r="M13" s="136">
        <f t="shared" si="1"/>
        <v>330330</v>
      </c>
      <c r="N13" s="136"/>
      <c r="O13" s="136"/>
      <c r="P13" s="136"/>
      <c r="Q13" s="137">
        <v>44834</v>
      </c>
      <c r="R13" s="135"/>
    </row>
    <row r="14" spans="1:18" ht="30" customHeight="1">
      <c r="A14" s="139"/>
      <c r="B14" s="21">
        <v>3</v>
      </c>
      <c r="C14" s="135" t="s">
        <v>19</v>
      </c>
      <c r="D14" s="135"/>
      <c r="E14" s="135"/>
      <c r="F14" s="136">
        <v>58000</v>
      </c>
      <c r="G14" s="136"/>
      <c r="H14" s="136"/>
      <c r="I14" s="136"/>
      <c r="J14" s="136">
        <f t="shared" si="0"/>
        <v>5800</v>
      </c>
      <c r="K14" s="136"/>
      <c r="L14" s="136"/>
      <c r="M14" s="136">
        <f t="shared" si="1"/>
        <v>63800</v>
      </c>
      <c r="N14" s="136"/>
      <c r="O14" s="136"/>
      <c r="P14" s="136"/>
      <c r="Q14" s="135"/>
      <c r="R14" s="135"/>
    </row>
    <row r="15" spans="1:18" ht="30" customHeight="1">
      <c r="A15" s="139"/>
      <c r="B15" s="22">
        <v>4</v>
      </c>
      <c r="C15" s="145" t="s">
        <v>20</v>
      </c>
      <c r="D15" s="146"/>
      <c r="E15" s="147"/>
      <c r="F15" s="148">
        <v>30000</v>
      </c>
      <c r="G15" s="149"/>
      <c r="H15" s="149"/>
      <c r="I15" s="150"/>
      <c r="J15" s="148">
        <f t="shared" si="0"/>
        <v>3000</v>
      </c>
      <c r="K15" s="149"/>
      <c r="L15" s="150"/>
      <c r="M15" s="148">
        <f t="shared" si="1"/>
        <v>33000</v>
      </c>
      <c r="N15" s="149"/>
      <c r="O15" s="149"/>
      <c r="P15" s="150"/>
      <c r="Q15" s="137">
        <v>44824</v>
      </c>
      <c r="R15" s="135"/>
    </row>
    <row r="16" spans="1:18" ht="30" customHeight="1">
      <c r="A16" s="139"/>
      <c r="B16" s="152">
        <v>5</v>
      </c>
      <c r="C16" s="154" t="s">
        <v>30</v>
      </c>
      <c r="D16" s="155"/>
      <c r="E16" s="156"/>
      <c r="F16" s="160">
        <v>725000</v>
      </c>
      <c r="G16" s="160"/>
      <c r="H16" s="160"/>
      <c r="I16" s="160"/>
      <c r="J16" s="160">
        <f t="shared" si="0"/>
        <v>72500</v>
      </c>
      <c r="K16" s="160"/>
      <c r="L16" s="160"/>
      <c r="M16" s="161">
        <f>F16+J16+F17</f>
        <v>833500</v>
      </c>
      <c r="N16" s="162"/>
      <c r="O16" s="162"/>
      <c r="P16" s="163"/>
      <c r="Q16" s="167">
        <v>44834</v>
      </c>
      <c r="R16" s="168"/>
    </row>
    <row r="17" spans="1:18" ht="30" customHeight="1">
      <c r="A17" s="139"/>
      <c r="B17" s="153"/>
      <c r="C17" s="157"/>
      <c r="D17" s="158"/>
      <c r="E17" s="159"/>
      <c r="F17" s="171">
        <v>36000</v>
      </c>
      <c r="G17" s="171"/>
      <c r="H17" s="171"/>
      <c r="I17" s="171"/>
      <c r="J17" s="171" t="s">
        <v>21</v>
      </c>
      <c r="K17" s="171"/>
      <c r="L17" s="171"/>
      <c r="M17" s="164"/>
      <c r="N17" s="165"/>
      <c r="O17" s="165"/>
      <c r="P17" s="166"/>
      <c r="Q17" s="169"/>
      <c r="R17" s="170"/>
    </row>
    <row r="18" spans="1:18" ht="30" customHeight="1">
      <c r="A18" s="139"/>
      <c r="B18" s="22">
        <v>6</v>
      </c>
      <c r="C18" s="135"/>
      <c r="D18" s="135"/>
      <c r="E18" s="135"/>
      <c r="F18" s="136"/>
      <c r="G18" s="136"/>
      <c r="H18" s="136"/>
      <c r="I18" s="136"/>
      <c r="J18" s="136"/>
      <c r="K18" s="136"/>
      <c r="L18" s="136"/>
      <c r="M18" s="136">
        <f t="shared" si="1"/>
        <v>0</v>
      </c>
      <c r="N18" s="136"/>
      <c r="O18" s="136"/>
      <c r="P18" s="136"/>
      <c r="Q18" s="135"/>
      <c r="R18" s="135"/>
    </row>
    <row r="19" spans="1:18" ht="30" customHeight="1">
      <c r="A19" s="139"/>
      <c r="B19" s="22">
        <v>7</v>
      </c>
      <c r="C19" s="145"/>
      <c r="D19" s="146"/>
      <c r="E19" s="147"/>
      <c r="F19" s="148"/>
      <c r="G19" s="149"/>
      <c r="H19" s="149"/>
      <c r="I19" s="150"/>
      <c r="J19" s="148"/>
      <c r="K19" s="149"/>
      <c r="L19" s="150"/>
      <c r="M19" s="148">
        <f t="shared" si="1"/>
        <v>0</v>
      </c>
      <c r="N19" s="149"/>
      <c r="O19" s="149"/>
      <c r="P19" s="150"/>
      <c r="Q19" s="137"/>
      <c r="R19" s="135"/>
    </row>
    <row r="20" spans="1:18" ht="30" customHeight="1">
      <c r="A20" s="139"/>
      <c r="B20" s="22">
        <v>8</v>
      </c>
      <c r="C20" s="145"/>
      <c r="D20" s="146"/>
      <c r="E20" s="147"/>
      <c r="F20" s="148"/>
      <c r="G20" s="149"/>
      <c r="H20" s="149"/>
      <c r="I20" s="150"/>
      <c r="J20" s="148">
        <f t="shared" si="0"/>
        <v>0</v>
      </c>
      <c r="K20" s="149"/>
      <c r="L20" s="150"/>
      <c r="M20" s="148">
        <f t="shared" si="1"/>
        <v>0</v>
      </c>
      <c r="N20" s="149"/>
      <c r="O20" s="149"/>
      <c r="P20" s="150"/>
      <c r="Q20" s="135"/>
      <c r="R20" s="135"/>
    </row>
    <row r="21" spans="1:18" ht="30" customHeight="1">
      <c r="A21" s="139"/>
      <c r="B21" s="22">
        <v>9</v>
      </c>
      <c r="C21" s="135"/>
      <c r="D21" s="135"/>
      <c r="E21" s="135"/>
      <c r="F21" s="136"/>
      <c r="G21" s="136"/>
      <c r="H21" s="136"/>
      <c r="I21" s="136"/>
      <c r="J21" s="136">
        <f t="shared" si="0"/>
        <v>0</v>
      </c>
      <c r="K21" s="136"/>
      <c r="L21" s="136"/>
      <c r="M21" s="136">
        <f t="shared" si="1"/>
        <v>0</v>
      </c>
      <c r="N21" s="136"/>
      <c r="O21" s="136"/>
      <c r="P21" s="136"/>
      <c r="Q21" s="135"/>
      <c r="R21" s="135"/>
    </row>
    <row r="22" spans="1:18" ht="30" customHeight="1">
      <c r="A22" s="139"/>
      <c r="B22" s="22">
        <v>10</v>
      </c>
      <c r="C22" s="135"/>
      <c r="D22" s="135"/>
      <c r="E22" s="135"/>
      <c r="F22" s="136"/>
      <c r="G22" s="136"/>
      <c r="H22" s="136"/>
      <c r="I22" s="136"/>
      <c r="J22" s="136">
        <f t="shared" si="0"/>
        <v>0</v>
      </c>
      <c r="K22" s="136"/>
      <c r="L22" s="136"/>
      <c r="M22" s="136">
        <f t="shared" si="1"/>
        <v>0</v>
      </c>
      <c r="N22" s="136"/>
      <c r="O22" s="136"/>
      <c r="P22" s="136"/>
      <c r="Q22" s="135"/>
      <c r="R22" s="135"/>
    </row>
    <row r="23" spans="1:18" ht="30" customHeight="1">
      <c r="A23" s="139"/>
      <c r="B23" s="22">
        <v>11</v>
      </c>
      <c r="C23" s="135"/>
      <c r="D23" s="135"/>
      <c r="E23" s="135"/>
      <c r="F23" s="136"/>
      <c r="G23" s="136"/>
      <c r="H23" s="136"/>
      <c r="I23" s="136"/>
      <c r="J23" s="136">
        <f t="shared" si="0"/>
        <v>0</v>
      </c>
      <c r="K23" s="136"/>
      <c r="L23" s="136"/>
      <c r="M23" s="136">
        <f t="shared" si="1"/>
        <v>0</v>
      </c>
      <c r="N23" s="136"/>
      <c r="O23" s="136"/>
      <c r="P23" s="136"/>
      <c r="Q23" s="135"/>
      <c r="R23" s="135"/>
    </row>
    <row r="24" spans="1:18" ht="30" customHeight="1" thickBot="1">
      <c r="A24" s="151"/>
      <c r="B24" s="23">
        <v>12</v>
      </c>
      <c r="C24" s="143"/>
      <c r="D24" s="143"/>
      <c r="E24" s="143"/>
      <c r="F24" s="144"/>
      <c r="G24" s="144"/>
      <c r="H24" s="144"/>
      <c r="I24" s="144"/>
      <c r="J24" s="144">
        <f t="shared" si="0"/>
        <v>0</v>
      </c>
      <c r="K24" s="144"/>
      <c r="L24" s="144"/>
      <c r="M24" s="144">
        <f t="shared" si="1"/>
        <v>0</v>
      </c>
      <c r="N24" s="144"/>
      <c r="O24" s="144"/>
      <c r="P24" s="144"/>
      <c r="Q24" s="143"/>
      <c r="R24" s="143"/>
    </row>
    <row r="25" spans="1:18" ht="30" customHeight="1" thickTop="1">
      <c r="A25" s="138" t="s">
        <v>29</v>
      </c>
      <c r="B25" s="21">
        <v>1</v>
      </c>
      <c r="C25" s="134" t="s">
        <v>22</v>
      </c>
      <c r="D25" s="134"/>
      <c r="E25" s="134"/>
      <c r="F25" s="141">
        <v>24000</v>
      </c>
      <c r="G25" s="141"/>
      <c r="H25" s="141"/>
      <c r="I25" s="141"/>
      <c r="J25" s="141">
        <f>F25*0.1</f>
        <v>2400</v>
      </c>
      <c r="K25" s="141"/>
      <c r="L25" s="141"/>
      <c r="M25" s="141">
        <f>F25+J25</f>
        <v>26400</v>
      </c>
      <c r="N25" s="141"/>
      <c r="O25" s="141"/>
      <c r="P25" s="141"/>
      <c r="Q25" s="142">
        <v>44819</v>
      </c>
      <c r="R25" s="134"/>
    </row>
    <row r="26" spans="1:18" ht="30" customHeight="1">
      <c r="A26" s="139"/>
      <c r="B26" s="21">
        <v>2</v>
      </c>
      <c r="C26" s="134"/>
      <c r="D26" s="134"/>
      <c r="E26" s="134"/>
      <c r="F26" s="141"/>
      <c r="G26" s="141"/>
      <c r="H26" s="141"/>
      <c r="I26" s="141"/>
      <c r="J26" s="141">
        <f t="shared" si="0"/>
        <v>0</v>
      </c>
      <c r="K26" s="141"/>
      <c r="L26" s="141"/>
      <c r="M26" s="141">
        <f t="shared" si="1"/>
        <v>0</v>
      </c>
      <c r="N26" s="141"/>
      <c r="O26" s="141"/>
      <c r="P26" s="141"/>
      <c r="Q26" s="134"/>
      <c r="R26" s="134"/>
    </row>
    <row r="27" spans="1:18" ht="30" customHeight="1" thickBot="1">
      <c r="A27" s="140"/>
      <c r="B27" s="22">
        <v>3</v>
      </c>
      <c r="C27" s="135" t="s">
        <v>23</v>
      </c>
      <c r="D27" s="135"/>
      <c r="E27" s="135"/>
      <c r="F27" s="136">
        <v>112000</v>
      </c>
      <c r="G27" s="136"/>
      <c r="H27" s="136"/>
      <c r="I27" s="136"/>
      <c r="J27" s="136">
        <f t="shared" si="0"/>
        <v>11200</v>
      </c>
      <c r="K27" s="136"/>
      <c r="L27" s="136"/>
      <c r="M27" s="136">
        <f t="shared" si="1"/>
        <v>123200</v>
      </c>
      <c r="N27" s="136"/>
      <c r="O27" s="136"/>
      <c r="P27" s="136"/>
      <c r="Q27" s="137">
        <v>44812</v>
      </c>
      <c r="R27" s="135"/>
    </row>
    <row r="28" spans="1:18" ht="30" customHeight="1" thickBot="1">
      <c r="C28" s="14"/>
      <c r="D28" s="14"/>
      <c r="E28" s="14"/>
      <c r="F28" s="131">
        <f>SUM(F5:F27)</f>
        <v>3070050</v>
      </c>
      <c r="G28" s="132"/>
      <c r="H28" s="132"/>
      <c r="I28" s="133"/>
      <c r="J28" s="131">
        <f>SUM(J5:J27)</f>
        <v>303405</v>
      </c>
      <c r="K28" s="132"/>
      <c r="L28" s="133"/>
      <c r="M28" s="131">
        <f>SUM(M5:M27)</f>
        <v>3373455</v>
      </c>
      <c r="N28" s="132"/>
      <c r="O28" s="132"/>
      <c r="P28" s="13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9D3C-6999-40DF-9B29-16852944A4DE}">
  <dimension ref="A1:R29"/>
  <sheetViews>
    <sheetView zoomScaleNormal="100" workbookViewId="0">
      <selection activeCell="W15" sqref="W15"/>
    </sheetView>
  </sheetViews>
  <sheetFormatPr defaultColWidth="5" defaultRowHeight="30" customHeight="1"/>
  <cols>
    <col min="1" max="1" width="5" style="14"/>
    <col min="2" max="2" width="3.875" style="15" customWidth="1"/>
    <col min="3" max="5" width="5" style="17"/>
    <col min="6" max="16" width="5" style="16"/>
    <col min="17" max="16384" width="5" style="17"/>
  </cols>
  <sheetData>
    <row r="1" spans="1:18" ht="30" customHeight="1">
      <c r="C1" s="173" t="s">
        <v>72</v>
      </c>
      <c r="D1" s="173"/>
      <c r="E1" s="173"/>
      <c r="F1" s="174">
        <v>4</v>
      </c>
      <c r="G1" s="175" t="s">
        <v>25</v>
      </c>
      <c r="H1" s="176" t="s">
        <v>26</v>
      </c>
      <c r="I1" s="176"/>
      <c r="J1" s="176"/>
      <c r="K1" s="176"/>
      <c r="L1" s="176"/>
      <c r="M1" s="176"/>
    </row>
    <row r="2" spans="1:18" ht="18" customHeight="1">
      <c r="C2" s="173"/>
      <c r="D2" s="173"/>
      <c r="E2" s="173"/>
      <c r="F2" s="174"/>
      <c r="G2" s="175"/>
      <c r="H2" s="176"/>
      <c r="I2" s="176"/>
      <c r="J2" s="176"/>
      <c r="K2" s="176"/>
      <c r="L2" s="176"/>
      <c r="M2" s="176"/>
    </row>
    <row r="3" spans="1:18" ht="19.5" customHeight="1">
      <c r="M3" s="177" t="s">
        <v>24</v>
      </c>
      <c r="N3" s="177"/>
      <c r="O3" s="177"/>
      <c r="P3" s="177"/>
      <c r="Q3" s="177"/>
      <c r="R3" s="177"/>
    </row>
    <row r="4" spans="1:18" ht="30" customHeight="1">
      <c r="A4" s="18" t="s">
        <v>2</v>
      </c>
      <c r="B4" s="145" t="s">
        <v>1</v>
      </c>
      <c r="C4" s="146"/>
      <c r="D4" s="146"/>
      <c r="E4" s="147"/>
      <c r="F4" s="136" t="s">
        <v>3</v>
      </c>
      <c r="G4" s="136"/>
      <c r="H4" s="136"/>
      <c r="I4" s="136"/>
      <c r="J4" s="136" t="s">
        <v>0</v>
      </c>
      <c r="K4" s="136"/>
      <c r="L4" s="136"/>
      <c r="M4" s="136" t="s">
        <v>4</v>
      </c>
      <c r="N4" s="136"/>
      <c r="O4" s="136"/>
      <c r="P4" s="136"/>
      <c r="Q4" s="135" t="s">
        <v>5</v>
      </c>
      <c r="R4" s="135"/>
    </row>
    <row r="5" spans="1:18" ht="30" customHeight="1" thickBot="1">
      <c r="A5" s="19" t="s">
        <v>8</v>
      </c>
      <c r="B5" s="20" t="s">
        <v>6</v>
      </c>
      <c r="C5" s="143" t="s">
        <v>7</v>
      </c>
      <c r="D5" s="143"/>
      <c r="E5" s="143"/>
      <c r="F5" s="144">
        <v>465000</v>
      </c>
      <c r="G5" s="144"/>
      <c r="H5" s="144"/>
      <c r="I5" s="144"/>
      <c r="J5" s="144">
        <v>46500</v>
      </c>
      <c r="K5" s="144"/>
      <c r="L5" s="144"/>
      <c r="M5" s="144">
        <f>F5+J5</f>
        <v>511500</v>
      </c>
      <c r="N5" s="144"/>
      <c r="O5" s="144"/>
      <c r="P5" s="144"/>
      <c r="Q5" s="172">
        <v>44834</v>
      </c>
      <c r="R5" s="143"/>
    </row>
    <row r="6" spans="1:18" ht="30" customHeight="1" thickTop="1">
      <c r="A6" s="138" t="s">
        <v>27</v>
      </c>
      <c r="B6" s="21">
        <v>1</v>
      </c>
      <c r="C6" s="134" t="s">
        <v>9</v>
      </c>
      <c r="D6" s="134"/>
      <c r="E6" s="134"/>
      <c r="F6" s="141"/>
      <c r="G6" s="141"/>
      <c r="H6" s="141"/>
      <c r="I6" s="141"/>
      <c r="J6" s="141">
        <f>F6*0.1</f>
        <v>0</v>
      </c>
      <c r="K6" s="141"/>
      <c r="L6" s="141"/>
      <c r="M6" s="141">
        <f>F6+J6</f>
        <v>0</v>
      </c>
      <c r="N6" s="141"/>
      <c r="O6" s="141"/>
      <c r="P6" s="141"/>
      <c r="Q6" s="134"/>
      <c r="R6" s="134"/>
    </row>
    <row r="7" spans="1:18" ht="30" customHeight="1">
      <c r="A7" s="139"/>
      <c r="B7" s="22">
        <v>2</v>
      </c>
      <c r="C7" s="135" t="s">
        <v>10</v>
      </c>
      <c r="D7" s="135"/>
      <c r="E7" s="135"/>
      <c r="F7" s="136"/>
      <c r="G7" s="136"/>
      <c r="H7" s="136"/>
      <c r="I7" s="136"/>
      <c r="J7" s="136">
        <f t="shared" ref="J7:J27" si="0">F7*0.1</f>
        <v>0</v>
      </c>
      <c r="K7" s="136"/>
      <c r="L7" s="136"/>
      <c r="M7" s="136">
        <f t="shared" ref="M7:M27" si="1">F7+J7</f>
        <v>0</v>
      </c>
      <c r="N7" s="136"/>
      <c r="O7" s="136"/>
      <c r="P7" s="136"/>
      <c r="Q7" s="137">
        <v>44824</v>
      </c>
      <c r="R7" s="135"/>
    </row>
    <row r="8" spans="1:18" ht="30" customHeight="1">
      <c r="A8" s="139"/>
      <c r="B8" s="22">
        <v>3</v>
      </c>
      <c r="C8" s="135" t="s">
        <v>11</v>
      </c>
      <c r="D8" s="135"/>
      <c r="E8" s="135"/>
      <c r="F8" s="136">
        <v>3500000</v>
      </c>
      <c r="G8" s="136"/>
      <c r="H8" s="136"/>
      <c r="I8" s="136"/>
      <c r="J8" s="136">
        <f t="shared" si="0"/>
        <v>350000</v>
      </c>
      <c r="K8" s="136"/>
      <c r="L8" s="136"/>
      <c r="M8" s="136">
        <f t="shared" si="1"/>
        <v>3850000</v>
      </c>
      <c r="N8" s="136"/>
      <c r="O8" s="136"/>
      <c r="P8" s="136"/>
      <c r="Q8" s="137">
        <v>44824</v>
      </c>
      <c r="R8" s="135"/>
    </row>
    <row r="9" spans="1:18" ht="30" customHeight="1">
      <c r="A9" s="139"/>
      <c r="B9" s="22">
        <v>4</v>
      </c>
      <c r="C9" s="135" t="s">
        <v>12</v>
      </c>
      <c r="D9" s="135"/>
      <c r="E9" s="135"/>
      <c r="F9" s="136">
        <v>400000</v>
      </c>
      <c r="G9" s="136"/>
      <c r="H9" s="136"/>
      <c r="I9" s="136"/>
      <c r="J9" s="136">
        <f t="shared" si="0"/>
        <v>40000</v>
      </c>
      <c r="K9" s="136"/>
      <c r="L9" s="136"/>
      <c r="M9" s="136">
        <f t="shared" si="1"/>
        <v>440000</v>
      </c>
      <c r="N9" s="136"/>
      <c r="O9" s="136"/>
      <c r="P9" s="136"/>
      <c r="Q9" s="137">
        <v>44824</v>
      </c>
      <c r="R9" s="135"/>
    </row>
    <row r="10" spans="1:18" ht="30" customHeight="1">
      <c r="A10" s="139"/>
      <c r="B10" s="22">
        <v>5</v>
      </c>
      <c r="C10" s="135"/>
      <c r="D10" s="135"/>
      <c r="E10" s="135"/>
      <c r="F10" s="136"/>
      <c r="G10" s="136"/>
      <c r="H10" s="136"/>
      <c r="I10" s="136"/>
      <c r="J10" s="136">
        <f t="shared" si="0"/>
        <v>0</v>
      </c>
      <c r="K10" s="136"/>
      <c r="L10" s="136"/>
      <c r="M10" s="136">
        <f t="shared" si="1"/>
        <v>0</v>
      </c>
      <c r="N10" s="136"/>
      <c r="O10" s="136"/>
      <c r="P10" s="136"/>
      <c r="Q10" s="137">
        <v>44804</v>
      </c>
      <c r="R10" s="135"/>
    </row>
    <row r="11" spans="1:18" ht="30" customHeight="1" thickBot="1">
      <c r="A11" s="151"/>
      <c r="B11" s="23">
        <v>6</v>
      </c>
      <c r="C11" s="143"/>
      <c r="D11" s="143"/>
      <c r="E11" s="143"/>
      <c r="F11" s="144"/>
      <c r="G11" s="144"/>
      <c r="H11" s="144"/>
      <c r="I11" s="144"/>
      <c r="J11" s="144">
        <f t="shared" si="0"/>
        <v>0</v>
      </c>
      <c r="K11" s="144"/>
      <c r="L11" s="144"/>
      <c r="M11" s="144">
        <f t="shared" si="1"/>
        <v>0</v>
      </c>
      <c r="N11" s="144"/>
      <c r="O11" s="144"/>
      <c r="P11" s="144"/>
      <c r="Q11" s="143"/>
      <c r="R11" s="143"/>
    </row>
    <row r="12" spans="1:18" ht="30" customHeight="1" thickTop="1">
      <c r="A12" s="138" t="s">
        <v>28</v>
      </c>
      <c r="B12" s="21">
        <v>1</v>
      </c>
      <c r="C12" s="134" t="s">
        <v>15</v>
      </c>
      <c r="D12" s="134"/>
      <c r="E12" s="134"/>
      <c r="F12" s="141">
        <v>300000</v>
      </c>
      <c r="G12" s="141"/>
      <c r="H12" s="141"/>
      <c r="I12" s="141"/>
      <c r="J12" s="141">
        <f t="shared" si="0"/>
        <v>30000</v>
      </c>
      <c r="K12" s="141"/>
      <c r="L12" s="141"/>
      <c r="M12" s="141">
        <f t="shared" si="1"/>
        <v>330000</v>
      </c>
      <c r="N12" s="141"/>
      <c r="O12" s="141"/>
      <c r="P12" s="141"/>
      <c r="Q12" s="142">
        <v>44834</v>
      </c>
      <c r="R12" s="134"/>
    </row>
    <row r="13" spans="1:18" ht="30" customHeight="1">
      <c r="A13" s="139"/>
      <c r="B13" s="22">
        <v>2</v>
      </c>
      <c r="C13" s="135" t="s">
        <v>16</v>
      </c>
      <c r="D13" s="135"/>
      <c r="E13" s="135"/>
      <c r="F13" s="136"/>
      <c r="G13" s="136"/>
      <c r="H13" s="136"/>
      <c r="I13" s="136"/>
      <c r="J13" s="136">
        <f t="shared" si="0"/>
        <v>0</v>
      </c>
      <c r="K13" s="136"/>
      <c r="L13" s="136"/>
      <c r="M13" s="136">
        <f t="shared" si="1"/>
        <v>0</v>
      </c>
      <c r="N13" s="136"/>
      <c r="O13" s="136"/>
      <c r="P13" s="136"/>
      <c r="Q13" s="137">
        <v>44834</v>
      </c>
      <c r="R13" s="135"/>
    </row>
    <row r="14" spans="1:18" ht="30" customHeight="1">
      <c r="A14" s="139"/>
      <c r="B14" s="21">
        <v>3</v>
      </c>
      <c r="C14" s="135" t="s">
        <v>19</v>
      </c>
      <c r="D14" s="135"/>
      <c r="E14" s="135"/>
      <c r="F14" s="136"/>
      <c r="G14" s="136"/>
      <c r="H14" s="136"/>
      <c r="I14" s="136"/>
      <c r="J14" s="136">
        <f t="shared" si="0"/>
        <v>0</v>
      </c>
      <c r="K14" s="136"/>
      <c r="L14" s="136"/>
      <c r="M14" s="136">
        <f t="shared" si="1"/>
        <v>0</v>
      </c>
      <c r="N14" s="136"/>
      <c r="O14" s="136"/>
      <c r="P14" s="136"/>
      <c r="Q14" s="135"/>
      <c r="R14" s="135"/>
    </row>
    <row r="15" spans="1:18" ht="30" customHeight="1">
      <c r="A15" s="139"/>
      <c r="B15" s="22">
        <v>4</v>
      </c>
      <c r="C15" s="145" t="s">
        <v>37</v>
      </c>
      <c r="D15" s="146"/>
      <c r="E15" s="147"/>
      <c r="F15" s="148">
        <v>120000</v>
      </c>
      <c r="G15" s="149"/>
      <c r="H15" s="149"/>
      <c r="I15" s="150"/>
      <c r="J15" s="148">
        <f t="shared" si="0"/>
        <v>12000</v>
      </c>
      <c r="K15" s="149"/>
      <c r="L15" s="150"/>
      <c r="M15" s="148">
        <f t="shared" si="1"/>
        <v>132000</v>
      </c>
      <c r="N15" s="149"/>
      <c r="O15" s="149"/>
      <c r="P15" s="150"/>
      <c r="Q15" s="137">
        <v>44824</v>
      </c>
      <c r="R15" s="135"/>
    </row>
    <row r="16" spans="1:18" ht="30" customHeight="1">
      <c r="A16" s="139"/>
      <c r="B16" s="152">
        <v>5</v>
      </c>
      <c r="C16" s="154" t="s">
        <v>30</v>
      </c>
      <c r="D16" s="155"/>
      <c r="E16" s="156"/>
      <c r="F16" s="160"/>
      <c r="G16" s="160"/>
      <c r="H16" s="160"/>
      <c r="I16" s="160"/>
      <c r="J16" s="160">
        <f t="shared" si="0"/>
        <v>0</v>
      </c>
      <c r="K16" s="160"/>
      <c r="L16" s="160"/>
      <c r="M16" s="161">
        <f>F16+J16+F17</f>
        <v>0</v>
      </c>
      <c r="N16" s="162"/>
      <c r="O16" s="162"/>
      <c r="P16" s="163"/>
      <c r="Q16" s="167">
        <v>44834</v>
      </c>
      <c r="R16" s="168"/>
    </row>
    <row r="17" spans="1:18" ht="30" customHeight="1">
      <c r="A17" s="139"/>
      <c r="B17" s="153"/>
      <c r="C17" s="157"/>
      <c r="D17" s="158"/>
      <c r="E17" s="159"/>
      <c r="F17" s="171"/>
      <c r="G17" s="171"/>
      <c r="H17" s="171"/>
      <c r="I17" s="171"/>
      <c r="J17" s="171" t="s">
        <v>21</v>
      </c>
      <c r="K17" s="171"/>
      <c r="L17" s="171"/>
      <c r="M17" s="164"/>
      <c r="N17" s="165"/>
      <c r="O17" s="165"/>
      <c r="P17" s="166"/>
      <c r="Q17" s="169"/>
      <c r="R17" s="170"/>
    </row>
    <row r="18" spans="1:18" ht="30" customHeight="1">
      <c r="A18" s="139"/>
      <c r="B18" s="22">
        <v>6</v>
      </c>
      <c r="C18" s="135" t="s">
        <v>13</v>
      </c>
      <c r="D18" s="135"/>
      <c r="E18" s="135"/>
      <c r="F18" s="136">
        <v>180000</v>
      </c>
      <c r="G18" s="136"/>
      <c r="H18" s="136"/>
      <c r="I18" s="136"/>
      <c r="J18" s="136"/>
      <c r="K18" s="136"/>
      <c r="L18" s="136"/>
      <c r="M18" s="136">
        <f t="shared" si="1"/>
        <v>180000</v>
      </c>
      <c r="N18" s="136"/>
      <c r="O18" s="136"/>
      <c r="P18" s="136"/>
      <c r="Q18" s="135"/>
      <c r="R18" s="135"/>
    </row>
    <row r="19" spans="1:18" ht="30" customHeight="1">
      <c r="A19" s="139"/>
      <c r="B19" s="22">
        <v>7</v>
      </c>
      <c r="C19" s="145"/>
      <c r="D19" s="146"/>
      <c r="E19" s="147"/>
      <c r="F19" s="148"/>
      <c r="G19" s="149"/>
      <c r="H19" s="149"/>
      <c r="I19" s="150"/>
      <c r="J19" s="148"/>
      <c r="K19" s="149"/>
      <c r="L19" s="150"/>
      <c r="M19" s="148">
        <f t="shared" si="1"/>
        <v>0</v>
      </c>
      <c r="N19" s="149"/>
      <c r="O19" s="149"/>
      <c r="P19" s="150"/>
      <c r="Q19" s="137"/>
      <c r="R19" s="135"/>
    </row>
    <row r="20" spans="1:18" ht="30" customHeight="1">
      <c r="A20" s="139"/>
      <c r="B20" s="22">
        <v>8</v>
      </c>
      <c r="C20" s="145"/>
      <c r="D20" s="146"/>
      <c r="E20" s="147"/>
      <c r="F20" s="148"/>
      <c r="G20" s="149"/>
      <c r="H20" s="149"/>
      <c r="I20" s="150"/>
      <c r="J20" s="148">
        <f t="shared" si="0"/>
        <v>0</v>
      </c>
      <c r="K20" s="149"/>
      <c r="L20" s="150"/>
      <c r="M20" s="148">
        <f t="shared" si="1"/>
        <v>0</v>
      </c>
      <c r="N20" s="149"/>
      <c r="O20" s="149"/>
      <c r="P20" s="150"/>
      <c r="Q20" s="135"/>
      <c r="R20" s="135"/>
    </row>
    <row r="21" spans="1:18" ht="30" customHeight="1">
      <c r="A21" s="139"/>
      <c r="B21" s="22">
        <v>9</v>
      </c>
      <c r="C21" s="135"/>
      <c r="D21" s="135"/>
      <c r="E21" s="135"/>
      <c r="F21" s="136"/>
      <c r="G21" s="136"/>
      <c r="H21" s="136"/>
      <c r="I21" s="136"/>
      <c r="J21" s="136">
        <f t="shared" si="0"/>
        <v>0</v>
      </c>
      <c r="K21" s="136"/>
      <c r="L21" s="136"/>
      <c r="M21" s="136">
        <f t="shared" si="1"/>
        <v>0</v>
      </c>
      <c r="N21" s="136"/>
      <c r="O21" s="136"/>
      <c r="P21" s="136"/>
      <c r="Q21" s="135"/>
      <c r="R21" s="135"/>
    </row>
    <row r="22" spans="1:18" ht="30" customHeight="1">
      <c r="A22" s="139"/>
      <c r="B22" s="22">
        <v>10</v>
      </c>
      <c r="C22" s="135"/>
      <c r="D22" s="135"/>
      <c r="E22" s="135"/>
      <c r="F22" s="136"/>
      <c r="G22" s="136"/>
      <c r="H22" s="136"/>
      <c r="I22" s="136"/>
      <c r="J22" s="136">
        <f t="shared" si="0"/>
        <v>0</v>
      </c>
      <c r="K22" s="136"/>
      <c r="L22" s="136"/>
      <c r="M22" s="136">
        <f t="shared" si="1"/>
        <v>0</v>
      </c>
      <c r="N22" s="136"/>
      <c r="O22" s="136"/>
      <c r="P22" s="136"/>
      <c r="Q22" s="135"/>
      <c r="R22" s="135"/>
    </row>
    <row r="23" spans="1:18" ht="30" customHeight="1">
      <c r="A23" s="139"/>
      <c r="B23" s="22">
        <v>11</v>
      </c>
      <c r="C23" s="135"/>
      <c r="D23" s="135"/>
      <c r="E23" s="135"/>
      <c r="F23" s="136"/>
      <c r="G23" s="136"/>
      <c r="H23" s="136"/>
      <c r="I23" s="136"/>
      <c r="J23" s="136">
        <f t="shared" si="0"/>
        <v>0</v>
      </c>
      <c r="K23" s="136"/>
      <c r="L23" s="136"/>
      <c r="M23" s="136">
        <f t="shared" si="1"/>
        <v>0</v>
      </c>
      <c r="N23" s="136"/>
      <c r="O23" s="136"/>
      <c r="P23" s="136"/>
      <c r="Q23" s="135"/>
      <c r="R23" s="135"/>
    </row>
    <row r="24" spans="1:18" ht="30" customHeight="1" thickBot="1">
      <c r="A24" s="151"/>
      <c r="B24" s="23">
        <v>12</v>
      </c>
      <c r="C24" s="143"/>
      <c r="D24" s="143"/>
      <c r="E24" s="143"/>
      <c r="F24" s="144"/>
      <c r="G24" s="144"/>
      <c r="H24" s="144"/>
      <c r="I24" s="144"/>
      <c r="J24" s="144">
        <f t="shared" si="0"/>
        <v>0</v>
      </c>
      <c r="K24" s="144"/>
      <c r="L24" s="144"/>
      <c r="M24" s="144">
        <f t="shared" si="1"/>
        <v>0</v>
      </c>
      <c r="N24" s="144"/>
      <c r="O24" s="144"/>
      <c r="P24" s="144"/>
      <c r="Q24" s="143"/>
      <c r="R24" s="143"/>
    </row>
    <row r="25" spans="1:18" ht="30" customHeight="1" thickTop="1">
      <c r="A25" s="138" t="s">
        <v>29</v>
      </c>
      <c r="B25" s="21">
        <v>1</v>
      </c>
      <c r="C25" s="178" t="s">
        <v>36</v>
      </c>
      <c r="D25" s="178"/>
      <c r="E25" s="178"/>
      <c r="F25" s="141">
        <v>140000</v>
      </c>
      <c r="G25" s="141"/>
      <c r="H25" s="141"/>
      <c r="I25" s="141"/>
      <c r="J25" s="141">
        <f>F25*0.1</f>
        <v>14000</v>
      </c>
      <c r="K25" s="141"/>
      <c r="L25" s="141"/>
      <c r="M25" s="141">
        <f>F25+J25</f>
        <v>154000</v>
      </c>
      <c r="N25" s="141"/>
      <c r="O25" s="141"/>
      <c r="P25" s="141"/>
      <c r="Q25" s="142">
        <v>44819</v>
      </c>
      <c r="R25" s="134"/>
    </row>
    <row r="26" spans="1:18" ht="30" customHeight="1">
      <c r="A26" s="139"/>
      <c r="B26" s="21">
        <v>2</v>
      </c>
      <c r="C26" s="134" t="s">
        <v>23</v>
      </c>
      <c r="D26" s="134"/>
      <c r="E26" s="134"/>
      <c r="F26" s="141">
        <v>50000</v>
      </c>
      <c r="G26" s="141"/>
      <c r="H26" s="141"/>
      <c r="I26" s="141"/>
      <c r="J26" s="141">
        <f t="shared" si="0"/>
        <v>5000</v>
      </c>
      <c r="K26" s="141"/>
      <c r="L26" s="141"/>
      <c r="M26" s="141">
        <f t="shared" si="1"/>
        <v>55000</v>
      </c>
      <c r="N26" s="141"/>
      <c r="O26" s="141"/>
      <c r="P26" s="141"/>
      <c r="Q26" s="134"/>
      <c r="R26" s="134"/>
    </row>
    <row r="27" spans="1:18" ht="30" customHeight="1" thickBot="1">
      <c r="A27" s="140"/>
      <c r="B27" s="22">
        <v>3</v>
      </c>
      <c r="C27" s="135"/>
      <c r="D27" s="135"/>
      <c r="E27" s="135"/>
      <c r="F27" s="136"/>
      <c r="G27" s="136"/>
      <c r="H27" s="136"/>
      <c r="I27" s="136"/>
      <c r="J27" s="136">
        <f t="shared" si="0"/>
        <v>0</v>
      </c>
      <c r="K27" s="136"/>
      <c r="L27" s="136"/>
      <c r="M27" s="136">
        <f t="shared" si="1"/>
        <v>0</v>
      </c>
      <c r="N27" s="136"/>
      <c r="O27" s="136"/>
      <c r="P27" s="136"/>
      <c r="Q27" s="137">
        <v>44812</v>
      </c>
      <c r="R27" s="135"/>
    </row>
    <row r="28" spans="1:18" ht="30" customHeight="1" thickBot="1">
      <c r="C28" s="14"/>
      <c r="D28" s="14"/>
      <c r="E28" s="14"/>
      <c r="F28" s="131">
        <f>SUM(F5:F27)</f>
        <v>5155000</v>
      </c>
      <c r="G28" s="132"/>
      <c r="H28" s="132"/>
      <c r="I28" s="133"/>
      <c r="J28" s="131">
        <f>SUM(J5:J27)</f>
        <v>497500</v>
      </c>
      <c r="K28" s="132"/>
      <c r="L28" s="133"/>
      <c r="M28" s="131">
        <f>SUM(M5:M27)</f>
        <v>5652500</v>
      </c>
      <c r="N28" s="132"/>
      <c r="O28" s="132"/>
      <c r="P28" s="133"/>
      <c r="Q28" s="14"/>
      <c r="R28" s="14"/>
    </row>
    <row r="29" spans="1:18" ht="30" customHeight="1">
      <c r="C29" s="14"/>
      <c r="D29" s="14"/>
      <c r="E29" s="1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14"/>
      <c r="R29" s="14"/>
    </row>
  </sheetData>
  <mergeCells count="129">
    <mergeCell ref="F28:I28"/>
    <mergeCell ref="J28:L28"/>
    <mergeCell ref="M28:P28"/>
    <mergeCell ref="Q26:R26"/>
    <mergeCell ref="C27:E27"/>
    <mergeCell ref="F27:I27"/>
    <mergeCell ref="J27:L27"/>
    <mergeCell ref="M27:P27"/>
    <mergeCell ref="Q27:R27"/>
    <mergeCell ref="A25:A27"/>
    <mergeCell ref="C25:E25"/>
    <mergeCell ref="F25:I25"/>
    <mergeCell ref="J25:L25"/>
    <mergeCell ref="M25:P25"/>
    <mergeCell ref="Q25:R25"/>
    <mergeCell ref="C26:E26"/>
    <mergeCell ref="F26:I26"/>
    <mergeCell ref="J26:L26"/>
    <mergeCell ref="M26:P26"/>
    <mergeCell ref="C23:E23"/>
    <mergeCell ref="F23:I23"/>
    <mergeCell ref="J23:L23"/>
    <mergeCell ref="M23:P23"/>
    <mergeCell ref="Q23:R23"/>
    <mergeCell ref="C24:E24"/>
    <mergeCell ref="F24:I24"/>
    <mergeCell ref="J24:L24"/>
    <mergeCell ref="M24:P24"/>
    <mergeCell ref="Q24:R24"/>
    <mergeCell ref="C21:E21"/>
    <mergeCell ref="F21:I21"/>
    <mergeCell ref="J21:L21"/>
    <mergeCell ref="M21:P21"/>
    <mergeCell ref="Q21:R21"/>
    <mergeCell ref="C22:E22"/>
    <mergeCell ref="F22:I22"/>
    <mergeCell ref="J22:L22"/>
    <mergeCell ref="M22:P22"/>
    <mergeCell ref="Q22:R22"/>
    <mergeCell ref="C19:E19"/>
    <mergeCell ref="F19:I19"/>
    <mergeCell ref="J19:L19"/>
    <mergeCell ref="M19:P19"/>
    <mergeCell ref="Q19:R19"/>
    <mergeCell ref="C20:E20"/>
    <mergeCell ref="F20:I20"/>
    <mergeCell ref="J20:L20"/>
    <mergeCell ref="M20:P20"/>
    <mergeCell ref="Q20:R20"/>
    <mergeCell ref="C18:E18"/>
    <mergeCell ref="F18:I18"/>
    <mergeCell ref="J18:L18"/>
    <mergeCell ref="M18:P18"/>
    <mergeCell ref="Q18:R18"/>
    <mergeCell ref="C15:E15"/>
    <mergeCell ref="F15:I15"/>
    <mergeCell ref="J15:L15"/>
    <mergeCell ref="M15:P15"/>
    <mergeCell ref="Q15:R15"/>
    <mergeCell ref="A12:A24"/>
    <mergeCell ref="C12:E12"/>
    <mergeCell ref="F12:I12"/>
    <mergeCell ref="J12:L12"/>
    <mergeCell ref="M12:P12"/>
    <mergeCell ref="Q12:R12"/>
    <mergeCell ref="C13:E13"/>
    <mergeCell ref="F13:I13"/>
    <mergeCell ref="J13:L13"/>
    <mergeCell ref="M13:P13"/>
    <mergeCell ref="B16:B17"/>
    <mergeCell ref="C16:E17"/>
    <mergeCell ref="F16:I16"/>
    <mergeCell ref="J16:L16"/>
    <mergeCell ref="M16:P17"/>
    <mergeCell ref="Q13:R13"/>
    <mergeCell ref="C14:E14"/>
    <mergeCell ref="F14:I14"/>
    <mergeCell ref="J14:L14"/>
    <mergeCell ref="M14:P14"/>
    <mergeCell ref="Q14:R14"/>
    <mergeCell ref="Q16:R17"/>
    <mergeCell ref="F17:I17"/>
    <mergeCell ref="J17:L17"/>
    <mergeCell ref="C10:E10"/>
    <mergeCell ref="F10:I10"/>
    <mergeCell ref="J10:L10"/>
    <mergeCell ref="M10:P10"/>
    <mergeCell ref="Q10:R10"/>
    <mergeCell ref="C11:E11"/>
    <mergeCell ref="F11:I11"/>
    <mergeCell ref="J11:L11"/>
    <mergeCell ref="M11:P11"/>
    <mergeCell ref="Q11:R11"/>
    <mergeCell ref="M5:P5"/>
    <mergeCell ref="Q5:R5"/>
    <mergeCell ref="C8:E8"/>
    <mergeCell ref="F8:I8"/>
    <mergeCell ref="J8:L8"/>
    <mergeCell ref="M8:P8"/>
    <mergeCell ref="Q8:R8"/>
    <mergeCell ref="C9:E9"/>
    <mergeCell ref="F9:I9"/>
    <mergeCell ref="J9:L9"/>
    <mergeCell ref="M9:P9"/>
    <mergeCell ref="Q9:R9"/>
    <mergeCell ref="A6:A11"/>
    <mergeCell ref="C6:E6"/>
    <mergeCell ref="F6:I6"/>
    <mergeCell ref="J6:L6"/>
    <mergeCell ref="M6:P6"/>
    <mergeCell ref="C1:E2"/>
    <mergeCell ref="F1:F2"/>
    <mergeCell ref="G1:G2"/>
    <mergeCell ref="H1:M2"/>
    <mergeCell ref="M3:R3"/>
    <mergeCell ref="B4:E4"/>
    <mergeCell ref="F4:I4"/>
    <mergeCell ref="J4:L4"/>
    <mergeCell ref="M4:P4"/>
    <mergeCell ref="Q4:R4"/>
    <mergeCell ref="Q6:R6"/>
    <mergeCell ref="C7:E7"/>
    <mergeCell ref="F7:I7"/>
    <mergeCell ref="J7:L7"/>
    <mergeCell ref="M7:P7"/>
    <mergeCell ref="Q7:R7"/>
    <mergeCell ref="C5:E5"/>
    <mergeCell ref="F5:I5"/>
    <mergeCell ref="J5:L5"/>
  </mergeCells>
  <phoneticPr fontId="3"/>
  <pageMargins left="0.35" right="0.16" top="0.33" bottom="0.1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10 (2)</vt:lpstr>
      <vt:lpstr>3</vt:lpstr>
      <vt:lpstr>2</vt:lpstr>
      <vt:lpstr>1</vt:lpstr>
      <vt:lpstr>12</vt:lpstr>
      <vt:lpstr>11</vt:lpstr>
      <vt:lpstr>10</vt:lpstr>
      <vt:lpstr>9</vt:lpstr>
      <vt:lpstr>8 (2)</vt:lpstr>
      <vt:lpstr>8</vt:lpstr>
      <vt:lpstr>7</vt:lpstr>
      <vt:lpstr>6</vt:lpstr>
      <vt:lpstr>5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2025-10-30T02:05:03Z</cp:lastPrinted>
  <dcterms:created xsi:type="dcterms:W3CDTF">2015-06-05T18:19:34Z</dcterms:created>
  <dcterms:modified xsi:type="dcterms:W3CDTF">2025-10-30T02:07:19Z</dcterms:modified>
</cp:coreProperties>
</file>