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共有\事務\2025 請求書\売上\"/>
    </mc:Choice>
  </mc:AlternateContent>
  <xr:revisionPtr revIDLastSave="0" documentId="13_ncr:1_{3CA12654-EF5E-41E6-8F37-BD520AB707C0}" xr6:coauthVersionLast="47" xr6:coauthVersionMax="47" xr10:uidLastSave="{00000000-0000-0000-0000-000000000000}"/>
  <bookViews>
    <workbookView xWindow="-120" yWindow="-120" windowWidth="29040" windowHeight="15720" activeTab="16" xr2:uid="{00000000-000D-0000-FFFF-FFFF00000000}"/>
  </bookViews>
  <sheets>
    <sheet name="3" sheetId="14" r:id="rId1"/>
    <sheet name="2" sheetId="13" r:id="rId2"/>
    <sheet name="1" sheetId="12" r:id="rId3"/>
    <sheet name="12 (2)" sheetId="18" r:id="rId4"/>
    <sheet name="12" sheetId="11" r:id="rId5"/>
    <sheet name="11 (2)" sheetId="17" r:id="rId6"/>
    <sheet name="11" sheetId="10" r:id="rId7"/>
    <sheet name="10 (2)" sheetId="16" r:id="rId8"/>
    <sheet name="10" sheetId="7" r:id="rId9"/>
    <sheet name="9" sheetId="6" r:id="rId10"/>
    <sheet name="8 (2)" sheetId="15" r:id="rId11"/>
    <sheet name="8" sheetId="5" r:id="rId12"/>
    <sheet name="7" sheetId="4" r:id="rId13"/>
    <sheet name="6" sheetId="3" r:id="rId14"/>
    <sheet name="5" sheetId="2" r:id="rId15"/>
    <sheet name="Sheet1" sheetId="8" r:id="rId16"/>
    <sheet name="4" sheetId="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6" i="18" l="1"/>
  <c r="F28" i="18"/>
  <c r="M27" i="18"/>
  <c r="J27" i="18"/>
  <c r="J26" i="18"/>
  <c r="J24" i="18"/>
  <c r="M24" i="18" s="1"/>
  <c r="J23" i="18"/>
  <c r="M23" i="18" s="1"/>
  <c r="J22" i="18"/>
  <c r="M22" i="18" s="1"/>
  <c r="J21" i="18"/>
  <c r="M21" i="18" s="1"/>
  <c r="J20" i="18"/>
  <c r="M20" i="18" s="1"/>
  <c r="J19" i="18"/>
  <c r="M19" i="18" s="1"/>
  <c r="M18" i="18"/>
  <c r="J18" i="18"/>
  <c r="J17" i="18"/>
  <c r="M17" i="18" s="1"/>
  <c r="J16" i="18"/>
  <c r="M16" i="18" s="1"/>
  <c r="J15" i="18"/>
  <c r="M15" i="18" s="1"/>
  <c r="J14" i="18"/>
  <c r="M14" i="18" s="1"/>
  <c r="J13" i="18"/>
  <c r="M13" i="18" s="1"/>
  <c r="J12" i="18"/>
  <c r="M12" i="18" s="1"/>
  <c r="M11" i="18"/>
  <c r="J11" i="18"/>
  <c r="J10" i="18"/>
  <c r="M10" i="18" s="1"/>
  <c r="J9" i="18"/>
  <c r="M9" i="18" s="1"/>
  <c r="J8" i="18"/>
  <c r="J7" i="18"/>
  <c r="M7" i="18" s="1"/>
  <c r="J6" i="18"/>
  <c r="M6" i="18" s="1"/>
  <c r="M5" i="18"/>
  <c r="J28" i="18" l="1"/>
  <c r="T14" i="18"/>
  <c r="M28" i="18"/>
  <c r="T10" i="18"/>
  <c r="M8" i="18"/>
  <c r="T6" i="18" s="1"/>
  <c r="F30" i="17"/>
  <c r="M29" i="17"/>
  <c r="J29" i="17"/>
  <c r="J28" i="17"/>
  <c r="M28" i="17" s="1"/>
  <c r="J26" i="17"/>
  <c r="M26" i="17" s="1"/>
  <c r="M25" i="17"/>
  <c r="J25" i="17"/>
  <c r="M24" i="17"/>
  <c r="J24" i="17"/>
  <c r="J23" i="17"/>
  <c r="M23" i="17" s="1"/>
  <c r="T18" i="17" s="1"/>
  <c r="J22" i="17"/>
  <c r="M22" i="17" s="1"/>
  <c r="M21" i="17"/>
  <c r="J21" i="17"/>
  <c r="J20" i="17"/>
  <c r="M20" i="17" s="1"/>
  <c r="J19" i="17"/>
  <c r="M19" i="17" s="1"/>
  <c r="M17" i="17"/>
  <c r="M16" i="17"/>
  <c r="J16" i="17"/>
  <c r="J30" i="17" s="1"/>
  <c r="J15" i="17"/>
  <c r="M15" i="17" s="1"/>
  <c r="J14" i="17"/>
  <c r="M14" i="17" s="1"/>
  <c r="M13" i="17"/>
  <c r="J13" i="17"/>
  <c r="M12" i="17"/>
  <c r="J12" i="17"/>
  <c r="J11" i="17"/>
  <c r="M11" i="17" s="1"/>
  <c r="J10" i="17"/>
  <c r="M10" i="17" s="1"/>
  <c r="M9" i="17"/>
  <c r="J9" i="17"/>
  <c r="M8" i="17"/>
  <c r="J8" i="17"/>
  <c r="J7" i="17"/>
  <c r="M7" i="17" s="1"/>
  <c r="J6" i="17"/>
  <c r="M6" i="17" s="1"/>
  <c r="M30" i="17" s="1"/>
  <c r="M5" i="17"/>
  <c r="T22" i="16"/>
  <c r="M31" i="16"/>
  <c r="T24" i="16" s="1"/>
  <c r="T17" i="18" l="1"/>
  <c r="T20" i="18" s="1"/>
  <c r="T22" i="17"/>
  <c r="T6" i="17"/>
  <c r="T13" i="17"/>
  <c r="F31" i="16"/>
  <c r="J30" i="16"/>
  <c r="M30" i="16" s="1"/>
  <c r="M29" i="16"/>
  <c r="T17" i="16" s="1"/>
  <c r="J29" i="16"/>
  <c r="J28" i="16"/>
  <c r="M28" i="16" s="1"/>
  <c r="J27" i="16"/>
  <c r="M27" i="16" s="1"/>
  <c r="M26" i="16"/>
  <c r="J26" i="16"/>
  <c r="M25" i="16"/>
  <c r="J25" i="16"/>
  <c r="J24" i="16"/>
  <c r="M24" i="16" s="1"/>
  <c r="M23" i="16"/>
  <c r="J23" i="16"/>
  <c r="M21" i="16"/>
  <c r="J21" i="16"/>
  <c r="J20" i="16"/>
  <c r="M20" i="16" s="1"/>
  <c r="J19" i="16"/>
  <c r="M19" i="16" s="1"/>
  <c r="M18" i="16"/>
  <c r="J18" i="16"/>
  <c r="J16" i="16"/>
  <c r="M16" i="16" s="1"/>
  <c r="J15" i="16"/>
  <c r="M15" i="16" s="1"/>
  <c r="M14" i="16"/>
  <c r="J14" i="16"/>
  <c r="J13" i="16"/>
  <c r="M13" i="16" s="1"/>
  <c r="J12" i="16"/>
  <c r="M12" i="16" s="1"/>
  <c r="J11" i="16"/>
  <c r="M11" i="16" s="1"/>
  <c r="J10" i="16"/>
  <c r="M10" i="16" s="1"/>
  <c r="M9" i="16"/>
  <c r="J9" i="16"/>
  <c r="J8" i="16"/>
  <c r="M8" i="16" s="1"/>
  <c r="J7" i="16"/>
  <c r="J31" i="16" s="1"/>
  <c r="J6" i="16"/>
  <c r="M6" i="16" s="1"/>
  <c r="M5" i="16"/>
  <c r="T26" i="17" l="1"/>
  <c r="T12" i="16"/>
  <c r="M7" i="16"/>
  <c r="T6" i="16" s="1"/>
  <c r="F29" i="15"/>
  <c r="M28" i="15"/>
  <c r="J28" i="15"/>
  <c r="J27" i="15"/>
  <c r="M27" i="15" s="1"/>
  <c r="J26" i="15"/>
  <c r="M26" i="15" s="1"/>
  <c r="J25" i="15"/>
  <c r="M25" i="15" s="1"/>
  <c r="M24" i="15"/>
  <c r="J24" i="15"/>
  <c r="J23" i="15"/>
  <c r="M23" i="15" s="1"/>
  <c r="J22" i="15"/>
  <c r="M22" i="15" s="1"/>
  <c r="J21" i="15"/>
  <c r="M21" i="15" s="1"/>
  <c r="T6" i="15" s="1"/>
  <c r="M20" i="15"/>
  <c r="J20" i="15"/>
  <c r="J19" i="15"/>
  <c r="M19" i="15" s="1"/>
  <c r="J18" i="15"/>
  <c r="M18" i="15" s="1"/>
  <c r="J16" i="15"/>
  <c r="M16" i="15" s="1"/>
  <c r="M15" i="15"/>
  <c r="J15" i="15"/>
  <c r="J14" i="15"/>
  <c r="M14" i="15" s="1"/>
  <c r="J13" i="15"/>
  <c r="M13" i="15" s="1"/>
  <c r="T12" i="15"/>
  <c r="J12" i="15"/>
  <c r="M12" i="15" s="1"/>
  <c r="J11" i="15"/>
  <c r="M11" i="15" s="1"/>
  <c r="J10" i="15"/>
  <c r="M10" i="15" s="1"/>
  <c r="J9" i="15"/>
  <c r="M9" i="15" s="1"/>
  <c r="J8" i="15"/>
  <c r="M7" i="15"/>
  <c r="J7" i="15"/>
  <c r="J6" i="15"/>
  <c r="M6" i="15" s="1"/>
  <c r="M5" i="15"/>
  <c r="J29" i="15" l="1"/>
  <c r="M8" i="15"/>
  <c r="M29" i="15" s="1"/>
  <c r="F26" i="14" l="1"/>
  <c r="J25" i="14" l="1"/>
  <c r="M25" i="14" s="1"/>
  <c r="J24" i="14"/>
  <c r="M24" i="14" s="1"/>
  <c r="J22" i="14"/>
  <c r="M22" i="14" s="1"/>
  <c r="J21" i="14"/>
  <c r="M21" i="14" s="1"/>
  <c r="J20" i="14"/>
  <c r="M20" i="14" s="1"/>
  <c r="J19" i="14"/>
  <c r="M19" i="14" s="1"/>
  <c r="J18" i="14"/>
  <c r="M18" i="14" s="1"/>
  <c r="J17" i="14"/>
  <c r="M17" i="14" s="1"/>
  <c r="J16" i="14"/>
  <c r="M16" i="14" s="1"/>
  <c r="J15" i="14"/>
  <c r="M15" i="14" s="1"/>
  <c r="J14" i="14"/>
  <c r="M14" i="14" s="1"/>
  <c r="J13" i="14"/>
  <c r="M13" i="14" s="1"/>
  <c r="J12" i="14"/>
  <c r="M12" i="14" s="1"/>
  <c r="J11" i="14"/>
  <c r="M11" i="14" s="1"/>
  <c r="J10" i="14"/>
  <c r="M10" i="14" s="1"/>
  <c r="J9" i="14"/>
  <c r="M9" i="14" s="1"/>
  <c r="M8" i="14"/>
  <c r="M7" i="14"/>
  <c r="M6" i="14"/>
  <c r="M5" i="14"/>
  <c r="F28" i="13"/>
  <c r="J19" i="13"/>
  <c r="M19" i="13" s="1"/>
  <c r="M16" i="13"/>
  <c r="J22" i="13"/>
  <c r="M22" i="13" s="1"/>
  <c r="M26" i="14" l="1"/>
  <c r="J26" i="14"/>
  <c r="T9" i="14"/>
  <c r="T6" i="14"/>
  <c r="T11" i="14"/>
  <c r="M8" i="13"/>
  <c r="M7" i="13"/>
  <c r="M6" i="13"/>
  <c r="J27" i="13"/>
  <c r="M27" i="13" s="1"/>
  <c r="J26" i="13"/>
  <c r="M26" i="13" s="1"/>
  <c r="J24" i="13"/>
  <c r="M24" i="13" s="1"/>
  <c r="J23" i="13"/>
  <c r="M23" i="13" s="1"/>
  <c r="J21" i="13"/>
  <c r="M21" i="13" s="1"/>
  <c r="J20" i="13"/>
  <c r="M20" i="13" s="1"/>
  <c r="J18" i="13"/>
  <c r="M18" i="13" s="1"/>
  <c r="J15" i="13"/>
  <c r="M15" i="13" s="1"/>
  <c r="J14" i="13"/>
  <c r="M14" i="13" s="1"/>
  <c r="J13" i="13"/>
  <c r="M13" i="13" s="1"/>
  <c r="J12" i="13"/>
  <c r="M12" i="13" s="1"/>
  <c r="J11" i="13"/>
  <c r="M11" i="13" s="1"/>
  <c r="J10" i="13"/>
  <c r="M10" i="13" s="1"/>
  <c r="J9" i="13"/>
  <c r="M9" i="13" s="1"/>
  <c r="M5" i="13"/>
  <c r="F28" i="12"/>
  <c r="M28" i="13" l="1"/>
  <c r="T14" i="14"/>
  <c r="T18" i="14" s="1"/>
  <c r="T9" i="13"/>
  <c r="T6" i="13"/>
  <c r="J28" i="13"/>
  <c r="T11" i="13"/>
  <c r="J8" i="12"/>
  <c r="M8" i="12" s="1"/>
  <c r="J7" i="12"/>
  <c r="M7" i="12" s="1"/>
  <c r="J17" i="12"/>
  <c r="M17" i="12" s="1"/>
  <c r="J16" i="12"/>
  <c r="M16" i="12" s="1"/>
  <c r="J9" i="12"/>
  <c r="M9" i="12" s="1"/>
  <c r="J27" i="12"/>
  <c r="M27" i="12" s="1"/>
  <c r="J26" i="12"/>
  <c r="M26" i="12" s="1"/>
  <c r="J24" i="12"/>
  <c r="M24" i="12" s="1"/>
  <c r="J23" i="12"/>
  <c r="M23" i="12" s="1"/>
  <c r="J22" i="12"/>
  <c r="M22" i="12" s="1"/>
  <c r="J21" i="12"/>
  <c r="M21" i="12" s="1"/>
  <c r="J20" i="12"/>
  <c r="M20" i="12" s="1"/>
  <c r="J19" i="12"/>
  <c r="M19" i="12" s="1"/>
  <c r="J18" i="12"/>
  <c r="M18" i="12" s="1"/>
  <c r="J15" i="12"/>
  <c r="M15" i="12" s="1"/>
  <c r="J14" i="12"/>
  <c r="M14" i="12" s="1"/>
  <c r="J13" i="12"/>
  <c r="M13" i="12" s="1"/>
  <c r="J12" i="12"/>
  <c r="M12" i="12" s="1"/>
  <c r="J11" i="12"/>
  <c r="M11" i="12" s="1"/>
  <c r="J10" i="12"/>
  <c r="M10" i="12" s="1"/>
  <c r="J6" i="12"/>
  <c r="M5" i="12"/>
  <c r="M6" i="12" l="1"/>
  <c r="J28" i="12"/>
  <c r="T14" i="13"/>
  <c r="T20" i="13" s="1"/>
  <c r="M28" i="12"/>
  <c r="T14" i="12"/>
  <c r="T6" i="12"/>
  <c r="T10" i="12"/>
  <c r="F28" i="11"/>
  <c r="J27" i="11"/>
  <c r="M27" i="11" s="1"/>
  <c r="J26" i="11"/>
  <c r="J24" i="11"/>
  <c r="M24" i="11" s="1"/>
  <c r="J23" i="11"/>
  <c r="M23" i="11" s="1"/>
  <c r="J22" i="11"/>
  <c r="M22" i="11" s="1"/>
  <c r="J21" i="11"/>
  <c r="M21" i="11" s="1"/>
  <c r="J20" i="11"/>
  <c r="M20" i="11" s="1"/>
  <c r="J19" i="11"/>
  <c r="M19" i="11" s="1"/>
  <c r="J18" i="11"/>
  <c r="M18" i="11" s="1"/>
  <c r="J17" i="11"/>
  <c r="M17" i="11" s="1"/>
  <c r="J16" i="11"/>
  <c r="M16" i="11" s="1"/>
  <c r="J15" i="11"/>
  <c r="M15" i="11" s="1"/>
  <c r="J14" i="11"/>
  <c r="M14" i="11" s="1"/>
  <c r="J13" i="11"/>
  <c r="M13" i="11" s="1"/>
  <c r="J12" i="11"/>
  <c r="M12" i="11" s="1"/>
  <c r="J11" i="11"/>
  <c r="M11" i="11" s="1"/>
  <c r="J10" i="11"/>
  <c r="M10" i="11" s="1"/>
  <c r="J9" i="11"/>
  <c r="M9" i="11" s="1"/>
  <c r="J8" i="11"/>
  <c r="M8" i="11" s="1"/>
  <c r="J7" i="11"/>
  <c r="M7" i="11" s="1"/>
  <c r="J6" i="11"/>
  <c r="M5" i="11"/>
  <c r="M17" i="10"/>
  <c r="J10" i="10"/>
  <c r="M10" i="10" s="1"/>
  <c r="M6" i="11" l="1"/>
  <c r="J28" i="11"/>
  <c r="T10" i="11"/>
  <c r="T14" i="11"/>
  <c r="T6" i="11"/>
  <c r="T17" i="11" s="1"/>
  <c r="T17" i="12"/>
  <c r="T20" i="12" s="1"/>
  <c r="M28" i="11"/>
  <c r="F30" i="10"/>
  <c r="J26" i="10"/>
  <c r="M26" i="10" s="1"/>
  <c r="J29" i="10"/>
  <c r="M29" i="10" s="1"/>
  <c r="J28" i="10"/>
  <c r="M28" i="10" s="1"/>
  <c r="J25" i="10"/>
  <c r="M25" i="10" s="1"/>
  <c r="J24" i="10"/>
  <c r="M24" i="10" s="1"/>
  <c r="J23" i="10"/>
  <c r="M23" i="10" s="1"/>
  <c r="T18" i="10" s="1"/>
  <c r="J22" i="10"/>
  <c r="M22" i="10" s="1"/>
  <c r="J21" i="10"/>
  <c r="M21" i="10" s="1"/>
  <c r="J20" i="10"/>
  <c r="M20" i="10" s="1"/>
  <c r="J19" i="10"/>
  <c r="M19" i="10" s="1"/>
  <c r="J16" i="10"/>
  <c r="M16" i="10" s="1"/>
  <c r="J15" i="10"/>
  <c r="M15" i="10" s="1"/>
  <c r="J14" i="10"/>
  <c r="M14" i="10" s="1"/>
  <c r="J13" i="10"/>
  <c r="M13" i="10" s="1"/>
  <c r="J12" i="10"/>
  <c r="M12" i="10" s="1"/>
  <c r="J11" i="10"/>
  <c r="M11" i="10" s="1"/>
  <c r="J9" i="10"/>
  <c r="M9" i="10" s="1"/>
  <c r="J8" i="10"/>
  <c r="M8" i="10" s="1"/>
  <c r="J7" i="10"/>
  <c r="M7" i="10" s="1"/>
  <c r="J6" i="10"/>
  <c r="M6" i="10" s="1"/>
  <c r="M5" i="10"/>
  <c r="F31" i="7"/>
  <c r="J23" i="7"/>
  <c r="M23" i="7" s="1"/>
  <c r="J28" i="7"/>
  <c r="M28" i="7" s="1"/>
  <c r="J30" i="7"/>
  <c r="M30" i="7" s="1"/>
  <c r="J29" i="7"/>
  <c r="M29" i="7" s="1"/>
  <c r="T17" i="7" s="1"/>
  <c r="J27" i="7"/>
  <c r="M27" i="7" s="1"/>
  <c r="J26" i="7"/>
  <c r="M26" i="7" s="1"/>
  <c r="J25" i="7"/>
  <c r="M25" i="7" s="1"/>
  <c r="J24" i="7"/>
  <c r="M24" i="7" s="1"/>
  <c r="J21" i="7"/>
  <c r="M21" i="7" s="1"/>
  <c r="J20" i="7"/>
  <c r="M20" i="7" s="1"/>
  <c r="J19" i="7"/>
  <c r="M19" i="7" s="1"/>
  <c r="J18" i="7"/>
  <c r="M18" i="7" s="1"/>
  <c r="J16" i="7"/>
  <c r="M16" i="7" s="1"/>
  <c r="J15" i="7"/>
  <c r="M15" i="7" s="1"/>
  <c r="J14" i="7"/>
  <c r="M14" i="7" s="1"/>
  <c r="J13" i="7"/>
  <c r="M13" i="7" s="1"/>
  <c r="J12" i="7"/>
  <c r="M12" i="7" s="1"/>
  <c r="M11" i="7"/>
  <c r="J11" i="7"/>
  <c r="J10" i="7"/>
  <c r="M10" i="7" s="1"/>
  <c r="J9" i="7"/>
  <c r="M9" i="7" s="1"/>
  <c r="J8" i="7"/>
  <c r="M8" i="7" s="1"/>
  <c r="J7" i="7"/>
  <c r="M7" i="7" s="1"/>
  <c r="J6" i="7"/>
  <c r="M6" i="7" s="1"/>
  <c r="M5" i="7"/>
  <c r="F29" i="6"/>
  <c r="J15" i="6"/>
  <c r="M15" i="6"/>
  <c r="M5" i="6"/>
  <c r="J21" i="6"/>
  <c r="M21" i="6" s="1"/>
  <c r="T12" i="5"/>
  <c r="J15" i="5"/>
  <c r="M15" i="5"/>
  <c r="F29" i="5"/>
  <c r="J28" i="6"/>
  <c r="M28" i="6" s="1"/>
  <c r="J27" i="6"/>
  <c r="M27" i="6" s="1"/>
  <c r="J26" i="6"/>
  <c r="M26" i="6" s="1"/>
  <c r="J25" i="6"/>
  <c r="M25" i="6" s="1"/>
  <c r="J24" i="6"/>
  <c r="M24" i="6" s="1"/>
  <c r="J23" i="6"/>
  <c r="M23" i="6" s="1"/>
  <c r="J20" i="6"/>
  <c r="M20" i="6" s="1"/>
  <c r="J19" i="6"/>
  <c r="M19" i="6" s="1"/>
  <c r="J18" i="6"/>
  <c r="M18" i="6" s="1"/>
  <c r="J16" i="6"/>
  <c r="M16" i="6" s="1"/>
  <c r="J14" i="6"/>
  <c r="M14" i="6" s="1"/>
  <c r="J13" i="6"/>
  <c r="M13" i="6" s="1"/>
  <c r="J12" i="6"/>
  <c r="M12" i="6" s="1"/>
  <c r="J11" i="6"/>
  <c r="M11" i="6" s="1"/>
  <c r="J10" i="6"/>
  <c r="M10" i="6" s="1"/>
  <c r="J9" i="6"/>
  <c r="M9" i="6" s="1"/>
  <c r="J8" i="6"/>
  <c r="M8" i="6" s="1"/>
  <c r="J7" i="6"/>
  <c r="M7" i="6" s="1"/>
  <c r="J6" i="6"/>
  <c r="M6" i="6" s="1"/>
  <c r="J9" i="5"/>
  <c r="M9" i="5" s="1"/>
  <c r="J28" i="5"/>
  <c r="M28" i="5" s="1"/>
  <c r="J27" i="5"/>
  <c r="M27" i="5" s="1"/>
  <c r="J26" i="5"/>
  <c r="M26" i="5" s="1"/>
  <c r="J25" i="5"/>
  <c r="M25" i="5" s="1"/>
  <c r="J24" i="5"/>
  <c r="M24" i="5" s="1"/>
  <c r="J23" i="5"/>
  <c r="M23" i="5" s="1"/>
  <c r="J22" i="5"/>
  <c r="M22" i="5" s="1"/>
  <c r="J21" i="5"/>
  <c r="M21" i="5" s="1"/>
  <c r="T6" i="5" s="1"/>
  <c r="J20" i="5"/>
  <c r="M20" i="5" s="1"/>
  <c r="J19" i="5"/>
  <c r="M19" i="5" s="1"/>
  <c r="J18" i="5"/>
  <c r="M18" i="5" s="1"/>
  <c r="J16" i="5"/>
  <c r="M16" i="5" s="1"/>
  <c r="J14" i="5"/>
  <c r="M14" i="5" s="1"/>
  <c r="J13" i="5"/>
  <c r="M13" i="5" s="1"/>
  <c r="J12" i="5"/>
  <c r="M12" i="5" s="1"/>
  <c r="J11" i="5"/>
  <c r="M11" i="5" s="1"/>
  <c r="J10" i="5"/>
  <c r="M10" i="5" s="1"/>
  <c r="J8" i="5"/>
  <c r="M8" i="5" s="1"/>
  <c r="J7" i="5"/>
  <c r="M7" i="5" s="1"/>
  <c r="J6" i="5"/>
  <c r="M6" i="5" s="1"/>
  <c r="M5" i="5"/>
  <c r="J28" i="4"/>
  <c r="M28" i="4" s="1"/>
  <c r="T13" i="10" l="1"/>
  <c r="T12" i="7"/>
  <c r="T6" i="7"/>
  <c r="M30" i="10"/>
  <c r="T22" i="10"/>
  <c r="T6" i="10"/>
  <c r="T20" i="11"/>
  <c r="J30" i="10"/>
  <c r="T22" i="7"/>
  <c r="J31" i="7"/>
  <c r="M31" i="7"/>
  <c r="M29" i="6"/>
  <c r="J29" i="6"/>
  <c r="M29" i="5"/>
  <c r="J29" i="5"/>
  <c r="F29" i="4"/>
  <c r="J27" i="4"/>
  <c r="M27" i="4" s="1"/>
  <c r="J26" i="4"/>
  <c r="M26" i="4" s="1"/>
  <c r="J25" i="4"/>
  <c r="M25" i="4" s="1"/>
  <c r="J24" i="4"/>
  <c r="M24" i="4" s="1"/>
  <c r="J23" i="4"/>
  <c r="M23" i="4" s="1"/>
  <c r="J22" i="4"/>
  <c r="M22" i="4" s="1"/>
  <c r="J21" i="4"/>
  <c r="M21" i="4" s="1"/>
  <c r="J20" i="4"/>
  <c r="M20" i="4" s="1"/>
  <c r="J19" i="4"/>
  <c r="M19" i="4" s="1"/>
  <c r="J18" i="4"/>
  <c r="M18" i="4" s="1"/>
  <c r="T17" i="4"/>
  <c r="J16" i="4"/>
  <c r="M16" i="4" s="1"/>
  <c r="J14" i="4"/>
  <c r="M14" i="4" s="1"/>
  <c r="J13" i="4"/>
  <c r="M13" i="4" s="1"/>
  <c r="T12" i="4"/>
  <c r="J12" i="4"/>
  <c r="M12" i="4" s="1"/>
  <c r="J11" i="4"/>
  <c r="M11" i="4" s="1"/>
  <c r="J10" i="4"/>
  <c r="M10" i="4" s="1"/>
  <c r="J9" i="4"/>
  <c r="J8" i="4"/>
  <c r="M8" i="4" s="1"/>
  <c r="J7" i="4"/>
  <c r="M7" i="4" s="1"/>
  <c r="J6" i="4"/>
  <c r="M6" i="4" s="1"/>
  <c r="M5" i="4"/>
  <c r="T12" i="3"/>
  <c r="T17" i="3"/>
  <c r="M21" i="2"/>
  <c r="J14" i="2"/>
  <c r="M14" i="2" s="1"/>
  <c r="T24" i="7" l="1"/>
  <c r="T6" i="4"/>
  <c r="T26" i="10"/>
  <c r="M29" i="4"/>
  <c r="J29" i="4"/>
  <c r="F28" i="3"/>
  <c r="J27" i="3"/>
  <c r="M27" i="3" s="1"/>
  <c r="J26" i="3"/>
  <c r="M26" i="3" s="1"/>
  <c r="J25" i="3"/>
  <c r="M25" i="3" s="1"/>
  <c r="J24" i="3"/>
  <c r="M24" i="3" s="1"/>
  <c r="J23" i="3"/>
  <c r="M23" i="3" s="1"/>
  <c r="J22" i="3"/>
  <c r="M22" i="3" s="1"/>
  <c r="J21" i="3"/>
  <c r="M21" i="3" s="1"/>
  <c r="J20" i="3"/>
  <c r="M20" i="3" s="1"/>
  <c r="J19" i="3"/>
  <c r="M19" i="3" s="1"/>
  <c r="J18" i="3"/>
  <c r="M18" i="3" s="1"/>
  <c r="J16" i="3"/>
  <c r="M16" i="3" s="1"/>
  <c r="J14" i="3"/>
  <c r="M14" i="3" s="1"/>
  <c r="J13" i="3"/>
  <c r="M13" i="3" s="1"/>
  <c r="J12" i="3"/>
  <c r="M12" i="3" s="1"/>
  <c r="J11" i="3"/>
  <c r="M11" i="3" s="1"/>
  <c r="J10" i="3"/>
  <c r="M10" i="3" s="1"/>
  <c r="J9" i="3"/>
  <c r="M9" i="3" s="1"/>
  <c r="J8" i="3"/>
  <c r="M8" i="3" s="1"/>
  <c r="J7" i="3"/>
  <c r="M7" i="3" s="1"/>
  <c r="J6" i="3"/>
  <c r="M5" i="3"/>
  <c r="F28" i="2"/>
  <c r="T12" i="2"/>
  <c r="T6" i="2"/>
  <c r="T6" i="3" l="1"/>
  <c r="J28" i="3"/>
  <c r="M6" i="3"/>
  <c r="M28" i="3" s="1"/>
  <c r="J19" i="2"/>
  <c r="J27" i="2" l="1"/>
  <c r="M27" i="2" s="1"/>
  <c r="J26" i="2"/>
  <c r="M26" i="2" s="1"/>
  <c r="J25" i="2"/>
  <c r="M25" i="2" s="1"/>
  <c r="J24" i="2"/>
  <c r="J23" i="2"/>
  <c r="J20" i="2"/>
  <c r="M20" i="2" s="1"/>
  <c r="M19" i="2"/>
  <c r="J18" i="2"/>
  <c r="M18" i="2" s="1"/>
  <c r="J16" i="2"/>
  <c r="M16" i="2" s="1"/>
  <c r="J13" i="2"/>
  <c r="M13" i="2" s="1"/>
  <c r="J12" i="2"/>
  <c r="M12" i="2" s="1"/>
  <c r="J11" i="2"/>
  <c r="M11" i="2" s="1"/>
  <c r="J10" i="2"/>
  <c r="M10" i="2" s="1"/>
  <c r="J9" i="2"/>
  <c r="M9" i="2" s="1"/>
  <c r="J8" i="2"/>
  <c r="M8" i="2" s="1"/>
  <c r="J7" i="2"/>
  <c r="M7" i="2" s="1"/>
  <c r="J6" i="2"/>
  <c r="M5" i="2"/>
  <c r="J18" i="1"/>
  <c r="J28" i="2" l="1"/>
  <c r="M6" i="2"/>
  <c r="M28" i="2" s="1"/>
  <c r="F28" i="1"/>
  <c r="J27" i="1"/>
  <c r="M27" i="1" s="1"/>
  <c r="J26" i="1"/>
  <c r="M26" i="1" s="1"/>
  <c r="J25" i="1"/>
  <c r="M25" i="1" s="1"/>
  <c r="J24" i="1"/>
  <c r="M24" i="1" s="1"/>
  <c r="J23" i="1"/>
  <c r="M23" i="1" s="1"/>
  <c r="J22" i="1"/>
  <c r="M22" i="1" s="1"/>
  <c r="J21" i="1"/>
  <c r="M21" i="1" s="1"/>
  <c r="J20" i="1"/>
  <c r="M20" i="1" s="1"/>
  <c r="M19" i="1"/>
  <c r="M18" i="1"/>
  <c r="J16" i="1"/>
  <c r="M16" i="1" s="1"/>
  <c r="M15" i="1"/>
  <c r="M14" i="1"/>
  <c r="J13" i="1"/>
  <c r="M13" i="1" s="1"/>
  <c r="J12" i="1"/>
  <c r="M12" i="1" s="1"/>
  <c r="J11" i="1"/>
  <c r="M11" i="1" s="1"/>
  <c r="J10" i="1"/>
  <c r="M10" i="1" s="1"/>
  <c r="J9" i="1"/>
  <c r="M9" i="1" s="1"/>
  <c r="J8" i="1"/>
  <c r="M8" i="1" s="1"/>
  <c r="J7" i="1"/>
  <c r="M7" i="1" s="1"/>
  <c r="J6" i="1"/>
  <c r="M5" i="1"/>
  <c r="J28" i="1" l="1"/>
  <c r="M6" i="1"/>
  <c r="M28" i="1" s="1"/>
</calcChain>
</file>

<file path=xl/sharedStrings.xml><?xml version="1.0" encoding="utf-8"?>
<sst xmlns="http://schemas.openxmlformats.org/spreadsheetml/2006/main" count="669" uniqueCount="84">
  <si>
    <t>消費税</t>
    <rPh sb="0" eb="3">
      <t>ショウヒゼイ</t>
    </rPh>
    <phoneticPr fontId="3"/>
  </si>
  <si>
    <t>取引先</t>
    <rPh sb="0" eb="2">
      <t>トリヒキ</t>
    </rPh>
    <rPh sb="2" eb="3">
      <t>サキ</t>
    </rPh>
    <phoneticPr fontId="3"/>
  </si>
  <si>
    <t>締日</t>
    <rPh sb="0" eb="1">
      <t>シ</t>
    </rPh>
    <rPh sb="1" eb="2">
      <t>ヒ</t>
    </rPh>
    <phoneticPr fontId="3"/>
  </si>
  <si>
    <t>請求額</t>
    <rPh sb="0" eb="2">
      <t>セイキュウ</t>
    </rPh>
    <rPh sb="2" eb="3">
      <t>ガク</t>
    </rPh>
    <phoneticPr fontId="3"/>
  </si>
  <si>
    <t>請求合計</t>
    <rPh sb="0" eb="2">
      <t>セイキュウ</t>
    </rPh>
    <rPh sb="2" eb="4">
      <t>ゴウケイ</t>
    </rPh>
    <phoneticPr fontId="3"/>
  </si>
  <si>
    <t>入金日</t>
    <rPh sb="0" eb="2">
      <t>ニュウキン</t>
    </rPh>
    <rPh sb="2" eb="3">
      <t>ビ</t>
    </rPh>
    <phoneticPr fontId="3"/>
  </si>
  <si>
    <t>施設</t>
    <rPh sb="0" eb="2">
      <t>シセツ</t>
    </rPh>
    <phoneticPr fontId="3"/>
  </si>
  <si>
    <t>太子病院</t>
    <rPh sb="0" eb="4">
      <t>タイシビョウイン</t>
    </rPh>
    <phoneticPr fontId="3"/>
  </si>
  <si>
    <t>末</t>
    <rPh sb="0" eb="1">
      <t>マツ</t>
    </rPh>
    <phoneticPr fontId="3"/>
  </si>
  <si>
    <t>岡崎組</t>
    <rPh sb="0" eb="3">
      <t>オカザキグミ</t>
    </rPh>
    <phoneticPr fontId="3"/>
  </si>
  <si>
    <t>前田建設</t>
    <rPh sb="0" eb="4">
      <t>マエダケンセツ</t>
    </rPh>
    <phoneticPr fontId="3"/>
  </si>
  <si>
    <t>日伸</t>
    <rPh sb="0" eb="2">
      <t>ニッシン</t>
    </rPh>
    <phoneticPr fontId="3"/>
  </si>
  <si>
    <t>扶蘇興業</t>
    <rPh sb="0" eb="4">
      <t>フソコウギョウ</t>
    </rPh>
    <phoneticPr fontId="3"/>
  </si>
  <si>
    <t>秋元建設工業</t>
    <rPh sb="0" eb="6">
      <t>アキモトケンセツコウギョウ</t>
    </rPh>
    <phoneticPr fontId="3"/>
  </si>
  <si>
    <t>住兼工務店</t>
    <rPh sb="0" eb="5">
      <t>ジュウケンコウムテン</t>
    </rPh>
    <phoneticPr fontId="3"/>
  </si>
  <si>
    <t>コーヨーテック</t>
    <phoneticPr fontId="3"/>
  </si>
  <si>
    <t>込み</t>
    <rPh sb="0" eb="1">
      <t>コ</t>
    </rPh>
    <phoneticPr fontId="3"/>
  </si>
  <si>
    <t>神姫警備</t>
    <rPh sb="0" eb="2">
      <t>シンキ</t>
    </rPh>
    <rPh sb="2" eb="4">
      <t>ケイビ</t>
    </rPh>
    <phoneticPr fontId="3"/>
  </si>
  <si>
    <t>株式会社ＣＳＩＬｅａｄ</t>
    <rPh sb="0" eb="4">
      <t>カブシキガイシャ</t>
    </rPh>
    <phoneticPr fontId="3"/>
  </si>
  <si>
    <t>月度</t>
    <rPh sb="0" eb="1">
      <t>ガツ</t>
    </rPh>
    <rPh sb="1" eb="2">
      <t>ド</t>
    </rPh>
    <phoneticPr fontId="3"/>
  </si>
  <si>
    <t>売　上　表</t>
    <rPh sb="0" eb="1">
      <t>バイ</t>
    </rPh>
    <rPh sb="2" eb="3">
      <t>ウエ</t>
    </rPh>
    <rPh sb="4" eb="5">
      <t>ヒョウ</t>
    </rPh>
    <phoneticPr fontId="3"/>
  </si>
  <si>
    <t>20日締め</t>
    <rPh sb="2" eb="3">
      <t>カ</t>
    </rPh>
    <rPh sb="3" eb="4">
      <t>シ</t>
    </rPh>
    <phoneticPr fontId="3"/>
  </si>
  <si>
    <t>末締め</t>
    <rPh sb="0" eb="2">
      <t>マツジ</t>
    </rPh>
    <phoneticPr fontId="3"/>
  </si>
  <si>
    <t>警備業者</t>
    <rPh sb="0" eb="4">
      <t>ケイビギョウシャ</t>
    </rPh>
    <phoneticPr fontId="3"/>
  </si>
  <si>
    <t>菅清工業</t>
    <rPh sb="0" eb="2">
      <t>カンセイ</t>
    </rPh>
    <rPh sb="2" eb="4">
      <t>コウギョウ</t>
    </rPh>
    <phoneticPr fontId="3"/>
  </si>
  <si>
    <t>令和5年</t>
    <rPh sb="0" eb="2">
      <t>レイワ</t>
    </rPh>
    <rPh sb="3" eb="4">
      <t>ネン</t>
    </rPh>
    <phoneticPr fontId="3"/>
  </si>
  <si>
    <t>日向土木</t>
    <rPh sb="0" eb="4">
      <t>ヒュウガドボク</t>
    </rPh>
    <phoneticPr fontId="3"/>
  </si>
  <si>
    <t>アルゴセキュリティ</t>
    <phoneticPr fontId="3"/>
  </si>
  <si>
    <t>山村設備商会</t>
    <rPh sb="0" eb="4">
      <t>ヤマムラセツビ</t>
    </rPh>
    <rPh sb="4" eb="6">
      <t>ショウカイ</t>
    </rPh>
    <phoneticPr fontId="3"/>
  </si>
  <si>
    <t>機動警備</t>
    <rPh sb="0" eb="4">
      <t>キドウケイビ</t>
    </rPh>
    <phoneticPr fontId="3"/>
  </si>
  <si>
    <t>岸建工</t>
    <rPh sb="0" eb="1">
      <t>キシ</t>
    </rPh>
    <rPh sb="1" eb="3">
      <t>ケンコウ</t>
    </rPh>
    <phoneticPr fontId="3"/>
  </si>
  <si>
    <t>モリケン</t>
    <phoneticPr fontId="3"/>
  </si>
  <si>
    <t>大洋</t>
    <rPh sb="0" eb="2">
      <t>タイヨウ</t>
    </rPh>
    <phoneticPr fontId="3"/>
  </si>
  <si>
    <t>バンガード</t>
    <phoneticPr fontId="3"/>
  </si>
  <si>
    <t>エスコントラクション</t>
    <phoneticPr fontId="3"/>
  </si>
  <si>
    <t>キングファミリー</t>
    <phoneticPr fontId="3"/>
  </si>
  <si>
    <t>浅田電工</t>
    <rPh sb="0" eb="4">
      <t>アサダデンコウ</t>
    </rPh>
    <phoneticPr fontId="3"/>
  </si>
  <si>
    <t>コーヨー　　　　テック</t>
    <phoneticPr fontId="3"/>
  </si>
  <si>
    <t>20日入金</t>
    <rPh sb="2" eb="3">
      <t>カ</t>
    </rPh>
    <rPh sb="3" eb="5">
      <t>ニュウキン</t>
    </rPh>
    <phoneticPr fontId="3"/>
  </si>
  <si>
    <t>末入金</t>
    <rPh sb="0" eb="1">
      <t>マツ</t>
    </rPh>
    <rPh sb="1" eb="3">
      <t>ニュウキン</t>
    </rPh>
    <phoneticPr fontId="3"/>
  </si>
  <si>
    <t>ランダム</t>
    <phoneticPr fontId="3"/>
  </si>
  <si>
    <t>千樹</t>
    <rPh sb="0" eb="2">
      <t>センジュ</t>
    </rPh>
    <phoneticPr fontId="3"/>
  </si>
  <si>
    <t>アルゴ</t>
    <phoneticPr fontId="3"/>
  </si>
  <si>
    <t>ヤマバナ</t>
    <phoneticPr fontId="3"/>
  </si>
  <si>
    <t>生野</t>
    <rPh sb="0" eb="2">
      <t>イクノ</t>
    </rPh>
    <phoneticPr fontId="3"/>
  </si>
  <si>
    <t>銀谷まつり　　　　　　　　　　　</t>
    <rPh sb="0" eb="2">
      <t>カナヤ</t>
    </rPh>
    <phoneticPr fontId="3"/>
  </si>
  <si>
    <t>セーフティファースト</t>
    <phoneticPr fontId="3"/>
  </si>
  <si>
    <t>基泰組</t>
    <rPh sb="0" eb="3">
      <t>モトヒロ</t>
    </rPh>
    <phoneticPr fontId="3"/>
  </si>
  <si>
    <t>橋本建設</t>
    <rPh sb="0" eb="4">
      <t>ハシモトケンセツ</t>
    </rPh>
    <phoneticPr fontId="3"/>
  </si>
  <si>
    <t>大雅建設</t>
    <rPh sb="0" eb="2">
      <t>タイガ</t>
    </rPh>
    <rPh sb="2" eb="4">
      <t>ケンセツ</t>
    </rPh>
    <phoneticPr fontId="3"/>
  </si>
  <si>
    <t>福泉興業</t>
    <rPh sb="0" eb="4">
      <t>フクセンコウギョウ</t>
    </rPh>
    <phoneticPr fontId="3"/>
  </si>
  <si>
    <t>神姫警備</t>
    <rPh sb="0" eb="4">
      <t>シンキケイビ</t>
    </rPh>
    <phoneticPr fontId="3"/>
  </si>
  <si>
    <t>山下建設</t>
    <rPh sb="0" eb="4">
      <t>ヤマシタケンセツ</t>
    </rPh>
    <phoneticPr fontId="3"/>
  </si>
  <si>
    <t xml:space="preserve"> </t>
    <phoneticPr fontId="3"/>
  </si>
  <si>
    <t>エスアール</t>
    <phoneticPr fontId="3"/>
  </si>
  <si>
    <t>コトナ</t>
    <phoneticPr fontId="3"/>
  </si>
  <si>
    <t>祭用</t>
    <rPh sb="0" eb="2">
      <t>サイヨウ</t>
    </rPh>
    <phoneticPr fontId="3"/>
  </si>
  <si>
    <t>アルゴセキュリティー</t>
    <phoneticPr fontId="3"/>
  </si>
  <si>
    <t>玉越建設</t>
    <rPh sb="0" eb="4">
      <t>タマコシケンセツ</t>
    </rPh>
    <phoneticPr fontId="3"/>
  </si>
  <si>
    <t>大雅建設</t>
    <rPh sb="0" eb="4">
      <t>タイガケンセツ</t>
    </rPh>
    <phoneticPr fontId="3"/>
  </si>
  <si>
    <t>ミヤホーム</t>
    <phoneticPr fontId="3"/>
  </si>
  <si>
    <t>25日</t>
    <rPh sb="2" eb="3">
      <t>ヒ</t>
    </rPh>
    <phoneticPr fontId="3"/>
  </si>
  <si>
    <t>22日</t>
    <rPh sb="2" eb="3">
      <t>ヒ</t>
    </rPh>
    <phoneticPr fontId="3"/>
  </si>
  <si>
    <t>25日入金</t>
    <rPh sb="2" eb="3">
      <t>カ</t>
    </rPh>
    <rPh sb="3" eb="5">
      <t>ニュウキン</t>
    </rPh>
    <phoneticPr fontId="3"/>
  </si>
  <si>
    <t>31日入金</t>
    <rPh sb="2" eb="3">
      <t>カ</t>
    </rPh>
    <rPh sb="3" eb="5">
      <t>ニュウキン</t>
    </rPh>
    <phoneticPr fontId="3"/>
  </si>
  <si>
    <t>コーヨーテック</t>
    <phoneticPr fontId="3"/>
  </si>
  <si>
    <t>入金日予定日</t>
    <rPh sb="0" eb="2">
      <t>ニュウキン</t>
    </rPh>
    <rPh sb="2" eb="3">
      <t>ビ</t>
    </rPh>
    <rPh sb="3" eb="6">
      <t>ヨテイビ</t>
    </rPh>
    <phoneticPr fontId="3"/>
  </si>
  <si>
    <t>令和6年</t>
    <rPh sb="0" eb="2">
      <t>レイワ</t>
    </rPh>
    <rPh sb="3" eb="4">
      <t>ネン</t>
    </rPh>
    <phoneticPr fontId="3"/>
  </si>
  <si>
    <t>新盛土木</t>
    <rPh sb="0" eb="4">
      <t>シンモリドボク</t>
    </rPh>
    <phoneticPr fontId="3"/>
  </si>
  <si>
    <t>エスコント　　　　　　　　　　　　　ラクション</t>
    <phoneticPr fontId="3"/>
  </si>
  <si>
    <t>未</t>
    <rPh sb="0" eb="1">
      <t>ミ</t>
    </rPh>
    <phoneticPr fontId="3"/>
  </si>
  <si>
    <t>４５ｔｙ</t>
    <phoneticPr fontId="3"/>
  </si>
  <si>
    <t>？？？</t>
    <phoneticPr fontId="3"/>
  </si>
  <si>
    <t>m</t>
    <phoneticPr fontId="3"/>
  </si>
  <si>
    <t>コスモ</t>
    <phoneticPr fontId="3"/>
  </si>
  <si>
    <t>31日</t>
    <rPh sb="2" eb="3">
      <t>ニチ</t>
    </rPh>
    <phoneticPr fontId="3"/>
  </si>
  <si>
    <t>20日</t>
    <rPh sb="2" eb="3">
      <t>ニチ</t>
    </rPh>
    <phoneticPr fontId="3"/>
  </si>
  <si>
    <t>24日</t>
    <rPh sb="2" eb="3">
      <t>ニチ</t>
    </rPh>
    <phoneticPr fontId="3"/>
  </si>
  <si>
    <t>15日</t>
    <rPh sb="2" eb="3">
      <t>ニチ</t>
    </rPh>
    <phoneticPr fontId="3"/>
  </si>
  <si>
    <t>藤岡重機</t>
    <rPh sb="0" eb="4">
      <t>フジオカジュウキ</t>
    </rPh>
    <phoneticPr fontId="3"/>
  </si>
  <si>
    <t>ケイズ</t>
    <phoneticPr fontId="3"/>
  </si>
  <si>
    <t>翌々月</t>
    <rPh sb="0" eb="2">
      <t>ヨクヨク</t>
    </rPh>
    <rPh sb="2" eb="3">
      <t>ツキ</t>
    </rPh>
    <phoneticPr fontId="3"/>
  </si>
  <si>
    <t>朝来市観光協会</t>
    <rPh sb="0" eb="3">
      <t>アサゴシ</t>
    </rPh>
    <rPh sb="3" eb="5">
      <t>カンコウ</t>
    </rPh>
    <rPh sb="5" eb="7">
      <t>キョウカイ</t>
    </rPh>
    <phoneticPr fontId="3"/>
  </si>
  <si>
    <t>生野観光協会</t>
    <rPh sb="0" eb="2">
      <t>イクノ</t>
    </rPh>
    <rPh sb="2" eb="4">
      <t>カンコウ</t>
    </rPh>
    <rPh sb="4" eb="6">
      <t>キョウカイ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</si>
</sst>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UD デジタル 教科書体 NP-R"/>
      <family val="1"/>
      <charset val="128"/>
    </font>
    <font>
      <b/>
      <sz val="24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6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8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6" fontId="2" fillId="0" borderId="0" xfId="1" applyFont="1" applyAlignment="1">
      <alignment vertical="center"/>
    </xf>
    <xf numFmtId="6" fontId="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6" fontId="2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 textRotation="255"/>
    </xf>
    <xf numFmtId="0" fontId="2" fillId="2" borderId="1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6" fontId="6" fillId="2" borderId="0" xfId="1" applyFont="1" applyFill="1" applyBorder="1" applyAlignment="1">
      <alignment horizontal="right"/>
    </xf>
    <xf numFmtId="56" fontId="2" fillId="2" borderId="0" xfId="0" applyNumberFormat="1" applyFont="1" applyFill="1" applyAlignment="1">
      <alignment horizontal="center" vertical="center"/>
    </xf>
    <xf numFmtId="0" fontId="2" fillId="3" borderId="11" xfId="0" applyFont="1" applyFill="1" applyBorder="1" applyAlignment="1">
      <alignment horizontal="right" vertical="center"/>
    </xf>
    <xf numFmtId="56" fontId="8" fillId="3" borderId="33" xfId="0" applyNumberFormat="1" applyFont="1" applyFill="1" applyBorder="1" applyAlignment="1">
      <alignment vertical="center"/>
    </xf>
    <xf numFmtId="56" fontId="8" fillId="3" borderId="34" xfId="0" applyNumberFormat="1" applyFont="1" applyFill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4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textRotation="255"/>
    </xf>
    <xf numFmtId="0" fontId="2" fillId="2" borderId="0" xfId="0" applyFont="1" applyFill="1" applyAlignment="1">
      <alignment vertical="center" textRotation="255"/>
    </xf>
    <xf numFmtId="0" fontId="10" fillId="2" borderId="10" xfId="0" applyFont="1" applyFill="1" applyBorder="1" applyAlignment="1">
      <alignment horizontal="right" vertical="center" textRotation="255"/>
    </xf>
    <xf numFmtId="6" fontId="2" fillId="0" borderId="0" xfId="0" applyNumberFormat="1" applyFont="1" applyAlignment="1">
      <alignment vertical="center"/>
    </xf>
    <xf numFmtId="0" fontId="2" fillId="2" borderId="52" xfId="0" applyFont="1" applyFill="1" applyBorder="1" applyAlignment="1">
      <alignment horizontal="right" vertical="center"/>
    </xf>
    <xf numFmtId="0" fontId="2" fillId="5" borderId="11" xfId="0" applyFont="1" applyFill="1" applyBorder="1" applyAlignment="1">
      <alignment horizontal="right" vertical="center"/>
    </xf>
    <xf numFmtId="6" fontId="2" fillId="0" borderId="22" xfId="0" applyNumberFormat="1" applyFont="1" applyBorder="1" applyAlignment="1">
      <alignment horizontal="center" vertical="center"/>
    </xf>
    <xf numFmtId="6" fontId="2" fillId="0" borderId="23" xfId="0" applyNumberFormat="1" applyFont="1" applyBorder="1" applyAlignment="1">
      <alignment horizontal="center" vertical="center"/>
    </xf>
    <xf numFmtId="6" fontId="2" fillId="0" borderId="24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6" fontId="2" fillId="2" borderId="10" xfId="1" applyFont="1" applyFill="1" applyBorder="1" applyAlignment="1">
      <alignment horizontal="center" vertical="center"/>
    </xf>
    <xf numFmtId="56" fontId="2" fillId="2" borderId="10" xfId="0" applyNumberFormat="1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0" xfId="1" applyNumberFormat="1" applyFont="1" applyFill="1" applyAlignment="1">
      <alignment horizontal="right" vertical="center"/>
    </xf>
    <xf numFmtId="6" fontId="4" fillId="2" borderId="0" xfId="1" applyFont="1" applyFill="1" applyAlignment="1">
      <alignment horizontal="center" vertical="center"/>
    </xf>
    <xf numFmtId="6" fontId="5" fillId="2" borderId="0" xfId="1" applyFont="1" applyFill="1" applyAlignment="1">
      <alignment horizontal="center" vertical="center"/>
    </xf>
    <xf numFmtId="6" fontId="6" fillId="2" borderId="15" xfId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6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6" fontId="2" fillId="0" borderId="27" xfId="0" applyNumberFormat="1" applyFont="1" applyBorder="1" applyAlignment="1">
      <alignment horizontal="center" vertical="center"/>
    </xf>
    <xf numFmtId="6" fontId="2" fillId="0" borderId="28" xfId="0" applyNumberFormat="1" applyFont="1" applyBorder="1" applyAlignment="1">
      <alignment horizontal="center" vertical="center"/>
    </xf>
    <xf numFmtId="6" fontId="2" fillId="0" borderId="29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56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6" fontId="2" fillId="2" borderId="52" xfId="1" applyFont="1" applyFill="1" applyBorder="1" applyAlignment="1">
      <alignment horizontal="center" vertical="center"/>
    </xf>
    <xf numFmtId="56" fontId="2" fillId="2" borderId="52" xfId="0" applyNumberFormat="1" applyFont="1" applyFill="1" applyBorder="1" applyAlignment="1">
      <alignment horizontal="center" vertical="center"/>
    </xf>
    <xf numFmtId="56" fontId="2" fillId="2" borderId="1" xfId="0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6" fontId="2" fillId="2" borderId="30" xfId="1" applyFont="1" applyFill="1" applyBorder="1" applyAlignment="1">
      <alignment horizontal="center" vertical="center"/>
    </xf>
    <xf numFmtId="6" fontId="2" fillId="2" borderId="31" xfId="1" applyFont="1" applyFill="1" applyBorder="1" applyAlignment="1">
      <alignment horizontal="center" vertical="center"/>
    </xf>
    <xf numFmtId="6" fontId="2" fillId="2" borderId="32" xfId="1" applyFont="1" applyFill="1" applyBorder="1" applyAlignment="1">
      <alignment horizontal="center" vertical="center"/>
    </xf>
    <xf numFmtId="6" fontId="2" fillId="2" borderId="7" xfId="1" applyFont="1" applyFill="1" applyBorder="1" applyAlignment="1">
      <alignment horizontal="center" vertical="center"/>
    </xf>
    <xf numFmtId="6" fontId="2" fillId="2" borderId="8" xfId="1" applyFont="1" applyFill="1" applyBorder="1" applyAlignment="1">
      <alignment horizontal="center" vertical="center"/>
    </xf>
    <xf numFmtId="6" fontId="2" fillId="2" borderId="9" xfId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textRotation="255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6" fontId="2" fillId="2" borderId="11" xfId="1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textRotation="255"/>
    </xf>
    <xf numFmtId="0" fontId="11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6" fontId="2" fillId="2" borderId="17" xfId="1" applyFont="1" applyFill="1" applyBorder="1" applyAlignment="1">
      <alignment horizontal="center" vertical="center"/>
    </xf>
    <xf numFmtId="6" fontId="2" fillId="2" borderId="12" xfId="1" applyFont="1" applyFill="1" applyBorder="1" applyAlignment="1">
      <alignment horizontal="center" vertical="center"/>
    </xf>
    <xf numFmtId="6" fontId="2" fillId="2" borderId="2" xfId="1" applyFont="1" applyFill="1" applyBorder="1" applyAlignment="1">
      <alignment horizontal="center" vertical="center"/>
    </xf>
    <xf numFmtId="6" fontId="2" fillId="2" borderId="13" xfId="1" applyFont="1" applyFill="1" applyBorder="1" applyAlignment="1">
      <alignment horizontal="center" vertical="center"/>
    </xf>
    <xf numFmtId="6" fontId="2" fillId="2" borderId="14" xfId="1" applyFont="1" applyFill="1" applyBorder="1" applyAlignment="1">
      <alignment horizontal="center" vertical="center"/>
    </xf>
    <xf numFmtId="6" fontId="2" fillId="2" borderId="15" xfId="1" applyFont="1" applyFill="1" applyBorder="1" applyAlignment="1">
      <alignment horizontal="center" vertical="center"/>
    </xf>
    <xf numFmtId="6" fontId="2" fillId="2" borderId="16" xfId="1" applyFont="1" applyFill="1" applyBorder="1" applyAlignment="1">
      <alignment horizontal="center" vertical="center"/>
    </xf>
    <xf numFmtId="56" fontId="2" fillId="2" borderId="12" xfId="0" applyNumberFormat="1" applyFont="1" applyFill="1" applyBorder="1" applyAlignment="1">
      <alignment horizontal="center" vertical="center"/>
    </xf>
    <xf numFmtId="56" fontId="2" fillId="2" borderId="13" xfId="0" applyNumberFormat="1" applyFont="1" applyFill="1" applyBorder="1" applyAlignment="1">
      <alignment horizontal="center" vertical="center"/>
    </xf>
    <xf numFmtId="56" fontId="2" fillId="2" borderId="14" xfId="0" applyNumberFormat="1" applyFont="1" applyFill="1" applyBorder="1" applyAlignment="1">
      <alignment horizontal="center" vertical="center"/>
    </xf>
    <xf numFmtId="56" fontId="2" fillId="2" borderId="16" xfId="0" applyNumberFormat="1" applyFont="1" applyFill="1" applyBorder="1" applyAlignment="1">
      <alignment horizontal="center" vertical="center"/>
    </xf>
    <xf numFmtId="6" fontId="2" fillId="2" borderId="18" xfId="1" applyFont="1" applyFill="1" applyBorder="1" applyAlignment="1">
      <alignment horizontal="center" vertical="center"/>
    </xf>
    <xf numFmtId="6" fontId="2" fillId="2" borderId="4" xfId="1" applyFont="1" applyFill="1" applyBorder="1" applyAlignment="1">
      <alignment horizontal="center" vertical="center"/>
    </xf>
    <xf numFmtId="6" fontId="2" fillId="2" borderId="5" xfId="1" applyFont="1" applyFill="1" applyBorder="1" applyAlignment="1">
      <alignment horizontal="center" vertical="center"/>
    </xf>
    <xf numFmtId="6" fontId="2" fillId="2" borderId="6" xfId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6" fontId="2" fillId="5" borderId="1" xfId="1" applyFont="1" applyFill="1" applyBorder="1" applyAlignment="1">
      <alignment horizontal="center" vertical="center"/>
    </xf>
    <xf numFmtId="56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56" fontId="2" fillId="5" borderId="10" xfId="0" applyNumberFormat="1" applyFont="1" applyFill="1" applyBorder="1" applyAlignment="1">
      <alignment horizontal="center" vertical="center"/>
    </xf>
    <xf numFmtId="56" fontId="2" fillId="5" borderId="11" xfId="0" applyNumberFormat="1" applyFont="1" applyFill="1" applyBorder="1" applyAlignment="1">
      <alignment horizontal="center" vertical="center"/>
    </xf>
    <xf numFmtId="56" fontId="2" fillId="5" borderId="12" xfId="0" applyNumberFormat="1" applyFont="1" applyFill="1" applyBorder="1" applyAlignment="1">
      <alignment horizontal="center" vertical="center"/>
    </xf>
    <xf numFmtId="56" fontId="2" fillId="5" borderId="13" xfId="0" applyNumberFormat="1" applyFont="1" applyFill="1" applyBorder="1" applyAlignment="1">
      <alignment horizontal="center" vertical="center"/>
    </xf>
    <xf numFmtId="56" fontId="2" fillId="5" borderId="14" xfId="0" applyNumberFormat="1" applyFont="1" applyFill="1" applyBorder="1" applyAlignment="1">
      <alignment horizontal="center" vertical="center"/>
    </xf>
    <xf numFmtId="56" fontId="2" fillId="5" borderId="16" xfId="0" applyNumberFormat="1" applyFont="1" applyFill="1" applyBorder="1" applyAlignment="1">
      <alignment horizontal="center" vertical="center"/>
    </xf>
    <xf numFmtId="6" fontId="2" fillId="0" borderId="25" xfId="0" applyNumberFormat="1" applyFont="1" applyBorder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6" fontId="2" fillId="0" borderId="26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6" fontId="2" fillId="0" borderId="41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6" fontId="9" fillId="0" borderId="46" xfId="0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6" fontId="2" fillId="3" borderId="17" xfId="1" applyFont="1" applyFill="1" applyBorder="1" applyAlignment="1">
      <alignment horizontal="center" vertical="center"/>
    </xf>
    <xf numFmtId="6" fontId="2" fillId="3" borderId="18" xfId="1" applyFont="1" applyFill="1" applyBorder="1" applyAlignment="1">
      <alignment horizontal="center" vertical="center"/>
    </xf>
    <xf numFmtId="6" fontId="2" fillId="3" borderId="12" xfId="1" applyFont="1" applyFill="1" applyBorder="1" applyAlignment="1">
      <alignment horizontal="center" vertical="center"/>
    </xf>
    <xf numFmtId="6" fontId="2" fillId="3" borderId="2" xfId="1" applyFont="1" applyFill="1" applyBorder="1" applyAlignment="1">
      <alignment horizontal="center" vertical="center"/>
    </xf>
    <xf numFmtId="6" fontId="2" fillId="3" borderId="13" xfId="1" applyFont="1" applyFill="1" applyBorder="1" applyAlignment="1">
      <alignment horizontal="center" vertical="center"/>
    </xf>
    <xf numFmtId="6" fontId="2" fillId="3" borderId="14" xfId="1" applyFont="1" applyFill="1" applyBorder="1" applyAlignment="1">
      <alignment horizontal="center" vertical="center"/>
    </xf>
    <xf numFmtId="6" fontId="2" fillId="3" borderId="15" xfId="1" applyFont="1" applyFill="1" applyBorder="1" applyAlignment="1">
      <alignment horizontal="center" vertical="center"/>
    </xf>
    <xf numFmtId="6" fontId="2" fillId="3" borderId="16" xfId="1" applyFont="1" applyFill="1" applyBorder="1" applyAlignment="1">
      <alignment horizontal="center" vertical="center"/>
    </xf>
    <xf numFmtId="56" fontId="2" fillId="3" borderId="12" xfId="0" applyNumberFormat="1" applyFont="1" applyFill="1" applyBorder="1" applyAlignment="1">
      <alignment horizontal="center" vertical="center"/>
    </xf>
    <xf numFmtId="56" fontId="2" fillId="3" borderId="13" xfId="0" applyNumberFormat="1" applyFont="1" applyFill="1" applyBorder="1" applyAlignment="1">
      <alignment horizontal="center" vertical="center"/>
    </xf>
    <xf numFmtId="56" fontId="2" fillId="3" borderId="14" xfId="0" applyNumberFormat="1" applyFont="1" applyFill="1" applyBorder="1" applyAlignment="1">
      <alignment horizontal="center" vertical="center"/>
    </xf>
    <xf numFmtId="56" fontId="2" fillId="3" borderId="16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6" fontId="2" fillId="3" borderId="1" xfId="1" applyFont="1" applyFill="1" applyBorder="1" applyAlignment="1">
      <alignment horizontal="center" vertical="center"/>
    </xf>
    <xf numFmtId="56" fontId="2" fillId="3" borderId="1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17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1DD8DD3-3E4C-4221-A4D2-43C44DFAFF2F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9231204-17CF-4377-9148-D01C50D1106E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81C846-761A-4842-BD57-F1E89DA762DE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83BCBE3-959E-4CD6-8B62-C1C2080B1C4D}"/>
            </a:ext>
          </a:extLst>
        </xdr:cNvPr>
        <xdr:cNvSpPr txBox="1"/>
      </xdr:nvSpPr>
      <xdr:spPr>
        <a:xfrm>
          <a:off x="15649575" y="7458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15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650CBAF-1887-44F7-BBDE-A5C64C4FA590}"/>
            </a:ext>
          </a:extLst>
        </xdr:cNvPr>
        <xdr:cNvSpPr txBox="1"/>
      </xdr:nvSpPr>
      <xdr:spPr>
        <a:xfrm>
          <a:off x="7867650" y="58007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15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80F6300-BD0A-46A7-B299-14349FC97652}"/>
            </a:ext>
          </a:extLst>
        </xdr:cNvPr>
        <xdr:cNvSpPr txBox="1"/>
      </xdr:nvSpPr>
      <xdr:spPr>
        <a:xfrm>
          <a:off x="6619876" y="5876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A6B93F3-4611-4AF4-875B-76C799E7C649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17DF570-95F3-497C-8136-894EDDFF626F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6EDF6D9-BD85-4FE3-95C6-44604B88BA11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2125265-E8AB-4EC4-9230-9C55ED175026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BD1ACBB-0239-4E9D-BCA8-9C69C7B47347}"/>
            </a:ext>
          </a:extLst>
        </xdr:cNvPr>
        <xdr:cNvSpPr txBox="1"/>
      </xdr:nvSpPr>
      <xdr:spPr>
        <a:xfrm>
          <a:off x="1609725" y="55721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3B7300B-CF3F-4608-8FE9-C4F74132E04B}"/>
            </a:ext>
          </a:extLst>
        </xdr:cNvPr>
        <xdr:cNvSpPr txBox="1"/>
      </xdr:nvSpPr>
      <xdr:spPr>
        <a:xfrm>
          <a:off x="1609725" y="55721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959DF9D-5980-44EE-BE35-3F7894983B27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07272F6-B875-40F6-98EB-C2DC43C83423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B34339E-BEB2-45CD-8195-338F0D1E51F4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7DD75B6-4871-4C2A-82B7-1B4E70FCE64A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0545446-18AE-4736-8706-0A7C36F91F92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AA8ABB5-B489-4137-A1FF-904EC85F0577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374C8F4-ADA0-4BBA-9375-F912BF9EF6CF}"/>
            </a:ext>
          </a:extLst>
        </xdr:cNvPr>
        <xdr:cNvSpPr txBox="1"/>
      </xdr:nvSpPr>
      <xdr:spPr>
        <a:xfrm>
          <a:off x="15649575" y="6315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736ABF0-DD2E-4083-A7EC-88EC50DD464B}"/>
            </a:ext>
          </a:extLst>
        </xdr:cNvPr>
        <xdr:cNvSpPr txBox="1"/>
      </xdr:nvSpPr>
      <xdr:spPr>
        <a:xfrm>
          <a:off x="1609725" y="85725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8B0F0A4-C6C6-4357-BD91-72DCE1105008}"/>
            </a:ext>
          </a:extLst>
        </xdr:cNvPr>
        <xdr:cNvSpPr txBox="1"/>
      </xdr:nvSpPr>
      <xdr:spPr>
        <a:xfrm>
          <a:off x="1609725" y="85725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17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3D6BEA9-8C7A-465B-847D-78B0CD11780E}"/>
            </a:ext>
          </a:extLst>
        </xdr:cNvPr>
        <xdr:cNvSpPr txBox="1"/>
      </xdr:nvSpPr>
      <xdr:spPr>
        <a:xfrm>
          <a:off x="1609725" y="55721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17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4C8F31C-3999-420E-87FB-B479E339E224}"/>
            </a:ext>
          </a:extLst>
        </xdr:cNvPr>
        <xdr:cNvSpPr txBox="1"/>
      </xdr:nvSpPr>
      <xdr:spPr>
        <a:xfrm>
          <a:off x="1609725" y="55721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26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FBD5141-34A7-451F-BBCA-9F5B72DD1D22}"/>
            </a:ext>
          </a:extLst>
        </xdr:cNvPr>
        <xdr:cNvSpPr txBox="1"/>
      </xdr:nvSpPr>
      <xdr:spPr>
        <a:xfrm>
          <a:off x="1609725" y="85725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26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67E4126-23AA-4E4B-9435-AF5671EA3D93}"/>
            </a:ext>
          </a:extLst>
        </xdr:cNvPr>
        <xdr:cNvSpPr txBox="1"/>
      </xdr:nvSpPr>
      <xdr:spPr>
        <a:xfrm>
          <a:off x="1609725" y="85725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17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1D01C6-8073-4BB8-9D76-F5FAA1684C91}"/>
            </a:ext>
          </a:extLst>
        </xdr:cNvPr>
        <xdr:cNvSpPr txBox="1"/>
      </xdr:nvSpPr>
      <xdr:spPr>
        <a:xfrm>
          <a:off x="1609725" y="52387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17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C4B5CC4-00E1-4C87-B405-D8C364E59E21}"/>
            </a:ext>
          </a:extLst>
        </xdr:cNvPr>
        <xdr:cNvSpPr txBox="1"/>
      </xdr:nvSpPr>
      <xdr:spPr>
        <a:xfrm>
          <a:off x="1609725" y="52387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26</xdr:row>
      <xdr:rowOff>47625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3AC20EF-DEE3-48ED-83C0-5405B6B6A3FD}"/>
            </a:ext>
          </a:extLst>
        </xdr:cNvPr>
        <xdr:cNvSpPr txBox="1"/>
      </xdr:nvSpPr>
      <xdr:spPr>
        <a:xfrm>
          <a:off x="1609725" y="6905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26</xdr:row>
      <xdr:rowOff>47625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BD88A0E-CEE4-4FEA-8FDF-DA7C3B41F13A}"/>
            </a:ext>
          </a:extLst>
        </xdr:cNvPr>
        <xdr:cNvSpPr txBox="1"/>
      </xdr:nvSpPr>
      <xdr:spPr>
        <a:xfrm>
          <a:off x="1609725" y="6905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F7E12D7-D7B8-40E8-AD55-E48D305D92EF}"/>
            </a:ext>
          </a:extLst>
        </xdr:cNvPr>
        <xdr:cNvSpPr txBox="1"/>
      </xdr:nvSpPr>
      <xdr:spPr>
        <a:xfrm>
          <a:off x="1609725" y="52387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4ADD4D8-9CA6-4A0A-B124-219950C77771}"/>
            </a:ext>
          </a:extLst>
        </xdr:cNvPr>
        <xdr:cNvSpPr txBox="1"/>
      </xdr:nvSpPr>
      <xdr:spPr>
        <a:xfrm>
          <a:off x="1609725" y="52387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3515520-9FE5-4458-ABF3-7B84582EDA69}"/>
            </a:ext>
          </a:extLst>
        </xdr:cNvPr>
        <xdr:cNvSpPr txBox="1"/>
      </xdr:nvSpPr>
      <xdr:spPr>
        <a:xfrm>
          <a:off x="1609725" y="6905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469E005-ED49-4081-9291-64FC046B1745}"/>
            </a:ext>
          </a:extLst>
        </xdr:cNvPr>
        <xdr:cNvSpPr txBox="1"/>
      </xdr:nvSpPr>
      <xdr:spPr>
        <a:xfrm>
          <a:off x="1609725" y="6905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8E06DB-71B0-480D-8524-FD25E9248F02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18B2152-BCA9-4892-B289-554139555AB7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BBF7D43-B8C6-4502-9E66-D5871DCDD302}"/>
            </a:ext>
          </a:extLst>
        </xdr:cNvPr>
        <xdr:cNvSpPr txBox="1"/>
      </xdr:nvSpPr>
      <xdr:spPr>
        <a:xfrm>
          <a:off x="1609725" y="7305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9AB2F27-2A16-4919-88BF-FDCBDEB1BA88}"/>
            </a:ext>
          </a:extLst>
        </xdr:cNvPr>
        <xdr:cNvSpPr txBox="1"/>
      </xdr:nvSpPr>
      <xdr:spPr>
        <a:xfrm>
          <a:off x="1609725" y="7305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92FA008-23BD-426A-9896-F646367F7890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CE858ED-77AA-4D21-9AC6-297F98F88307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72A04B3-9983-448D-A22B-295843D238C7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E5AE8DD-1C2C-41CA-B4FF-D35A999D9BFD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50D50EE-BD4F-43E1-AAF5-27155C2A97F9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679A178-3F72-4752-9BE3-D233D5FE93EC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19EAA84-9562-4C04-B421-65C06C0594C9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D38FD2C-8C80-4D5C-A532-CF554314F9D4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5BFE05-36EC-48EF-AD1C-999A45143521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FB41A2B-ECEF-443B-8345-C1B69130B2CC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003054D-6E86-4C60-9C15-39EE4FB0B88B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B1D838-B04C-42EF-B0CF-1D8EEAB44E82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A62893-3229-4EF1-9E5B-78C85D3184CF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05337F5-45D8-413D-A00D-CBB8CEF4A0EE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555A33-EE0B-DD59-9768-C0C75841C99C}"/>
            </a:ext>
          </a:extLst>
        </xdr:cNvPr>
        <xdr:cNvSpPr txBox="1"/>
      </xdr:nvSpPr>
      <xdr:spPr>
        <a:xfrm>
          <a:off x="1609725" y="6143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799CBE3-E582-4615-9ABE-2CD95E2B5E15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B98E-0A2B-4DCA-8CF2-361B2CA33FC2}">
  <dimension ref="A1:AA29"/>
  <sheetViews>
    <sheetView topLeftCell="A13" zoomScaleNormal="100" workbookViewId="0">
      <selection activeCell="F26" sqref="F26:I26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36" t="s">
        <v>67</v>
      </c>
      <c r="D1" s="36"/>
      <c r="E1" s="36"/>
      <c r="F1" s="37">
        <v>3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30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45" t="s">
        <v>5</v>
      </c>
      <c r="R4" s="45"/>
      <c r="S4" s="6"/>
    </row>
    <row r="5" spans="1:23" ht="30" customHeight="1" thickBot="1">
      <c r="A5" s="11" t="s">
        <v>8</v>
      </c>
      <c r="B5" s="25" t="s">
        <v>6</v>
      </c>
      <c r="C5" s="32" t="s">
        <v>7</v>
      </c>
      <c r="D5" s="32"/>
      <c r="E5" s="32"/>
      <c r="F5" s="33">
        <v>488250</v>
      </c>
      <c r="G5" s="33"/>
      <c r="H5" s="33"/>
      <c r="I5" s="33"/>
      <c r="J5" s="33">
        <v>48825</v>
      </c>
      <c r="K5" s="33"/>
      <c r="L5" s="33"/>
      <c r="M5" s="33">
        <f>F5+J5</f>
        <v>537075</v>
      </c>
      <c r="N5" s="33"/>
      <c r="O5" s="33"/>
      <c r="P5" s="33"/>
      <c r="Q5" s="34" t="s">
        <v>75</v>
      </c>
      <c r="R5" s="32"/>
      <c r="S5" s="6"/>
      <c r="T5" s="35" t="s">
        <v>38</v>
      </c>
      <c r="U5" s="35"/>
      <c r="V5" s="35"/>
      <c r="W5" s="35"/>
    </row>
    <row r="6" spans="1:23" ht="30" customHeight="1" thickTop="1">
      <c r="A6" s="65" t="s">
        <v>21</v>
      </c>
      <c r="B6" s="27">
        <v>1</v>
      </c>
      <c r="C6" s="52" t="s">
        <v>11</v>
      </c>
      <c r="D6" s="52"/>
      <c r="E6" s="52"/>
      <c r="F6" s="53">
        <v>503875</v>
      </c>
      <c r="G6" s="53"/>
      <c r="H6" s="53"/>
      <c r="I6" s="53"/>
      <c r="J6" s="53">
        <v>50387</v>
      </c>
      <c r="K6" s="53"/>
      <c r="L6" s="53"/>
      <c r="M6" s="53">
        <f>F6+J6</f>
        <v>554262</v>
      </c>
      <c r="N6" s="53"/>
      <c r="O6" s="53"/>
      <c r="P6" s="53"/>
      <c r="Q6" s="54" t="s">
        <v>61</v>
      </c>
      <c r="R6" s="52"/>
      <c r="S6" s="6"/>
      <c r="T6" s="29" t="e">
        <f>M8+#REF!+#REF!+M11+M22+M24+M25</f>
        <v>#REF!</v>
      </c>
      <c r="U6" s="30"/>
      <c r="V6" s="30"/>
      <c r="W6" s="31"/>
    </row>
    <row r="7" spans="1:23" ht="30" customHeight="1" thickBot="1">
      <c r="A7" s="66"/>
      <c r="B7" s="14">
        <v>2</v>
      </c>
      <c r="C7" s="49" t="s">
        <v>12</v>
      </c>
      <c r="D7" s="49"/>
      <c r="E7" s="49"/>
      <c r="F7" s="44">
        <v>380298</v>
      </c>
      <c r="G7" s="44"/>
      <c r="H7" s="44"/>
      <c r="I7" s="44"/>
      <c r="J7" s="44">
        <v>38029</v>
      </c>
      <c r="K7" s="44"/>
      <c r="L7" s="44"/>
      <c r="M7" s="44">
        <f>F7+J7</f>
        <v>418327</v>
      </c>
      <c r="N7" s="44"/>
      <c r="O7" s="44"/>
      <c r="P7" s="44"/>
      <c r="Q7" s="50" t="s">
        <v>76</v>
      </c>
      <c r="R7" s="51"/>
      <c r="S7" s="6"/>
      <c r="T7" s="46"/>
      <c r="U7" s="47"/>
      <c r="V7" s="47"/>
      <c r="W7" s="48"/>
    </row>
    <row r="8" spans="1:23" ht="30" customHeight="1" thickBot="1">
      <c r="A8" s="66"/>
      <c r="B8" s="14">
        <v>3</v>
      </c>
      <c r="C8" s="41" t="s">
        <v>52</v>
      </c>
      <c r="D8" s="42"/>
      <c r="E8" s="43"/>
      <c r="F8" s="62">
        <v>1165783</v>
      </c>
      <c r="G8" s="63"/>
      <c r="H8" s="63"/>
      <c r="I8" s="64"/>
      <c r="J8" s="62">
        <v>116578</v>
      </c>
      <c r="K8" s="63"/>
      <c r="L8" s="64"/>
      <c r="M8" s="62">
        <f>F8+J8</f>
        <v>1282361</v>
      </c>
      <c r="N8" s="63"/>
      <c r="O8" s="63"/>
      <c r="P8" s="64"/>
      <c r="Q8" s="55" t="s">
        <v>61</v>
      </c>
      <c r="R8" s="49"/>
      <c r="S8" s="6"/>
      <c r="T8" s="26"/>
      <c r="U8" s="26"/>
      <c r="V8" s="26"/>
      <c r="W8" s="26"/>
    </row>
    <row r="9" spans="1:23" ht="30" customHeight="1" thickBot="1">
      <c r="A9" s="67"/>
      <c r="B9" s="15">
        <v>4</v>
      </c>
      <c r="C9" s="56" t="s">
        <v>80</v>
      </c>
      <c r="D9" s="57"/>
      <c r="E9" s="58"/>
      <c r="F9" s="59">
        <v>276000</v>
      </c>
      <c r="G9" s="60"/>
      <c r="H9" s="60"/>
      <c r="I9" s="61"/>
      <c r="J9" s="59">
        <f>F9*0.1</f>
        <v>27600</v>
      </c>
      <c r="K9" s="60"/>
      <c r="L9" s="61"/>
      <c r="M9" s="59">
        <f t="shared" ref="M9:M25" si="0">F9+J9</f>
        <v>303600</v>
      </c>
      <c r="N9" s="60"/>
      <c r="O9" s="60"/>
      <c r="P9" s="61"/>
      <c r="Q9" s="34"/>
      <c r="R9" s="32"/>
      <c r="S9" s="6"/>
      <c r="T9" s="29">
        <f>M9+M6</f>
        <v>857862</v>
      </c>
      <c r="U9" s="30"/>
      <c r="V9" s="30"/>
      <c r="W9" s="31"/>
    </row>
    <row r="10" spans="1:23" ht="30" customHeight="1" thickTop="1" thickBot="1">
      <c r="A10" s="66" t="s">
        <v>22</v>
      </c>
      <c r="B10" s="13">
        <v>1</v>
      </c>
      <c r="C10" s="51" t="s">
        <v>14</v>
      </c>
      <c r="D10" s="51"/>
      <c r="E10" s="51"/>
      <c r="F10" s="68">
        <v>514686</v>
      </c>
      <c r="G10" s="68"/>
      <c r="H10" s="68"/>
      <c r="I10" s="68"/>
      <c r="J10" s="68">
        <f t="shared" ref="J10:J25" si="1">F10*0.1</f>
        <v>51468.600000000006</v>
      </c>
      <c r="K10" s="68"/>
      <c r="L10" s="68"/>
      <c r="M10" s="68">
        <f t="shared" si="0"/>
        <v>566154.6</v>
      </c>
      <c r="N10" s="68"/>
      <c r="O10" s="68"/>
      <c r="P10" s="68"/>
      <c r="Q10" s="50" t="s">
        <v>75</v>
      </c>
      <c r="R10" s="51"/>
      <c r="S10" s="6"/>
      <c r="T10" s="35" t="s">
        <v>64</v>
      </c>
      <c r="U10" s="35"/>
      <c r="V10" s="35"/>
      <c r="W10" s="35"/>
    </row>
    <row r="11" spans="1:23" ht="30" customHeight="1">
      <c r="A11" s="66"/>
      <c r="B11" s="14">
        <v>2</v>
      </c>
      <c r="C11" s="49" t="s">
        <v>28</v>
      </c>
      <c r="D11" s="49"/>
      <c r="E11" s="49"/>
      <c r="F11" s="44">
        <v>404000</v>
      </c>
      <c r="G11" s="44"/>
      <c r="H11" s="44"/>
      <c r="I11" s="44"/>
      <c r="J11" s="44">
        <f t="shared" si="1"/>
        <v>40400</v>
      </c>
      <c r="K11" s="44"/>
      <c r="L11" s="44"/>
      <c r="M11" s="44">
        <f>F11+J11</f>
        <v>444400</v>
      </c>
      <c r="N11" s="44"/>
      <c r="O11" s="44"/>
      <c r="P11" s="44"/>
      <c r="Q11" s="50" t="s">
        <v>76</v>
      </c>
      <c r="R11" s="51"/>
      <c r="S11" s="6"/>
      <c r="T11" s="29">
        <f>M18+M16+M15+M14+M13+M12+M10+M5</f>
        <v>2250529.6</v>
      </c>
      <c r="U11" s="30"/>
      <c r="V11" s="30"/>
      <c r="W11" s="31"/>
    </row>
    <row r="12" spans="1:23" ht="30" customHeight="1" thickBot="1">
      <c r="A12" s="66"/>
      <c r="B12" s="13">
        <v>3</v>
      </c>
      <c r="C12" s="49" t="s">
        <v>68</v>
      </c>
      <c r="D12" s="49"/>
      <c r="E12" s="49"/>
      <c r="F12" s="44">
        <v>692000</v>
      </c>
      <c r="G12" s="44"/>
      <c r="H12" s="44"/>
      <c r="I12" s="44"/>
      <c r="J12" s="44">
        <f t="shared" si="1"/>
        <v>69200</v>
      </c>
      <c r="K12" s="44"/>
      <c r="L12" s="44"/>
      <c r="M12" s="44">
        <f t="shared" si="0"/>
        <v>761200</v>
      </c>
      <c r="N12" s="44"/>
      <c r="O12" s="44"/>
      <c r="P12" s="44"/>
      <c r="Q12" s="55" t="s">
        <v>75</v>
      </c>
      <c r="R12" s="49"/>
      <c r="S12" s="6"/>
      <c r="T12" s="46"/>
      <c r="U12" s="47"/>
      <c r="V12" s="47"/>
      <c r="W12" s="48"/>
    </row>
    <row r="13" spans="1:23" ht="30" customHeight="1" thickBot="1">
      <c r="A13" s="66"/>
      <c r="B13" s="14">
        <v>4</v>
      </c>
      <c r="C13" s="49" t="s">
        <v>13</v>
      </c>
      <c r="D13" s="49"/>
      <c r="E13" s="49"/>
      <c r="F13" s="44">
        <v>120000</v>
      </c>
      <c r="G13" s="44"/>
      <c r="H13" s="44"/>
      <c r="I13" s="44"/>
      <c r="J13" s="44">
        <f>F13*0.1</f>
        <v>12000</v>
      </c>
      <c r="K13" s="44"/>
      <c r="L13" s="44"/>
      <c r="M13" s="44">
        <f>F13+J13</f>
        <v>132000</v>
      </c>
      <c r="N13" s="44"/>
      <c r="O13" s="44"/>
      <c r="P13" s="44"/>
      <c r="Q13" s="55" t="s">
        <v>75</v>
      </c>
      <c r="R13" s="49"/>
      <c r="S13" s="6"/>
      <c r="T13" s="26"/>
      <c r="U13" s="26"/>
      <c r="V13" s="26"/>
      <c r="W13" s="26"/>
    </row>
    <row r="14" spans="1:23" ht="30" customHeight="1">
      <c r="A14" s="66"/>
      <c r="B14" s="13">
        <v>5</v>
      </c>
      <c r="C14" s="41" t="s">
        <v>54</v>
      </c>
      <c r="D14" s="42"/>
      <c r="E14" s="43"/>
      <c r="F14" s="44">
        <v>96000</v>
      </c>
      <c r="G14" s="44"/>
      <c r="H14" s="44"/>
      <c r="I14" s="44"/>
      <c r="J14" s="44">
        <f>F14*0.1</f>
        <v>9600</v>
      </c>
      <c r="K14" s="44"/>
      <c r="L14" s="44"/>
      <c r="M14" s="44">
        <f>F14+J14</f>
        <v>105600</v>
      </c>
      <c r="N14" s="44"/>
      <c r="O14" s="44"/>
      <c r="P14" s="44"/>
      <c r="Q14" s="55" t="s">
        <v>75</v>
      </c>
      <c r="R14" s="49"/>
      <c r="S14" s="17"/>
      <c r="T14" s="29" t="e">
        <f>T6+T9+T11</f>
        <v>#REF!</v>
      </c>
      <c r="U14" s="69"/>
      <c r="V14" s="69"/>
      <c r="W14" s="70"/>
    </row>
    <row r="15" spans="1:23" ht="30" customHeight="1" thickBot="1">
      <c r="A15" s="66"/>
      <c r="B15" s="14">
        <v>6</v>
      </c>
      <c r="C15" s="73" t="s">
        <v>32</v>
      </c>
      <c r="D15" s="74"/>
      <c r="E15" s="75"/>
      <c r="F15" s="62">
        <v>30000</v>
      </c>
      <c r="G15" s="63"/>
      <c r="H15" s="63"/>
      <c r="I15" s="64"/>
      <c r="J15" s="62">
        <f t="shared" si="1"/>
        <v>3000</v>
      </c>
      <c r="K15" s="63"/>
      <c r="L15" s="64"/>
      <c r="M15" s="62">
        <f t="shared" si="0"/>
        <v>33000</v>
      </c>
      <c r="N15" s="63"/>
      <c r="O15" s="63"/>
      <c r="P15" s="64"/>
      <c r="Q15" s="55" t="s">
        <v>75</v>
      </c>
      <c r="R15" s="49"/>
      <c r="S15" s="17"/>
      <c r="T15" s="71"/>
      <c r="U15" s="35"/>
      <c r="V15" s="35"/>
      <c r="W15" s="72"/>
    </row>
    <row r="16" spans="1:23" ht="30" customHeight="1">
      <c r="A16" s="66"/>
      <c r="B16" s="13">
        <v>7</v>
      </c>
      <c r="C16" s="41" t="s">
        <v>60</v>
      </c>
      <c r="D16" s="42"/>
      <c r="E16" s="43"/>
      <c r="F16" s="44">
        <v>60000</v>
      </c>
      <c r="G16" s="44"/>
      <c r="H16" s="44"/>
      <c r="I16" s="44"/>
      <c r="J16" s="44">
        <f t="shared" si="1"/>
        <v>6000</v>
      </c>
      <c r="K16" s="44"/>
      <c r="L16" s="44"/>
      <c r="M16" s="44">
        <f t="shared" si="0"/>
        <v>66000</v>
      </c>
      <c r="N16" s="44"/>
      <c r="O16" s="44"/>
      <c r="P16" s="44"/>
      <c r="Q16" s="55" t="s">
        <v>77</v>
      </c>
      <c r="R16" s="49"/>
      <c r="S16" s="6"/>
      <c r="T16" s="26"/>
      <c r="U16" s="26"/>
      <c r="V16" s="26"/>
      <c r="W16" s="26"/>
    </row>
    <row r="17" spans="1:27" ht="30" customHeight="1" thickBot="1">
      <c r="A17" s="66"/>
      <c r="B17" s="13">
        <v>8</v>
      </c>
      <c r="C17" s="76" t="s">
        <v>34</v>
      </c>
      <c r="D17" s="77"/>
      <c r="E17" s="78"/>
      <c r="F17" s="44">
        <v>45000</v>
      </c>
      <c r="G17" s="44"/>
      <c r="H17" s="44"/>
      <c r="I17" s="44"/>
      <c r="J17" s="44">
        <f>F17*0.1</f>
        <v>4500</v>
      </c>
      <c r="K17" s="44"/>
      <c r="L17" s="44"/>
      <c r="M17" s="44">
        <f>F17+J17</f>
        <v>49500</v>
      </c>
      <c r="N17" s="44"/>
      <c r="O17" s="44"/>
      <c r="P17" s="44"/>
      <c r="Q17" s="55"/>
      <c r="R17" s="49"/>
      <c r="S17" s="6"/>
      <c r="T17" s="26"/>
      <c r="U17" s="26"/>
      <c r="V17" s="26"/>
      <c r="W17" s="26"/>
    </row>
    <row r="18" spans="1:27" ht="30" customHeight="1">
      <c r="A18" s="66"/>
      <c r="B18" s="14">
        <v>9</v>
      </c>
      <c r="C18" s="41" t="s">
        <v>48</v>
      </c>
      <c r="D18" s="42"/>
      <c r="E18" s="43"/>
      <c r="F18" s="44">
        <v>45000</v>
      </c>
      <c r="G18" s="44"/>
      <c r="H18" s="44"/>
      <c r="I18" s="44"/>
      <c r="J18" s="44">
        <f t="shared" si="1"/>
        <v>4500</v>
      </c>
      <c r="K18" s="44"/>
      <c r="L18" s="44"/>
      <c r="M18" s="44">
        <f t="shared" si="0"/>
        <v>49500</v>
      </c>
      <c r="N18" s="44"/>
      <c r="O18" s="44"/>
      <c r="P18" s="44"/>
      <c r="Q18" s="55"/>
      <c r="R18" s="49"/>
      <c r="S18" s="6"/>
      <c r="T18" s="29" t="e">
        <f>M26-T14</f>
        <v>#REF!</v>
      </c>
      <c r="U18" s="30"/>
      <c r="V18" s="30"/>
      <c r="W18" s="31"/>
    </row>
    <row r="19" spans="1:27" ht="30" customHeight="1" thickBot="1">
      <c r="A19" s="67"/>
      <c r="B19" s="15">
        <v>10</v>
      </c>
      <c r="C19" s="32" t="s">
        <v>36</v>
      </c>
      <c r="D19" s="32"/>
      <c r="E19" s="32"/>
      <c r="F19" s="33">
        <v>60000</v>
      </c>
      <c r="G19" s="33"/>
      <c r="H19" s="33"/>
      <c r="I19" s="33"/>
      <c r="J19" s="33">
        <f t="shared" si="1"/>
        <v>6000</v>
      </c>
      <c r="K19" s="33"/>
      <c r="L19" s="33"/>
      <c r="M19" s="33">
        <f t="shared" si="0"/>
        <v>66000</v>
      </c>
      <c r="N19" s="33"/>
      <c r="O19" s="33"/>
      <c r="P19" s="33"/>
      <c r="Q19" s="32" t="s">
        <v>78</v>
      </c>
      <c r="R19" s="32"/>
      <c r="S19" s="6"/>
      <c r="T19" s="46"/>
      <c r="U19" s="47"/>
      <c r="V19" s="47"/>
      <c r="W19" s="48"/>
    </row>
    <row r="20" spans="1:27" ht="30" customHeight="1" thickTop="1">
      <c r="A20" s="79" t="s">
        <v>23</v>
      </c>
      <c r="B20" s="13">
        <v>1</v>
      </c>
      <c r="C20" s="81" t="s">
        <v>46</v>
      </c>
      <c r="D20" s="81"/>
      <c r="E20" s="81"/>
      <c r="F20" s="68">
        <v>28000</v>
      </c>
      <c r="G20" s="68"/>
      <c r="H20" s="68"/>
      <c r="I20" s="68"/>
      <c r="J20" s="68">
        <f>F20*0.1</f>
        <v>2800</v>
      </c>
      <c r="K20" s="68"/>
      <c r="L20" s="68"/>
      <c r="M20" s="68">
        <f>F20+J20</f>
        <v>30800</v>
      </c>
      <c r="N20" s="68"/>
      <c r="O20" s="68"/>
      <c r="P20" s="68"/>
      <c r="Q20" s="50" t="s">
        <v>75</v>
      </c>
      <c r="R20" s="51"/>
      <c r="S20" s="6"/>
      <c r="T20" s="26"/>
    </row>
    <row r="21" spans="1:27" ht="30" customHeight="1">
      <c r="A21" s="80"/>
      <c r="B21" s="13">
        <v>3</v>
      </c>
      <c r="C21" s="49" t="s">
        <v>29</v>
      </c>
      <c r="D21" s="49"/>
      <c r="E21" s="49"/>
      <c r="F21" s="44"/>
      <c r="G21" s="44"/>
      <c r="H21" s="44"/>
      <c r="I21" s="44"/>
      <c r="J21" s="44">
        <f t="shared" si="1"/>
        <v>0</v>
      </c>
      <c r="K21" s="44"/>
      <c r="L21" s="44"/>
      <c r="M21" s="44">
        <f t="shared" si="0"/>
        <v>0</v>
      </c>
      <c r="N21" s="44"/>
      <c r="O21" s="44"/>
      <c r="P21" s="44"/>
      <c r="Q21" s="50"/>
      <c r="R21" s="51"/>
      <c r="S21" s="6"/>
    </row>
    <row r="22" spans="1:27" ht="30" customHeight="1">
      <c r="A22" s="80"/>
      <c r="B22" s="82">
        <v>4</v>
      </c>
      <c r="C22" s="84" t="s">
        <v>57</v>
      </c>
      <c r="D22" s="85"/>
      <c r="E22" s="86"/>
      <c r="F22" s="90"/>
      <c r="G22" s="90"/>
      <c r="H22" s="90"/>
      <c r="I22" s="90"/>
      <c r="J22" s="90">
        <f t="shared" si="1"/>
        <v>0</v>
      </c>
      <c r="K22" s="90"/>
      <c r="L22" s="90"/>
      <c r="M22" s="91">
        <f>F22+J22+F23</f>
        <v>0</v>
      </c>
      <c r="N22" s="92"/>
      <c r="O22" s="92"/>
      <c r="P22" s="93"/>
      <c r="Q22" s="97" t="s">
        <v>76</v>
      </c>
      <c r="R22" s="98"/>
      <c r="S22" s="6"/>
    </row>
    <row r="23" spans="1:27" ht="30" customHeight="1">
      <c r="A23" s="80"/>
      <c r="B23" s="83"/>
      <c r="C23" s="87"/>
      <c r="D23" s="88"/>
      <c r="E23" s="89"/>
      <c r="F23" s="101"/>
      <c r="G23" s="101"/>
      <c r="H23" s="101"/>
      <c r="I23" s="101"/>
      <c r="J23" s="101" t="s">
        <v>16</v>
      </c>
      <c r="K23" s="101"/>
      <c r="L23" s="101"/>
      <c r="M23" s="94"/>
      <c r="N23" s="95"/>
      <c r="O23" s="95"/>
      <c r="P23" s="96"/>
      <c r="Q23" s="99"/>
      <c r="R23" s="100"/>
      <c r="S23" s="6"/>
    </row>
    <row r="24" spans="1:27" ht="30" customHeight="1">
      <c r="A24" s="80"/>
      <c r="B24" s="13">
        <v>5</v>
      </c>
      <c r="C24" s="49" t="s">
        <v>51</v>
      </c>
      <c r="D24" s="49"/>
      <c r="E24" s="49"/>
      <c r="F24" s="44"/>
      <c r="G24" s="44"/>
      <c r="H24" s="44"/>
      <c r="I24" s="44"/>
      <c r="J24" s="44">
        <f t="shared" si="1"/>
        <v>0</v>
      </c>
      <c r="K24" s="44"/>
      <c r="L24" s="44"/>
      <c r="M24" s="44">
        <f t="shared" si="0"/>
        <v>0</v>
      </c>
      <c r="N24" s="44"/>
      <c r="O24" s="44"/>
      <c r="P24" s="44"/>
      <c r="Q24" s="50"/>
      <c r="R24" s="51"/>
      <c r="S24" s="6"/>
    </row>
    <row r="25" spans="1:27" ht="30" customHeight="1" thickBot="1">
      <c r="A25" s="80"/>
      <c r="B25" s="13">
        <v>6</v>
      </c>
      <c r="C25" s="51" t="s">
        <v>55</v>
      </c>
      <c r="D25" s="51"/>
      <c r="E25" s="51"/>
      <c r="F25" s="68">
        <v>400000</v>
      </c>
      <c r="G25" s="68"/>
      <c r="H25" s="68"/>
      <c r="I25" s="68"/>
      <c r="J25" s="68">
        <f t="shared" si="1"/>
        <v>40000</v>
      </c>
      <c r="K25" s="68"/>
      <c r="L25" s="68"/>
      <c r="M25" s="68">
        <f t="shared" si="0"/>
        <v>440000</v>
      </c>
      <c r="N25" s="68"/>
      <c r="O25" s="68"/>
      <c r="P25" s="68"/>
      <c r="Q25" s="50" t="s">
        <v>72</v>
      </c>
      <c r="R25" s="51"/>
      <c r="S25" s="6"/>
    </row>
    <row r="26" spans="1:27" ht="30" customHeight="1" thickBot="1">
      <c r="A26" s="24"/>
      <c r="B26" s="7"/>
      <c r="C26" s="6"/>
      <c r="D26" s="6"/>
      <c r="E26" s="6"/>
      <c r="F26" s="102">
        <f>SUM(F5:F25)</f>
        <v>5308892</v>
      </c>
      <c r="G26" s="103"/>
      <c r="H26" s="103"/>
      <c r="I26" s="104"/>
      <c r="J26" s="102">
        <f>SUM(J5:J25)</f>
        <v>530887.6</v>
      </c>
      <c r="K26" s="103"/>
      <c r="L26" s="104"/>
      <c r="M26" s="102">
        <f>SUM(M5:M25)</f>
        <v>5839779.5999999996</v>
      </c>
      <c r="N26" s="103"/>
      <c r="O26" s="103"/>
      <c r="P26" s="104"/>
      <c r="Q26" s="6"/>
      <c r="R26" s="6"/>
      <c r="S26" s="6"/>
    </row>
    <row r="27" spans="1:27" ht="26.25" customHeight="1">
      <c r="A27" s="24"/>
      <c r="C27" s="6"/>
      <c r="D27" s="6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"/>
      <c r="R27" s="2"/>
      <c r="S27" s="6"/>
    </row>
    <row r="28" spans="1:27" ht="26.25" customHeight="1">
      <c r="A28" s="6"/>
      <c r="S28" s="6"/>
    </row>
    <row r="29" spans="1:27" ht="30" customHeight="1">
      <c r="S29" s="2"/>
      <c r="AA29" s="1" t="s">
        <v>53</v>
      </c>
    </row>
  </sheetData>
  <mergeCells count="126">
    <mergeCell ref="F26:I26"/>
    <mergeCell ref="J26:L26"/>
    <mergeCell ref="M26:P26"/>
    <mergeCell ref="C24:E24"/>
    <mergeCell ref="F24:I24"/>
    <mergeCell ref="J24:L24"/>
    <mergeCell ref="M24:P24"/>
    <mergeCell ref="Q24:R24"/>
    <mergeCell ref="C25:E25"/>
    <mergeCell ref="F25:I25"/>
    <mergeCell ref="J25:L25"/>
    <mergeCell ref="M25:P25"/>
    <mergeCell ref="Q25:R25"/>
    <mergeCell ref="A20:A25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B22:B23"/>
    <mergeCell ref="C22:E23"/>
    <mergeCell ref="F22:I22"/>
    <mergeCell ref="J22:L22"/>
    <mergeCell ref="M22:P23"/>
    <mergeCell ref="Q22:R23"/>
    <mergeCell ref="F23:I23"/>
    <mergeCell ref="J23:L23"/>
    <mergeCell ref="T14:W15"/>
    <mergeCell ref="C15:E15"/>
    <mergeCell ref="F15:I15"/>
    <mergeCell ref="J15:L15"/>
    <mergeCell ref="M15:P15"/>
    <mergeCell ref="Q15:R15"/>
    <mergeCell ref="T18:W19"/>
    <mergeCell ref="C19:E19"/>
    <mergeCell ref="F19:I19"/>
    <mergeCell ref="J19:L19"/>
    <mergeCell ref="M19:P19"/>
    <mergeCell ref="Q19:R19"/>
    <mergeCell ref="C17:E17"/>
    <mergeCell ref="F17:I17"/>
    <mergeCell ref="J17:L17"/>
    <mergeCell ref="M17:P17"/>
    <mergeCell ref="Q17:R17"/>
    <mergeCell ref="C18:E18"/>
    <mergeCell ref="F18:I18"/>
    <mergeCell ref="J18:L18"/>
    <mergeCell ref="M18:P18"/>
    <mergeCell ref="Q18:R18"/>
    <mergeCell ref="C14:E14"/>
    <mergeCell ref="F14:I14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A10:A19"/>
    <mergeCell ref="C10:E10"/>
    <mergeCell ref="F10:I10"/>
    <mergeCell ref="J10:L10"/>
    <mergeCell ref="M10:P10"/>
    <mergeCell ref="Q10:R10"/>
    <mergeCell ref="T10:W10"/>
    <mergeCell ref="C11:E11"/>
    <mergeCell ref="F11:I11"/>
    <mergeCell ref="C13:E13"/>
    <mergeCell ref="F13:I13"/>
    <mergeCell ref="J13:L13"/>
    <mergeCell ref="M13:P13"/>
    <mergeCell ref="Q13:R13"/>
    <mergeCell ref="F6:I6"/>
    <mergeCell ref="J6:L6"/>
    <mergeCell ref="M6:P6"/>
    <mergeCell ref="Q6:R6"/>
    <mergeCell ref="J14:L14"/>
    <mergeCell ref="M14:P14"/>
    <mergeCell ref="Q14:R14"/>
    <mergeCell ref="C16:E16"/>
    <mergeCell ref="F16:I16"/>
    <mergeCell ref="J16:L16"/>
    <mergeCell ref="M16:P16"/>
    <mergeCell ref="Q16:R16"/>
    <mergeCell ref="Q8:R8"/>
    <mergeCell ref="C9:E9"/>
    <mergeCell ref="F9:I9"/>
    <mergeCell ref="J9:L9"/>
    <mergeCell ref="M9:P9"/>
    <mergeCell ref="Q9:R9"/>
    <mergeCell ref="C8:E8"/>
    <mergeCell ref="F8:I8"/>
    <mergeCell ref="J8:L8"/>
    <mergeCell ref="M8:P8"/>
    <mergeCell ref="T9:W9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6:W7"/>
    <mergeCell ref="C7:E7"/>
    <mergeCell ref="F7:I7"/>
    <mergeCell ref="J7:L7"/>
    <mergeCell ref="M7:P7"/>
    <mergeCell ref="Q7:R7"/>
    <mergeCell ref="C6:E6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F2E9-E0DF-4F65-9969-9AC247D707EE}">
  <dimension ref="A1:AA31"/>
  <sheetViews>
    <sheetView topLeftCell="A16" zoomScaleNormal="100" workbookViewId="0">
      <selection activeCell="X13" sqref="W13:X13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36" t="s">
        <v>67</v>
      </c>
      <c r="D1" s="36"/>
      <c r="E1" s="36"/>
      <c r="F1" s="37">
        <v>2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30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45" t="s">
        <v>5</v>
      </c>
      <c r="R4" s="45"/>
      <c r="S4" s="6"/>
    </row>
    <row r="5" spans="1:23" ht="30" customHeight="1" thickBot="1">
      <c r="A5" s="11" t="s">
        <v>8</v>
      </c>
      <c r="B5" s="25" t="s">
        <v>6</v>
      </c>
      <c r="C5" s="32" t="s">
        <v>7</v>
      </c>
      <c r="D5" s="32"/>
      <c r="E5" s="32"/>
      <c r="F5" s="33">
        <v>488250</v>
      </c>
      <c r="G5" s="33"/>
      <c r="H5" s="33"/>
      <c r="I5" s="33"/>
      <c r="J5" s="33">
        <v>48825</v>
      </c>
      <c r="K5" s="33"/>
      <c r="L5" s="33"/>
      <c r="M5" s="33">
        <f>F5+J5</f>
        <v>537075</v>
      </c>
      <c r="N5" s="33"/>
      <c r="O5" s="33"/>
      <c r="P5" s="33"/>
      <c r="Q5" s="34">
        <v>45380</v>
      </c>
      <c r="R5" s="32"/>
      <c r="S5" s="6"/>
      <c r="T5" s="35" t="s">
        <v>38</v>
      </c>
      <c r="U5" s="35"/>
      <c r="V5" s="35"/>
      <c r="W5" s="35"/>
    </row>
    <row r="6" spans="1:23" ht="30" customHeight="1" thickTop="1">
      <c r="A6" s="65" t="s">
        <v>21</v>
      </c>
      <c r="B6" s="27">
        <v>1</v>
      </c>
      <c r="C6" s="52" t="s">
        <v>9</v>
      </c>
      <c r="D6" s="52"/>
      <c r="E6" s="52"/>
      <c r="F6" s="53">
        <v>101500</v>
      </c>
      <c r="G6" s="53"/>
      <c r="H6" s="53"/>
      <c r="I6" s="53"/>
      <c r="J6" s="53">
        <v>10150</v>
      </c>
      <c r="K6" s="53"/>
      <c r="L6" s="53"/>
      <c r="M6" s="53">
        <f>F6+J6</f>
        <v>111650</v>
      </c>
      <c r="N6" s="53"/>
      <c r="O6" s="53"/>
      <c r="P6" s="53"/>
      <c r="Q6" s="54" t="s">
        <v>61</v>
      </c>
      <c r="R6" s="52"/>
      <c r="S6" s="6"/>
      <c r="T6" s="29" t="e">
        <f>M8+#REF!+#REF!+M11+M24+M26+M27</f>
        <v>#REF!</v>
      </c>
      <c r="U6" s="30"/>
      <c r="V6" s="30"/>
      <c r="W6" s="31"/>
    </row>
    <row r="7" spans="1:23" ht="30" customHeight="1" thickBot="1">
      <c r="A7" s="66"/>
      <c r="B7" s="14">
        <v>2</v>
      </c>
      <c r="C7" s="49" t="s">
        <v>12</v>
      </c>
      <c r="D7" s="49"/>
      <c r="E7" s="49"/>
      <c r="F7" s="44">
        <v>610000</v>
      </c>
      <c r="G7" s="44"/>
      <c r="H7" s="44"/>
      <c r="I7" s="44"/>
      <c r="J7" s="44">
        <v>61000</v>
      </c>
      <c r="K7" s="44"/>
      <c r="L7" s="44"/>
      <c r="M7" s="44">
        <f>F7+J7</f>
        <v>671000</v>
      </c>
      <c r="N7" s="44"/>
      <c r="O7" s="44"/>
      <c r="P7" s="44"/>
      <c r="Q7" s="50">
        <v>45372</v>
      </c>
      <c r="R7" s="51"/>
      <c r="S7" s="6"/>
      <c r="T7" s="46"/>
      <c r="U7" s="47"/>
      <c r="V7" s="47"/>
      <c r="W7" s="48"/>
    </row>
    <row r="8" spans="1:23" ht="30" customHeight="1" thickBot="1">
      <c r="A8" s="66"/>
      <c r="B8" s="14">
        <v>3</v>
      </c>
      <c r="C8" s="41" t="s">
        <v>52</v>
      </c>
      <c r="D8" s="42"/>
      <c r="E8" s="43"/>
      <c r="F8" s="62">
        <v>1336910</v>
      </c>
      <c r="G8" s="63"/>
      <c r="H8" s="63"/>
      <c r="I8" s="64"/>
      <c r="J8" s="62">
        <v>133691</v>
      </c>
      <c r="K8" s="63"/>
      <c r="L8" s="64"/>
      <c r="M8" s="62">
        <f>F8+J8</f>
        <v>1470601</v>
      </c>
      <c r="N8" s="63"/>
      <c r="O8" s="63"/>
      <c r="P8" s="64"/>
      <c r="Q8" s="55">
        <v>45376</v>
      </c>
      <c r="R8" s="49"/>
      <c r="S8" s="6"/>
      <c r="T8" s="26"/>
      <c r="U8" s="26"/>
      <c r="V8" s="26"/>
      <c r="W8" s="26"/>
    </row>
    <row r="9" spans="1:23" ht="30" customHeight="1" thickBot="1">
      <c r="A9" s="67"/>
      <c r="B9" s="15">
        <v>4</v>
      </c>
      <c r="C9" s="56"/>
      <c r="D9" s="57"/>
      <c r="E9" s="58"/>
      <c r="F9" s="59"/>
      <c r="G9" s="60"/>
      <c r="H9" s="60"/>
      <c r="I9" s="61"/>
      <c r="J9" s="59">
        <f>F9*0.1</f>
        <v>0</v>
      </c>
      <c r="K9" s="60"/>
      <c r="L9" s="61"/>
      <c r="M9" s="59">
        <f t="shared" ref="M9:M27" si="0">F9+J9</f>
        <v>0</v>
      </c>
      <c r="N9" s="60"/>
      <c r="O9" s="60"/>
      <c r="P9" s="61"/>
      <c r="Q9" s="34"/>
      <c r="R9" s="32"/>
      <c r="S9" s="6"/>
      <c r="T9" s="29">
        <f>M9+M6</f>
        <v>111650</v>
      </c>
      <c r="U9" s="30"/>
      <c r="V9" s="30"/>
      <c r="W9" s="31"/>
    </row>
    <row r="10" spans="1:23" ht="30" customHeight="1" thickTop="1" thickBot="1">
      <c r="A10" s="66" t="s">
        <v>22</v>
      </c>
      <c r="B10" s="13">
        <v>1</v>
      </c>
      <c r="C10" s="51" t="s">
        <v>14</v>
      </c>
      <c r="D10" s="51"/>
      <c r="E10" s="51"/>
      <c r="F10" s="68">
        <v>960000</v>
      </c>
      <c r="G10" s="68"/>
      <c r="H10" s="68"/>
      <c r="I10" s="68"/>
      <c r="J10" s="68">
        <f t="shared" ref="J10:J27" si="1">F10*0.1</f>
        <v>96000</v>
      </c>
      <c r="K10" s="68"/>
      <c r="L10" s="68"/>
      <c r="M10" s="68">
        <f t="shared" si="0"/>
        <v>1056000</v>
      </c>
      <c r="N10" s="68"/>
      <c r="O10" s="68"/>
      <c r="P10" s="68"/>
      <c r="Q10" s="50">
        <v>45380</v>
      </c>
      <c r="R10" s="51"/>
      <c r="S10" s="6"/>
      <c r="T10" s="35" t="s">
        <v>64</v>
      </c>
      <c r="U10" s="35"/>
      <c r="V10" s="35"/>
      <c r="W10" s="35"/>
    </row>
    <row r="11" spans="1:23" ht="30" customHeight="1">
      <c r="A11" s="66"/>
      <c r="B11" s="14">
        <v>2</v>
      </c>
      <c r="C11" s="49" t="s">
        <v>28</v>
      </c>
      <c r="D11" s="49"/>
      <c r="E11" s="49"/>
      <c r="F11" s="44">
        <v>565500</v>
      </c>
      <c r="G11" s="44"/>
      <c r="H11" s="44"/>
      <c r="I11" s="44"/>
      <c r="J11" s="44">
        <f t="shared" si="1"/>
        <v>56550</v>
      </c>
      <c r="K11" s="44"/>
      <c r="L11" s="44"/>
      <c r="M11" s="44">
        <f>F11+J11</f>
        <v>622050</v>
      </c>
      <c r="N11" s="44"/>
      <c r="O11" s="44"/>
      <c r="P11" s="44"/>
      <c r="Q11" s="50">
        <v>45372</v>
      </c>
      <c r="R11" s="51"/>
      <c r="S11" s="6"/>
      <c r="T11" s="29">
        <f>M20+M18+M15+M14+M13+M12+M10+M5</f>
        <v>3167450</v>
      </c>
      <c r="U11" s="30"/>
      <c r="V11" s="30"/>
      <c r="W11" s="31"/>
    </row>
    <row r="12" spans="1:23" ht="30" customHeight="1" thickBot="1">
      <c r="A12" s="66"/>
      <c r="B12" s="13">
        <v>3</v>
      </c>
      <c r="C12" s="49" t="s">
        <v>68</v>
      </c>
      <c r="D12" s="49"/>
      <c r="E12" s="49"/>
      <c r="F12" s="44">
        <v>983000</v>
      </c>
      <c r="G12" s="44"/>
      <c r="H12" s="44"/>
      <c r="I12" s="44"/>
      <c r="J12" s="44">
        <f t="shared" si="1"/>
        <v>98300</v>
      </c>
      <c r="K12" s="44"/>
      <c r="L12" s="44"/>
      <c r="M12" s="44">
        <f t="shared" si="0"/>
        <v>1081300</v>
      </c>
      <c r="N12" s="44"/>
      <c r="O12" s="44"/>
      <c r="P12" s="44"/>
      <c r="Q12" s="55">
        <v>45378</v>
      </c>
      <c r="R12" s="49"/>
      <c r="S12" s="6"/>
      <c r="T12" s="46"/>
      <c r="U12" s="47"/>
      <c r="V12" s="47"/>
      <c r="W12" s="48"/>
    </row>
    <row r="13" spans="1:23" ht="30" customHeight="1" thickBot="1">
      <c r="A13" s="66"/>
      <c r="B13" s="14">
        <v>4</v>
      </c>
      <c r="C13" s="49" t="s">
        <v>13</v>
      </c>
      <c r="D13" s="49"/>
      <c r="E13" s="49"/>
      <c r="F13" s="44">
        <v>215000</v>
      </c>
      <c r="G13" s="44"/>
      <c r="H13" s="44"/>
      <c r="I13" s="44"/>
      <c r="J13" s="44">
        <f>F13*0.1</f>
        <v>21500</v>
      </c>
      <c r="K13" s="44"/>
      <c r="L13" s="44"/>
      <c r="M13" s="44">
        <f>F13+J13</f>
        <v>236500</v>
      </c>
      <c r="N13" s="44"/>
      <c r="O13" s="44"/>
      <c r="P13" s="44"/>
      <c r="Q13" s="55">
        <v>45380</v>
      </c>
      <c r="R13" s="49"/>
      <c r="S13" s="6"/>
      <c r="T13" s="26"/>
      <c r="U13" s="26"/>
      <c r="V13" s="26"/>
      <c r="W13" s="26"/>
    </row>
    <row r="14" spans="1:23" ht="30" customHeight="1">
      <c r="A14" s="66"/>
      <c r="B14" s="28">
        <v>5</v>
      </c>
      <c r="C14" s="105" t="s">
        <v>54</v>
      </c>
      <c r="D14" s="106"/>
      <c r="E14" s="107"/>
      <c r="F14" s="108">
        <v>113250</v>
      </c>
      <c r="G14" s="108"/>
      <c r="H14" s="108"/>
      <c r="I14" s="108"/>
      <c r="J14" s="108">
        <f>F14*0.1</f>
        <v>11325</v>
      </c>
      <c r="K14" s="108"/>
      <c r="L14" s="108"/>
      <c r="M14" s="108">
        <f>F14+J14</f>
        <v>124575</v>
      </c>
      <c r="N14" s="108"/>
      <c r="O14" s="108"/>
      <c r="P14" s="108"/>
      <c r="Q14" s="109" t="s">
        <v>75</v>
      </c>
      <c r="R14" s="110"/>
      <c r="S14" s="17"/>
      <c r="T14" s="29" t="e">
        <f>T6+T9+T11</f>
        <v>#REF!</v>
      </c>
      <c r="U14" s="69"/>
      <c r="V14" s="69"/>
      <c r="W14" s="70"/>
    </row>
    <row r="15" spans="1:23" ht="30" customHeight="1" thickBot="1">
      <c r="A15" s="66"/>
      <c r="B15" s="14">
        <v>6</v>
      </c>
      <c r="C15" s="73" t="s">
        <v>32</v>
      </c>
      <c r="D15" s="74"/>
      <c r="E15" s="75"/>
      <c r="F15" s="62">
        <v>75000</v>
      </c>
      <c r="G15" s="63"/>
      <c r="H15" s="63"/>
      <c r="I15" s="64"/>
      <c r="J15" s="62">
        <f t="shared" si="1"/>
        <v>7500</v>
      </c>
      <c r="K15" s="63"/>
      <c r="L15" s="64"/>
      <c r="M15" s="62">
        <f t="shared" si="0"/>
        <v>82500</v>
      </c>
      <c r="N15" s="63"/>
      <c r="O15" s="63"/>
      <c r="P15" s="64"/>
      <c r="Q15" s="55">
        <v>45376</v>
      </c>
      <c r="R15" s="49"/>
      <c r="S15" s="17"/>
      <c r="T15" s="71"/>
      <c r="U15" s="35"/>
      <c r="V15" s="35"/>
      <c r="W15" s="72"/>
    </row>
    <row r="16" spans="1:23" ht="30" customHeight="1">
      <c r="A16" s="66"/>
      <c r="B16" s="82">
        <v>5</v>
      </c>
      <c r="C16" s="112" t="s">
        <v>24</v>
      </c>
      <c r="D16" s="113"/>
      <c r="E16" s="114"/>
      <c r="F16" s="90">
        <v>605500</v>
      </c>
      <c r="G16" s="90"/>
      <c r="H16" s="90"/>
      <c r="I16" s="90"/>
      <c r="J16" s="90">
        <v>60550</v>
      </c>
      <c r="K16" s="90"/>
      <c r="L16" s="90"/>
      <c r="M16" s="91">
        <f>F16+J16+F17</f>
        <v>702050</v>
      </c>
      <c r="N16" s="92"/>
      <c r="O16" s="92"/>
      <c r="P16" s="93"/>
      <c r="Q16" s="97">
        <v>45380</v>
      </c>
      <c r="R16" s="98"/>
      <c r="S16" s="6"/>
      <c r="T16" s="2"/>
      <c r="U16" s="2"/>
      <c r="V16" s="2"/>
      <c r="W16" s="2"/>
    </row>
    <row r="17" spans="1:27" ht="30" customHeight="1">
      <c r="A17" s="66"/>
      <c r="B17" s="83"/>
      <c r="C17" s="115"/>
      <c r="D17" s="116"/>
      <c r="E17" s="117"/>
      <c r="F17" s="101">
        <v>36000</v>
      </c>
      <c r="G17" s="101"/>
      <c r="H17" s="101"/>
      <c r="I17" s="101"/>
      <c r="J17" s="101" t="s">
        <v>16</v>
      </c>
      <c r="K17" s="101"/>
      <c r="L17" s="101"/>
      <c r="M17" s="94"/>
      <c r="N17" s="95"/>
      <c r="O17" s="95"/>
      <c r="P17" s="96"/>
      <c r="Q17" s="99"/>
      <c r="R17" s="100"/>
      <c r="S17" s="6"/>
      <c r="T17" s="111"/>
      <c r="U17" s="111"/>
      <c r="V17" s="111"/>
      <c r="W17" s="111"/>
    </row>
    <row r="18" spans="1:27" ht="30" customHeight="1">
      <c r="A18" s="66"/>
      <c r="B18" s="13">
        <v>7</v>
      </c>
      <c r="C18" s="41" t="s">
        <v>60</v>
      </c>
      <c r="D18" s="42"/>
      <c r="E18" s="43"/>
      <c r="F18" s="44">
        <v>15000</v>
      </c>
      <c r="G18" s="44"/>
      <c r="H18" s="44"/>
      <c r="I18" s="44"/>
      <c r="J18" s="44">
        <f t="shared" si="1"/>
        <v>1500</v>
      </c>
      <c r="K18" s="44"/>
      <c r="L18" s="44"/>
      <c r="M18" s="44">
        <f t="shared" si="0"/>
        <v>16500</v>
      </c>
      <c r="N18" s="44"/>
      <c r="O18" s="44"/>
      <c r="P18" s="44"/>
      <c r="Q18" s="55">
        <v>45373</v>
      </c>
      <c r="R18" s="49"/>
      <c r="S18" s="6"/>
      <c r="T18" s="26"/>
      <c r="U18" s="26"/>
      <c r="V18" s="26"/>
      <c r="W18" s="26"/>
    </row>
    <row r="19" spans="1:27" ht="30" customHeight="1" thickBot="1">
      <c r="A19" s="66"/>
      <c r="B19" s="13">
        <v>8</v>
      </c>
      <c r="C19" s="41" t="s">
        <v>79</v>
      </c>
      <c r="D19" s="42"/>
      <c r="E19" s="43"/>
      <c r="F19" s="44">
        <v>16000</v>
      </c>
      <c r="G19" s="44"/>
      <c r="H19" s="44"/>
      <c r="I19" s="44"/>
      <c r="J19" s="44">
        <f>F19*0.1</f>
        <v>1600</v>
      </c>
      <c r="K19" s="44"/>
      <c r="L19" s="44"/>
      <c r="M19" s="44">
        <f>F19+J19</f>
        <v>17600</v>
      </c>
      <c r="N19" s="44"/>
      <c r="O19" s="44"/>
      <c r="P19" s="44"/>
      <c r="Q19" s="55">
        <v>45378</v>
      </c>
      <c r="R19" s="49"/>
      <c r="S19" s="6"/>
      <c r="T19" s="26"/>
      <c r="U19" s="26"/>
      <c r="V19" s="26"/>
      <c r="W19" s="26"/>
    </row>
    <row r="20" spans="1:27" ht="30" customHeight="1">
      <c r="A20" s="66"/>
      <c r="B20" s="14">
        <v>9</v>
      </c>
      <c r="C20" s="41" t="s">
        <v>48</v>
      </c>
      <c r="D20" s="42"/>
      <c r="E20" s="43"/>
      <c r="F20" s="44">
        <v>30000</v>
      </c>
      <c r="G20" s="44"/>
      <c r="H20" s="44"/>
      <c r="I20" s="44"/>
      <c r="J20" s="44">
        <f t="shared" si="1"/>
        <v>3000</v>
      </c>
      <c r="K20" s="44"/>
      <c r="L20" s="44"/>
      <c r="M20" s="44">
        <f t="shared" si="0"/>
        <v>33000</v>
      </c>
      <c r="N20" s="44"/>
      <c r="O20" s="44"/>
      <c r="P20" s="44"/>
      <c r="Q20" s="55" t="s">
        <v>81</v>
      </c>
      <c r="R20" s="49"/>
      <c r="S20" s="6"/>
      <c r="T20" s="29" t="e">
        <f>M28-T14</f>
        <v>#REF!</v>
      </c>
      <c r="U20" s="30"/>
      <c r="V20" s="30"/>
      <c r="W20" s="31"/>
    </row>
    <row r="21" spans="1:27" ht="30" customHeight="1" thickBot="1">
      <c r="A21" s="67"/>
      <c r="B21" s="15">
        <v>10</v>
      </c>
      <c r="C21" s="32" t="s">
        <v>31</v>
      </c>
      <c r="D21" s="32"/>
      <c r="E21" s="32"/>
      <c r="F21" s="33">
        <v>15000</v>
      </c>
      <c r="G21" s="33"/>
      <c r="H21" s="33"/>
      <c r="I21" s="33"/>
      <c r="J21" s="33">
        <f t="shared" si="1"/>
        <v>1500</v>
      </c>
      <c r="K21" s="33"/>
      <c r="L21" s="33"/>
      <c r="M21" s="33">
        <f t="shared" si="0"/>
        <v>16500</v>
      </c>
      <c r="N21" s="33"/>
      <c r="O21" s="33"/>
      <c r="P21" s="33"/>
      <c r="Q21" s="34">
        <v>45366</v>
      </c>
      <c r="R21" s="32"/>
      <c r="S21" s="6"/>
      <c r="T21" s="46"/>
      <c r="U21" s="47"/>
      <c r="V21" s="47"/>
      <c r="W21" s="48"/>
    </row>
    <row r="22" spans="1:27" ht="30" customHeight="1" thickTop="1">
      <c r="A22" s="79" t="s">
        <v>23</v>
      </c>
      <c r="B22" s="13">
        <v>1</v>
      </c>
      <c r="C22" s="51" t="s">
        <v>74</v>
      </c>
      <c r="D22" s="51"/>
      <c r="E22" s="51"/>
      <c r="F22" s="68">
        <v>103950</v>
      </c>
      <c r="G22" s="68"/>
      <c r="H22" s="68"/>
      <c r="I22" s="68"/>
      <c r="J22" s="68">
        <f>F22*0.1</f>
        <v>10395</v>
      </c>
      <c r="K22" s="68"/>
      <c r="L22" s="68"/>
      <c r="M22" s="68">
        <f>F22+J22</f>
        <v>114345</v>
      </c>
      <c r="N22" s="68"/>
      <c r="O22" s="68"/>
      <c r="P22" s="68"/>
      <c r="Q22" s="50">
        <v>45362</v>
      </c>
      <c r="R22" s="51"/>
      <c r="S22" s="6"/>
      <c r="T22" s="26"/>
    </row>
    <row r="23" spans="1:27" ht="30" customHeight="1">
      <c r="A23" s="80"/>
      <c r="B23" s="13">
        <v>3</v>
      </c>
      <c r="C23" s="49" t="s">
        <v>29</v>
      </c>
      <c r="D23" s="49"/>
      <c r="E23" s="49"/>
      <c r="F23" s="44"/>
      <c r="G23" s="44"/>
      <c r="H23" s="44"/>
      <c r="I23" s="44"/>
      <c r="J23" s="44">
        <f t="shared" si="1"/>
        <v>0</v>
      </c>
      <c r="K23" s="44"/>
      <c r="L23" s="44"/>
      <c r="M23" s="44">
        <f t="shared" si="0"/>
        <v>0</v>
      </c>
      <c r="N23" s="44"/>
      <c r="O23" s="44"/>
      <c r="P23" s="44"/>
      <c r="Q23" s="50"/>
      <c r="R23" s="51"/>
      <c r="S23" s="6"/>
    </row>
    <row r="24" spans="1:27" ht="30" customHeight="1">
      <c r="A24" s="80"/>
      <c r="B24" s="82">
        <v>4</v>
      </c>
      <c r="C24" s="84" t="s">
        <v>57</v>
      </c>
      <c r="D24" s="85"/>
      <c r="E24" s="86"/>
      <c r="F24" s="90"/>
      <c r="G24" s="90"/>
      <c r="H24" s="90"/>
      <c r="I24" s="90"/>
      <c r="J24" s="90">
        <f t="shared" si="1"/>
        <v>0</v>
      </c>
      <c r="K24" s="90"/>
      <c r="L24" s="90"/>
      <c r="M24" s="91">
        <f>F24+J24+F25</f>
        <v>0</v>
      </c>
      <c r="N24" s="92"/>
      <c r="O24" s="92"/>
      <c r="P24" s="93"/>
      <c r="Q24" s="97" t="s">
        <v>76</v>
      </c>
      <c r="R24" s="98"/>
      <c r="S24" s="6"/>
    </row>
    <row r="25" spans="1:27" ht="30" customHeight="1">
      <c r="A25" s="80"/>
      <c r="B25" s="83"/>
      <c r="C25" s="87"/>
      <c r="D25" s="88"/>
      <c r="E25" s="89"/>
      <c r="F25" s="101"/>
      <c r="G25" s="101"/>
      <c r="H25" s="101"/>
      <c r="I25" s="101"/>
      <c r="J25" s="101" t="s">
        <v>16</v>
      </c>
      <c r="K25" s="101"/>
      <c r="L25" s="101"/>
      <c r="M25" s="94"/>
      <c r="N25" s="95"/>
      <c r="O25" s="95"/>
      <c r="P25" s="96"/>
      <c r="Q25" s="99"/>
      <c r="R25" s="100"/>
      <c r="S25" s="6"/>
    </row>
    <row r="26" spans="1:27" ht="30" customHeight="1">
      <c r="A26" s="80"/>
      <c r="B26" s="13">
        <v>5</v>
      </c>
      <c r="C26" s="49" t="s">
        <v>51</v>
      </c>
      <c r="D26" s="49"/>
      <c r="E26" s="49"/>
      <c r="F26" s="44"/>
      <c r="G26" s="44"/>
      <c r="H26" s="44"/>
      <c r="I26" s="44"/>
      <c r="J26" s="44">
        <f t="shared" si="1"/>
        <v>0</v>
      </c>
      <c r="K26" s="44"/>
      <c r="L26" s="44"/>
      <c r="M26" s="44">
        <f t="shared" si="0"/>
        <v>0</v>
      </c>
      <c r="N26" s="44"/>
      <c r="O26" s="44"/>
      <c r="P26" s="44"/>
      <c r="Q26" s="50"/>
      <c r="R26" s="51"/>
      <c r="S26" s="6"/>
    </row>
    <row r="27" spans="1:27" ht="30" customHeight="1" thickBot="1">
      <c r="A27" s="80"/>
      <c r="B27" s="13">
        <v>6</v>
      </c>
      <c r="C27" s="51" t="s">
        <v>55</v>
      </c>
      <c r="D27" s="51"/>
      <c r="E27" s="51"/>
      <c r="F27" s="68">
        <v>400000</v>
      </c>
      <c r="G27" s="68"/>
      <c r="H27" s="68"/>
      <c r="I27" s="68"/>
      <c r="J27" s="68">
        <f t="shared" si="1"/>
        <v>40000</v>
      </c>
      <c r="K27" s="68"/>
      <c r="L27" s="68"/>
      <c r="M27" s="68">
        <f t="shared" si="0"/>
        <v>440000</v>
      </c>
      <c r="N27" s="68"/>
      <c r="O27" s="68"/>
      <c r="P27" s="68"/>
      <c r="Q27" s="50" t="s">
        <v>72</v>
      </c>
      <c r="R27" s="51"/>
      <c r="S27" s="6"/>
    </row>
    <row r="28" spans="1:27" ht="30" customHeight="1" thickBot="1">
      <c r="A28" s="24"/>
      <c r="B28" s="7"/>
      <c r="C28" s="6"/>
      <c r="D28" s="6"/>
      <c r="E28" s="6"/>
      <c r="F28" s="102">
        <f>SUM(F5:F27)</f>
        <v>6669860</v>
      </c>
      <c r="G28" s="103"/>
      <c r="H28" s="103"/>
      <c r="I28" s="104"/>
      <c r="J28" s="102">
        <f>SUM(J5:J27)</f>
        <v>663386</v>
      </c>
      <c r="K28" s="103"/>
      <c r="L28" s="104"/>
      <c r="M28" s="102">
        <f>SUM(M5:M27)</f>
        <v>7333246</v>
      </c>
      <c r="N28" s="103"/>
      <c r="O28" s="103"/>
      <c r="P28" s="104"/>
      <c r="Q28" s="6"/>
      <c r="R28" s="6"/>
      <c r="S28" s="6"/>
    </row>
    <row r="29" spans="1:27" ht="26.25" customHeight="1">
      <c r="A29" s="24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53</v>
      </c>
    </row>
  </sheetData>
  <mergeCells count="135"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F25:I25"/>
    <mergeCell ref="J25:L25"/>
    <mergeCell ref="B16:B17"/>
    <mergeCell ref="C16:E17"/>
    <mergeCell ref="M16:P17"/>
    <mergeCell ref="Q16:R17"/>
    <mergeCell ref="F16:I16"/>
    <mergeCell ref="J16:L16"/>
    <mergeCell ref="F17:I17"/>
    <mergeCell ref="J17:L17"/>
    <mergeCell ref="T17:W17"/>
    <mergeCell ref="Q15:R15"/>
    <mergeCell ref="C19:E19"/>
    <mergeCell ref="F19:I19"/>
    <mergeCell ref="J19:L19"/>
    <mergeCell ref="M19:P19"/>
    <mergeCell ref="Q19:R19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T20:W21"/>
    <mergeCell ref="C21:E21"/>
    <mergeCell ref="F21:I21"/>
    <mergeCell ref="J21:L21"/>
    <mergeCell ref="M21:P21"/>
    <mergeCell ref="Q21:R21"/>
    <mergeCell ref="C18:E18"/>
    <mergeCell ref="F18:I18"/>
    <mergeCell ref="J18:L18"/>
    <mergeCell ref="M18:P18"/>
    <mergeCell ref="Q18:R18"/>
    <mergeCell ref="C20:E20"/>
    <mergeCell ref="F20:I20"/>
    <mergeCell ref="J20:L20"/>
    <mergeCell ref="M20:P20"/>
    <mergeCell ref="Q20:R20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A10:A21"/>
    <mergeCell ref="C10:E10"/>
    <mergeCell ref="F10:I10"/>
    <mergeCell ref="J10:L10"/>
    <mergeCell ref="M10:P10"/>
    <mergeCell ref="Q10:R10"/>
    <mergeCell ref="T10:W10"/>
    <mergeCell ref="C11:E11"/>
    <mergeCell ref="F11:I11"/>
    <mergeCell ref="T14:W15"/>
    <mergeCell ref="C15:E15"/>
    <mergeCell ref="F15:I15"/>
    <mergeCell ref="J15:L15"/>
    <mergeCell ref="M15:P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Q14:R14"/>
    <mergeCell ref="C9:E9"/>
    <mergeCell ref="F9:I9"/>
    <mergeCell ref="J9:L9"/>
    <mergeCell ref="M9:P9"/>
    <mergeCell ref="Q9:R9"/>
    <mergeCell ref="T9:W9"/>
    <mergeCell ref="Q8:R8"/>
    <mergeCell ref="C8:E8"/>
    <mergeCell ref="F8:I8"/>
    <mergeCell ref="J8:L8"/>
    <mergeCell ref="M8:P8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DB13-D077-4724-8D58-61602EECC551}">
  <dimension ref="A1:AA31"/>
  <sheetViews>
    <sheetView zoomScaleNormal="100" workbookViewId="0">
      <selection activeCell="F33" sqref="F33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36" t="s">
        <v>67</v>
      </c>
      <c r="D1" s="36"/>
      <c r="E1" s="36"/>
      <c r="F1" s="37">
        <v>1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30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130" t="s">
        <v>66</v>
      </c>
      <c r="R4" s="130"/>
      <c r="S4" s="6"/>
    </row>
    <row r="5" spans="1:23" ht="30" customHeight="1" thickBot="1">
      <c r="A5" s="11" t="s">
        <v>8</v>
      </c>
      <c r="B5" s="25" t="s">
        <v>6</v>
      </c>
      <c r="C5" s="129" t="s">
        <v>7</v>
      </c>
      <c r="D5" s="129"/>
      <c r="E5" s="129"/>
      <c r="F5" s="33">
        <v>488250</v>
      </c>
      <c r="G5" s="33"/>
      <c r="H5" s="33"/>
      <c r="I5" s="33"/>
      <c r="J5" s="33">
        <v>46500</v>
      </c>
      <c r="K5" s="33"/>
      <c r="L5" s="33"/>
      <c r="M5" s="33">
        <f t="shared" ref="M5:M10" si="0">F5+J5</f>
        <v>534750</v>
      </c>
      <c r="N5" s="33"/>
      <c r="O5" s="33"/>
      <c r="P5" s="33"/>
      <c r="Q5" s="34">
        <v>45351</v>
      </c>
      <c r="R5" s="32"/>
      <c r="S5" s="6"/>
      <c r="T5" s="35" t="s">
        <v>38</v>
      </c>
      <c r="U5" s="35"/>
      <c r="V5" s="35"/>
      <c r="W5" s="35"/>
    </row>
    <row r="6" spans="1:23" ht="30" customHeight="1" thickTop="1">
      <c r="A6" s="65" t="s">
        <v>21</v>
      </c>
      <c r="B6" s="13">
        <v>1</v>
      </c>
      <c r="C6" s="51" t="s">
        <v>9</v>
      </c>
      <c r="D6" s="51"/>
      <c r="E6" s="51"/>
      <c r="F6" s="68">
        <v>841000</v>
      </c>
      <c r="G6" s="68"/>
      <c r="H6" s="68"/>
      <c r="I6" s="68"/>
      <c r="J6" s="68">
        <f>F6*0.1</f>
        <v>84100</v>
      </c>
      <c r="K6" s="68"/>
      <c r="L6" s="68"/>
      <c r="M6" s="68">
        <f t="shared" si="0"/>
        <v>925100</v>
      </c>
      <c r="N6" s="68"/>
      <c r="O6" s="68"/>
      <c r="P6" s="68"/>
      <c r="Q6" s="50">
        <v>45347</v>
      </c>
      <c r="R6" s="51"/>
      <c r="S6" s="6"/>
      <c r="T6" s="29">
        <f>M8+M9+M11+M14+M24+M26+M27</f>
        <v>3661386.9000000004</v>
      </c>
      <c r="U6" s="30"/>
      <c r="V6" s="30"/>
      <c r="W6" s="31"/>
    </row>
    <row r="7" spans="1:23" ht="30" customHeight="1" thickBot="1">
      <c r="A7" s="66"/>
      <c r="B7" s="14">
        <v>2</v>
      </c>
      <c r="C7" s="110" t="s">
        <v>12</v>
      </c>
      <c r="D7" s="110"/>
      <c r="E7" s="110"/>
      <c r="F7" s="44">
        <v>166798</v>
      </c>
      <c r="G7" s="44"/>
      <c r="H7" s="44"/>
      <c r="I7" s="44"/>
      <c r="J7" s="44">
        <f>ROUNDDOWN(F7*0.1,0)</f>
        <v>16679</v>
      </c>
      <c r="K7" s="44"/>
      <c r="L7" s="44"/>
      <c r="M7" s="44">
        <f t="shared" si="0"/>
        <v>183477</v>
      </c>
      <c r="N7" s="44"/>
      <c r="O7" s="44"/>
      <c r="P7" s="44"/>
      <c r="Q7" s="50">
        <v>45342</v>
      </c>
      <c r="R7" s="51"/>
      <c r="S7" s="6"/>
      <c r="T7" s="46"/>
      <c r="U7" s="47"/>
      <c r="V7" s="47"/>
      <c r="W7" s="48"/>
    </row>
    <row r="8" spans="1:23" ht="30" customHeight="1">
      <c r="A8" s="66"/>
      <c r="B8" s="14">
        <v>3</v>
      </c>
      <c r="C8" s="105" t="s">
        <v>52</v>
      </c>
      <c r="D8" s="106"/>
      <c r="E8" s="107"/>
      <c r="F8" s="62">
        <v>2020037</v>
      </c>
      <c r="G8" s="63"/>
      <c r="H8" s="63"/>
      <c r="I8" s="64"/>
      <c r="J8" s="62">
        <f>F8*0.1</f>
        <v>202003.7</v>
      </c>
      <c r="K8" s="63"/>
      <c r="L8" s="64"/>
      <c r="M8" s="62">
        <f t="shared" si="0"/>
        <v>2222040.7000000002</v>
      </c>
      <c r="N8" s="63"/>
      <c r="O8" s="63"/>
      <c r="P8" s="64"/>
      <c r="Q8" s="55">
        <v>45347</v>
      </c>
      <c r="R8" s="49"/>
      <c r="S8" s="6"/>
      <c r="T8" s="26"/>
      <c r="U8" s="26"/>
      <c r="V8" s="26"/>
      <c r="W8" s="26"/>
    </row>
    <row r="9" spans="1:23" ht="30" customHeight="1" thickBot="1">
      <c r="A9" s="66"/>
      <c r="B9" s="14">
        <v>4</v>
      </c>
      <c r="C9" s="49"/>
      <c r="D9" s="49"/>
      <c r="E9" s="49"/>
      <c r="F9" s="44"/>
      <c r="G9" s="44"/>
      <c r="H9" s="44"/>
      <c r="I9" s="44"/>
      <c r="J9" s="44">
        <f>ROUNDDOWN(F9*0.1,0)</f>
        <v>0</v>
      </c>
      <c r="K9" s="44"/>
      <c r="L9" s="44"/>
      <c r="M9" s="44">
        <f t="shared" si="0"/>
        <v>0</v>
      </c>
      <c r="N9" s="44"/>
      <c r="O9" s="44"/>
      <c r="P9" s="44"/>
      <c r="Q9" s="50"/>
      <c r="R9" s="51"/>
      <c r="S9" s="6"/>
      <c r="T9" s="35" t="s">
        <v>63</v>
      </c>
      <c r="U9" s="35"/>
      <c r="V9" s="35"/>
      <c r="W9" s="35"/>
    </row>
    <row r="10" spans="1:23" ht="30" customHeight="1">
      <c r="A10" s="66"/>
      <c r="B10" s="14">
        <v>7</v>
      </c>
      <c r="C10" s="41"/>
      <c r="D10" s="42"/>
      <c r="E10" s="43"/>
      <c r="F10" s="62"/>
      <c r="G10" s="63"/>
      <c r="H10" s="63"/>
      <c r="I10" s="64"/>
      <c r="J10" s="62">
        <f>F10*0.1</f>
        <v>0</v>
      </c>
      <c r="K10" s="63"/>
      <c r="L10" s="64"/>
      <c r="M10" s="62">
        <f t="shared" si="0"/>
        <v>0</v>
      </c>
      <c r="N10" s="63"/>
      <c r="O10" s="63"/>
      <c r="P10" s="64"/>
      <c r="Q10" s="55"/>
      <c r="R10" s="49"/>
      <c r="S10" s="6"/>
      <c r="T10" s="29">
        <f>M10+M6</f>
        <v>925100</v>
      </c>
      <c r="U10" s="30"/>
      <c r="V10" s="30"/>
      <c r="W10" s="31"/>
    </row>
    <row r="11" spans="1:23" ht="30" customHeight="1" thickBot="1">
      <c r="A11" s="66"/>
      <c r="B11" s="14">
        <v>5</v>
      </c>
      <c r="C11" s="49"/>
      <c r="D11" s="49"/>
      <c r="E11" s="49"/>
      <c r="F11" s="44"/>
      <c r="G11" s="44"/>
      <c r="H11" s="44"/>
      <c r="I11" s="44"/>
      <c r="J11" s="44">
        <f t="shared" ref="J11:J27" si="1">F11*0.1</f>
        <v>0</v>
      </c>
      <c r="K11" s="44"/>
      <c r="L11" s="44"/>
      <c r="M11" s="44">
        <f t="shared" ref="M11:M27" si="2">F11+J11</f>
        <v>0</v>
      </c>
      <c r="N11" s="44"/>
      <c r="O11" s="44"/>
      <c r="P11" s="44"/>
      <c r="Q11" s="55"/>
      <c r="R11" s="49"/>
      <c r="S11" s="6"/>
      <c r="T11" s="46"/>
      <c r="U11" s="47"/>
      <c r="V11" s="47"/>
      <c r="W11" s="48"/>
    </row>
    <row r="12" spans="1:23" ht="30" customHeight="1" thickBot="1">
      <c r="A12" s="67"/>
      <c r="B12" s="15">
        <v>6</v>
      </c>
      <c r="C12" s="32"/>
      <c r="D12" s="32"/>
      <c r="E12" s="32"/>
      <c r="F12" s="33"/>
      <c r="G12" s="33"/>
      <c r="H12" s="33"/>
      <c r="I12" s="33"/>
      <c r="J12" s="33">
        <f t="shared" si="1"/>
        <v>0</v>
      </c>
      <c r="K12" s="33"/>
      <c r="L12" s="33"/>
      <c r="M12" s="33">
        <f t="shared" si="2"/>
        <v>0</v>
      </c>
      <c r="N12" s="33"/>
      <c r="O12" s="33"/>
      <c r="P12" s="33"/>
      <c r="Q12" s="32"/>
      <c r="R12" s="32"/>
      <c r="S12" s="6"/>
      <c r="T12" s="111"/>
      <c r="U12" s="111"/>
      <c r="V12" s="111"/>
      <c r="W12" s="111"/>
    </row>
    <row r="13" spans="1:23" ht="30" customHeight="1" thickTop="1" thickBot="1">
      <c r="A13" s="65" t="s">
        <v>22</v>
      </c>
      <c r="B13" s="13">
        <v>1</v>
      </c>
      <c r="C13" s="118" t="s">
        <v>14</v>
      </c>
      <c r="D13" s="118"/>
      <c r="E13" s="118"/>
      <c r="F13" s="68">
        <v>630000</v>
      </c>
      <c r="G13" s="68"/>
      <c r="H13" s="68"/>
      <c r="I13" s="68"/>
      <c r="J13" s="68">
        <f t="shared" si="1"/>
        <v>63000</v>
      </c>
      <c r="K13" s="68"/>
      <c r="L13" s="68"/>
      <c r="M13" s="68">
        <f t="shared" si="2"/>
        <v>693000</v>
      </c>
      <c r="N13" s="68"/>
      <c r="O13" s="68"/>
      <c r="P13" s="68"/>
      <c r="Q13" s="50">
        <v>45351</v>
      </c>
      <c r="R13" s="51"/>
      <c r="S13" s="6"/>
      <c r="T13" s="35" t="s">
        <v>64</v>
      </c>
      <c r="U13" s="35"/>
      <c r="V13" s="35"/>
      <c r="W13" s="35"/>
    </row>
    <row r="14" spans="1:23" ht="30" customHeight="1">
      <c r="A14" s="66"/>
      <c r="B14" s="14">
        <v>2</v>
      </c>
      <c r="C14" s="110" t="s">
        <v>28</v>
      </c>
      <c r="D14" s="110"/>
      <c r="E14" s="110"/>
      <c r="F14" s="44">
        <v>681442</v>
      </c>
      <c r="G14" s="44"/>
      <c r="H14" s="44"/>
      <c r="I14" s="44"/>
      <c r="J14" s="44">
        <f t="shared" si="1"/>
        <v>68144.2</v>
      </c>
      <c r="K14" s="44"/>
      <c r="L14" s="44"/>
      <c r="M14" s="44">
        <f>F14+J14</f>
        <v>749586.2</v>
      </c>
      <c r="N14" s="44"/>
      <c r="O14" s="44"/>
      <c r="P14" s="44"/>
      <c r="Q14" s="50">
        <v>45342</v>
      </c>
      <c r="R14" s="51"/>
      <c r="S14" s="6"/>
      <c r="T14" s="29">
        <f>M20+M19+M18+M17+M16+M15+M13+M5</f>
        <v>2259550</v>
      </c>
      <c r="U14" s="30"/>
      <c r="V14" s="30"/>
      <c r="W14" s="31"/>
    </row>
    <row r="15" spans="1:23" ht="30" customHeight="1" thickBot="1">
      <c r="A15" s="66"/>
      <c r="B15" s="13">
        <v>3</v>
      </c>
      <c r="C15" s="125" t="s">
        <v>68</v>
      </c>
      <c r="D15" s="125"/>
      <c r="E15" s="125"/>
      <c r="F15" s="44">
        <v>560000</v>
      </c>
      <c r="G15" s="44"/>
      <c r="H15" s="44"/>
      <c r="I15" s="44"/>
      <c r="J15" s="44">
        <f t="shared" si="1"/>
        <v>56000</v>
      </c>
      <c r="K15" s="44"/>
      <c r="L15" s="44"/>
      <c r="M15" s="44">
        <f>F15+J15</f>
        <v>616000</v>
      </c>
      <c r="N15" s="44"/>
      <c r="O15" s="44"/>
      <c r="P15" s="44"/>
      <c r="Q15" s="55">
        <v>45351</v>
      </c>
      <c r="R15" s="49"/>
      <c r="S15" s="6"/>
      <c r="T15" s="46"/>
      <c r="U15" s="47"/>
      <c r="V15" s="47"/>
      <c r="W15" s="48"/>
    </row>
    <row r="16" spans="1:23" ht="30" customHeight="1" thickBot="1">
      <c r="A16" s="66"/>
      <c r="B16" s="14">
        <v>4</v>
      </c>
      <c r="C16" s="110" t="s">
        <v>13</v>
      </c>
      <c r="D16" s="110"/>
      <c r="E16" s="110"/>
      <c r="F16" s="44">
        <v>60000</v>
      </c>
      <c r="G16" s="44"/>
      <c r="H16" s="44"/>
      <c r="I16" s="44"/>
      <c r="J16" s="44">
        <f>F16*0.1</f>
        <v>6000</v>
      </c>
      <c r="K16" s="44"/>
      <c r="L16" s="44"/>
      <c r="M16" s="44">
        <f>F16+J16</f>
        <v>66000</v>
      </c>
      <c r="N16" s="44"/>
      <c r="O16" s="44"/>
      <c r="P16" s="44"/>
      <c r="Q16" s="55">
        <v>45351</v>
      </c>
      <c r="R16" s="49"/>
      <c r="S16" s="6"/>
      <c r="T16" s="26"/>
      <c r="U16" s="26"/>
      <c r="V16" s="26"/>
      <c r="W16" s="26"/>
    </row>
    <row r="17" spans="1:27" ht="30" customHeight="1">
      <c r="A17" s="66"/>
      <c r="B17" s="13">
        <v>5</v>
      </c>
      <c r="C17" s="105" t="s">
        <v>54</v>
      </c>
      <c r="D17" s="106"/>
      <c r="E17" s="107"/>
      <c r="F17" s="44">
        <v>288000</v>
      </c>
      <c r="G17" s="44"/>
      <c r="H17" s="44"/>
      <c r="I17" s="44"/>
      <c r="J17" s="44">
        <f>F17*0.1</f>
        <v>28800</v>
      </c>
      <c r="K17" s="44"/>
      <c r="L17" s="44"/>
      <c r="M17" s="44">
        <f>F17+J17</f>
        <v>316800</v>
      </c>
      <c r="N17" s="44"/>
      <c r="O17" s="44"/>
      <c r="P17" s="44"/>
      <c r="Q17" s="55">
        <v>45351</v>
      </c>
      <c r="R17" s="49"/>
      <c r="S17" s="17"/>
      <c r="T17" s="29">
        <f>T6+T10+T14</f>
        <v>6846036.9000000004</v>
      </c>
      <c r="U17" s="69"/>
      <c r="V17" s="69"/>
      <c r="W17" s="70"/>
    </row>
    <row r="18" spans="1:27" ht="30" customHeight="1" thickBot="1">
      <c r="A18" s="66"/>
      <c r="B18" s="14">
        <v>6</v>
      </c>
      <c r="C18" s="126" t="s">
        <v>69</v>
      </c>
      <c r="D18" s="127"/>
      <c r="E18" s="128"/>
      <c r="F18" s="62">
        <v>30000</v>
      </c>
      <c r="G18" s="63"/>
      <c r="H18" s="63"/>
      <c r="I18" s="64"/>
      <c r="J18" s="62">
        <f t="shared" si="1"/>
        <v>3000</v>
      </c>
      <c r="K18" s="63"/>
      <c r="L18" s="64"/>
      <c r="M18" s="62">
        <f t="shared" si="2"/>
        <v>33000</v>
      </c>
      <c r="N18" s="63"/>
      <c r="O18" s="63"/>
      <c r="P18" s="64"/>
      <c r="Q18" s="55">
        <v>45351</v>
      </c>
      <c r="R18" s="49"/>
      <c r="S18" s="17"/>
      <c r="T18" s="71"/>
      <c r="U18" s="35"/>
      <c r="V18" s="35"/>
      <c r="W18" s="72"/>
    </row>
    <row r="19" spans="1:27" ht="30" customHeight="1" thickBot="1">
      <c r="A19" s="66"/>
      <c r="B19" s="13">
        <v>7</v>
      </c>
      <c r="C19" s="41"/>
      <c r="D19" s="42"/>
      <c r="E19" s="43"/>
      <c r="F19" s="44"/>
      <c r="G19" s="44"/>
      <c r="H19" s="44"/>
      <c r="I19" s="44"/>
      <c r="J19" s="44">
        <f t="shared" si="1"/>
        <v>0</v>
      </c>
      <c r="K19" s="44"/>
      <c r="L19" s="44"/>
      <c r="M19" s="44">
        <f t="shared" si="2"/>
        <v>0</v>
      </c>
      <c r="N19" s="44"/>
      <c r="O19" s="44"/>
      <c r="P19" s="44"/>
      <c r="Q19" s="55"/>
      <c r="R19" s="49"/>
      <c r="S19" s="6"/>
      <c r="T19" s="26"/>
      <c r="U19" s="26"/>
      <c r="V19" s="26"/>
      <c r="W19" s="26"/>
    </row>
    <row r="20" spans="1:27" ht="30" customHeight="1">
      <c r="A20" s="66"/>
      <c r="B20" s="14">
        <v>8</v>
      </c>
      <c r="C20" s="41"/>
      <c r="D20" s="42"/>
      <c r="E20" s="43"/>
      <c r="F20" s="44"/>
      <c r="G20" s="44"/>
      <c r="H20" s="44"/>
      <c r="I20" s="44"/>
      <c r="J20" s="44">
        <f t="shared" si="1"/>
        <v>0</v>
      </c>
      <c r="K20" s="44"/>
      <c r="L20" s="44"/>
      <c r="M20" s="44">
        <f t="shared" si="2"/>
        <v>0</v>
      </c>
      <c r="N20" s="44"/>
      <c r="O20" s="44"/>
      <c r="P20" s="44"/>
      <c r="Q20" s="55"/>
      <c r="R20" s="49"/>
      <c r="S20" s="6"/>
      <c r="T20" s="29">
        <f>M28-T17</f>
        <v>242877</v>
      </c>
      <c r="U20" s="30"/>
      <c r="V20" s="30"/>
      <c r="W20" s="31"/>
    </row>
    <row r="21" spans="1:27" ht="30" customHeight="1" thickBot="1">
      <c r="A21" s="67"/>
      <c r="B21" s="15">
        <v>9</v>
      </c>
      <c r="C21" s="32"/>
      <c r="D21" s="32"/>
      <c r="E21" s="32"/>
      <c r="F21" s="33"/>
      <c r="G21" s="33"/>
      <c r="H21" s="33"/>
      <c r="I21" s="33"/>
      <c r="J21" s="33">
        <f t="shared" si="1"/>
        <v>0</v>
      </c>
      <c r="K21" s="33"/>
      <c r="L21" s="33"/>
      <c r="M21" s="33">
        <f t="shared" si="2"/>
        <v>0</v>
      </c>
      <c r="N21" s="33"/>
      <c r="O21" s="33"/>
      <c r="P21" s="33"/>
      <c r="Q21" s="32"/>
      <c r="R21" s="32"/>
      <c r="S21" s="6"/>
      <c r="T21" s="46"/>
      <c r="U21" s="47"/>
      <c r="V21" s="47"/>
      <c r="W21" s="48"/>
    </row>
    <row r="22" spans="1:27" ht="30" customHeight="1" thickTop="1">
      <c r="A22" s="79" t="s">
        <v>23</v>
      </c>
      <c r="B22" s="13">
        <v>1</v>
      </c>
      <c r="C22" s="118" t="s">
        <v>33</v>
      </c>
      <c r="D22" s="118"/>
      <c r="E22" s="118"/>
      <c r="F22" s="68">
        <v>54000</v>
      </c>
      <c r="G22" s="68"/>
      <c r="H22" s="68"/>
      <c r="I22" s="68"/>
      <c r="J22" s="68">
        <f>F22*0.1</f>
        <v>5400</v>
      </c>
      <c r="K22" s="68"/>
      <c r="L22" s="68"/>
      <c r="M22" s="68">
        <f>F22+J22</f>
        <v>59400</v>
      </c>
      <c r="N22" s="68"/>
      <c r="O22" s="68"/>
      <c r="P22" s="68"/>
      <c r="Q22" s="50"/>
      <c r="R22" s="51"/>
      <c r="S22" s="6"/>
      <c r="T22" s="26"/>
    </row>
    <row r="23" spans="1:27" ht="30" customHeight="1">
      <c r="A23" s="80"/>
      <c r="B23" s="13">
        <v>3</v>
      </c>
      <c r="C23" s="49" t="s">
        <v>29</v>
      </c>
      <c r="D23" s="49"/>
      <c r="E23" s="49"/>
      <c r="F23" s="44"/>
      <c r="G23" s="44"/>
      <c r="H23" s="44"/>
      <c r="I23" s="44"/>
      <c r="J23" s="44">
        <f t="shared" si="1"/>
        <v>0</v>
      </c>
      <c r="K23" s="44"/>
      <c r="L23" s="44"/>
      <c r="M23" s="44">
        <f t="shared" si="2"/>
        <v>0</v>
      </c>
      <c r="N23" s="44"/>
      <c r="O23" s="44"/>
      <c r="P23" s="44"/>
      <c r="Q23" s="50"/>
      <c r="R23" s="51"/>
      <c r="S23" s="6"/>
    </row>
    <row r="24" spans="1:27" ht="30" customHeight="1">
      <c r="A24" s="80"/>
      <c r="B24" s="82">
        <v>4</v>
      </c>
      <c r="C24" s="119" t="s">
        <v>57</v>
      </c>
      <c r="D24" s="120"/>
      <c r="E24" s="121"/>
      <c r="F24" s="90">
        <v>209600</v>
      </c>
      <c r="G24" s="90"/>
      <c r="H24" s="90"/>
      <c r="I24" s="90"/>
      <c r="J24" s="90">
        <f t="shared" si="1"/>
        <v>20960</v>
      </c>
      <c r="K24" s="90"/>
      <c r="L24" s="90"/>
      <c r="M24" s="91">
        <f>F24+J24+F25</f>
        <v>249760</v>
      </c>
      <c r="N24" s="92"/>
      <c r="O24" s="92"/>
      <c r="P24" s="93"/>
      <c r="Q24" s="97">
        <v>45342</v>
      </c>
      <c r="R24" s="98"/>
      <c r="S24" s="6"/>
    </row>
    <row r="25" spans="1:27" ht="30" customHeight="1">
      <c r="A25" s="80"/>
      <c r="B25" s="83"/>
      <c r="C25" s="122"/>
      <c r="D25" s="123"/>
      <c r="E25" s="124"/>
      <c r="F25" s="101">
        <v>19200</v>
      </c>
      <c r="G25" s="101"/>
      <c r="H25" s="101"/>
      <c r="I25" s="101"/>
      <c r="J25" s="101" t="s">
        <v>16</v>
      </c>
      <c r="K25" s="101"/>
      <c r="L25" s="101"/>
      <c r="M25" s="94"/>
      <c r="N25" s="95"/>
      <c r="O25" s="95"/>
      <c r="P25" s="96"/>
      <c r="Q25" s="99"/>
      <c r="R25" s="100"/>
      <c r="S25" s="6"/>
    </row>
    <row r="26" spans="1:27" ht="30" customHeight="1">
      <c r="A26" s="80"/>
      <c r="B26" s="13">
        <v>5</v>
      </c>
      <c r="C26" s="49" t="s">
        <v>51</v>
      </c>
      <c r="D26" s="49"/>
      <c r="E26" s="49"/>
      <c r="F26" s="44"/>
      <c r="G26" s="44"/>
      <c r="H26" s="44"/>
      <c r="I26" s="44"/>
      <c r="J26" s="44">
        <f t="shared" si="1"/>
        <v>0</v>
      </c>
      <c r="K26" s="44"/>
      <c r="L26" s="44"/>
      <c r="M26" s="44">
        <f t="shared" si="2"/>
        <v>0</v>
      </c>
      <c r="N26" s="44"/>
      <c r="O26" s="44"/>
      <c r="P26" s="44"/>
      <c r="Q26" s="50"/>
      <c r="R26" s="51"/>
      <c r="S26" s="6"/>
    </row>
    <row r="27" spans="1:27" ht="30" customHeight="1" thickBot="1">
      <c r="A27" s="80"/>
      <c r="B27" s="13">
        <v>6</v>
      </c>
      <c r="C27" s="51" t="s">
        <v>55</v>
      </c>
      <c r="D27" s="51"/>
      <c r="E27" s="51"/>
      <c r="F27" s="68">
        <v>400000</v>
      </c>
      <c r="G27" s="68"/>
      <c r="H27" s="68"/>
      <c r="I27" s="68"/>
      <c r="J27" s="68">
        <f t="shared" si="1"/>
        <v>40000</v>
      </c>
      <c r="K27" s="68"/>
      <c r="L27" s="68"/>
      <c r="M27" s="68">
        <f t="shared" si="2"/>
        <v>440000</v>
      </c>
      <c r="N27" s="68"/>
      <c r="O27" s="68"/>
      <c r="P27" s="68"/>
      <c r="Q27" s="50" t="s">
        <v>72</v>
      </c>
      <c r="R27" s="51"/>
      <c r="S27" s="6"/>
    </row>
    <row r="28" spans="1:27" ht="30" customHeight="1" thickBot="1">
      <c r="A28" s="24"/>
      <c r="B28" s="7"/>
      <c r="C28" s="6"/>
      <c r="D28" s="6"/>
      <c r="E28" s="6"/>
      <c r="F28" s="102">
        <f>SUM(F5:F27)</f>
        <v>6448327</v>
      </c>
      <c r="G28" s="103"/>
      <c r="H28" s="103"/>
      <c r="I28" s="104"/>
      <c r="J28" s="102">
        <f>SUM(J5:J27)</f>
        <v>640586.9</v>
      </c>
      <c r="K28" s="103"/>
      <c r="L28" s="104"/>
      <c r="M28" s="102">
        <f>SUM(M5:M27)</f>
        <v>7088913.9000000004</v>
      </c>
      <c r="N28" s="103"/>
      <c r="O28" s="103"/>
      <c r="P28" s="104"/>
      <c r="Q28" s="6" t="s">
        <v>73</v>
      </c>
      <c r="R28" s="6"/>
      <c r="S28" s="6"/>
    </row>
    <row r="29" spans="1:27" ht="26.25" customHeight="1">
      <c r="A29" s="24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53</v>
      </c>
    </row>
  </sheetData>
  <mergeCells count="138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M11:P11"/>
    <mergeCell ref="Q11:R11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1"/>
    <mergeCell ref="C11:E11"/>
    <mergeCell ref="F11:I11"/>
    <mergeCell ref="J11:L11"/>
    <mergeCell ref="T12:W12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A6:A12"/>
    <mergeCell ref="J14:L14"/>
    <mergeCell ref="M14:P14"/>
    <mergeCell ref="Q14:R14"/>
    <mergeCell ref="T14:W15"/>
    <mergeCell ref="C15:E15"/>
    <mergeCell ref="F15:I15"/>
    <mergeCell ref="J15:L15"/>
    <mergeCell ref="M15:P15"/>
    <mergeCell ref="Q15:R15"/>
    <mergeCell ref="A13:A21"/>
    <mergeCell ref="C13:E13"/>
    <mergeCell ref="F13:I13"/>
    <mergeCell ref="J13:L13"/>
    <mergeCell ref="M13:P13"/>
    <mergeCell ref="Q13:R13"/>
    <mergeCell ref="T13:W13"/>
    <mergeCell ref="C14:E14"/>
    <mergeCell ref="F14:I14"/>
    <mergeCell ref="T17:W18"/>
    <mergeCell ref="C18:E18"/>
    <mergeCell ref="F18:I18"/>
    <mergeCell ref="J18:L18"/>
    <mergeCell ref="M18:P18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Q18:R18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68D11-3E74-4898-B283-D3D964B00E5C}">
  <dimension ref="A1:AA31"/>
  <sheetViews>
    <sheetView topLeftCell="A7" zoomScaleNormal="100" workbookViewId="0">
      <selection activeCell="F17" sqref="F17:I17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36" t="s">
        <v>25</v>
      </c>
      <c r="D1" s="36"/>
      <c r="E1" s="36"/>
      <c r="F1" s="37">
        <v>12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30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130" t="s">
        <v>66</v>
      </c>
      <c r="R4" s="130"/>
      <c r="S4" s="6"/>
    </row>
    <row r="5" spans="1:23" ht="30" customHeight="1" thickBot="1">
      <c r="A5" s="11" t="s">
        <v>8</v>
      </c>
      <c r="B5" s="25" t="s">
        <v>6</v>
      </c>
      <c r="C5" s="32" t="s">
        <v>7</v>
      </c>
      <c r="D5" s="32"/>
      <c r="E5" s="32"/>
      <c r="F5" s="33">
        <v>488250</v>
      </c>
      <c r="G5" s="33"/>
      <c r="H5" s="33"/>
      <c r="I5" s="33"/>
      <c r="J5" s="33">
        <v>46500</v>
      </c>
      <c r="K5" s="33"/>
      <c r="L5" s="33"/>
      <c r="M5" s="33">
        <f>F5+J5</f>
        <v>534750</v>
      </c>
      <c r="N5" s="33"/>
      <c r="O5" s="33"/>
      <c r="P5" s="33"/>
      <c r="Q5" s="131">
        <v>45321</v>
      </c>
      <c r="R5" s="129"/>
      <c r="S5" s="6"/>
      <c r="T5" s="35" t="s">
        <v>38</v>
      </c>
      <c r="U5" s="35"/>
      <c r="V5" s="35"/>
      <c r="W5" s="35"/>
    </row>
    <row r="6" spans="1:23" ht="30" customHeight="1" thickTop="1">
      <c r="A6" s="65" t="s">
        <v>21</v>
      </c>
      <c r="B6" s="13">
        <v>1</v>
      </c>
      <c r="C6" s="51" t="s">
        <v>9</v>
      </c>
      <c r="D6" s="51"/>
      <c r="E6" s="51"/>
      <c r="F6" s="68">
        <v>145000</v>
      </c>
      <c r="G6" s="68"/>
      <c r="H6" s="68"/>
      <c r="I6" s="68"/>
      <c r="J6" s="68">
        <f>F6*0.1</f>
        <v>14500</v>
      </c>
      <c r="K6" s="68"/>
      <c r="L6" s="68"/>
      <c r="M6" s="68">
        <f>F6+J6</f>
        <v>159500</v>
      </c>
      <c r="N6" s="68"/>
      <c r="O6" s="68"/>
      <c r="P6" s="68"/>
      <c r="Q6" s="132">
        <v>45316</v>
      </c>
      <c r="R6" s="118"/>
      <c r="S6" s="6"/>
      <c r="T6" s="29">
        <f>M8+M9+M11+M14+M24+M26+M27</f>
        <v>1989355</v>
      </c>
      <c r="U6" s="30"/>
      <c r="V6" s="30"/>
      <c r="W6" s="31"/>
    </row>
    <row r="7" spans="1:23" ht="30" customHeight="1" thickBot="1">
      <c r="A7" s="66"/>
      <c r="B7" s="14">
        <v>2</v>
      </c>
      <c r="C7" s="49" t="s">
        <v>10</v>
      </c>
      <c r="D7" s="49"/>
      <c r="E7" s="49"/>
      <c r="F7" s="44"/>
      <c r="G7" s="44"/>
      <c r="H7" s="44"/>
      <c r="I7" s="44"/>
      <c r="J7" s="44">
        <f t="shared" ref="J7:J27" si="0">F7*0.1</f>
        <v>0</v>
      </c>
      <c r="K7" s="44"/>
      <c r="L7" s="44"/>
      <c r="M7" s="44">
        <f t="shared" ref="M7:M27" si="1">F7+J7</f>
        <v>0</v>
      </c>
      <c r="N7" s="44"/>
      <c r="O7" s="44"/>
      <c r="P7" s="44"/>
      <c r="Q7" s="51"/>
      <c r="R7" s="51"/>
      <c r="S7" s="6"/>
      <c r="T7" s="46"/>
      <c r="U7" s="47"/>
      <c r="V7" s="47"/>
      <c r="W7" s="48"/>
    </row>
    <row r="8" spans="1:23" ht="30" customHeight="1">
      <c r="A8" s="66"/>
      <c r="B8" s="14">
        <v>3</v>
      </c>
      <c r="C8" s="49" t="s">
        <v>11</v>
      </c>
      <c r="D8" s="49"/>
      <c r="E8" s="49"/>
      <c r="F8" s="44">
        <v>159500</v>
      </c>
      <c r="G8" s="44"/>
      <c r="H8" s="44"/>
      <c r="I8" s="44"/>
      <c r="J8" s="44">
        <f t="shared" si="0"/>
        <v>15950</v>
      </c>
      <c r="K8" s="44"/>
      <c r="L8" s="44"/>
      <c r="M8" s="44">
        <f t="shared" si="1"/>
        <v>175450</v>
      </c>
      <c r="N8" s="44"/>
      <c r="O8" s="44"/>
      <c r="P8" s="44"/>
      <c r="Q8" s="132">
        <v>45313</v>
      </c>
      <c r="R8" s="118"/>
      <c r="S8" s="6"/>
      <c r="T8" s="26"/>
      <c r="U8" s="26"/>
      <c r="V8" s="26"/>
      <c r="W8" s="26"/>
    </row>
    <row r="9" spans="1:23" ht="30" customHeight="1" thickBot="1">
      <c r="A9" s="66"/>
      <c r="B9" s="14">
        <v>4</v>
      </c>
      <c r="C9" s="49" t="s">
        <v>12</v>
      </c>
      <c r="D9" s="49"/>
      <c r="E9" s="49"/>
      <c r="F9" s="44">
        <v>411750</v>
      </c>
      <c r="G9" s="44"/>
      <c r="H9" s="44"/>
      <c r="I9" s="44"/>
      <c r="J9" s="44">
        <f>F9*0.1</f>
        <v>41175</v>
      </c>
      <c r="K9" s="44"/>
      <c r="L9" s="44"/>
      <c r="M9" s="44">
        <f>F9+J9</f>
        <v>452925</v>
      </c>
      <c r="N9" s="44"/>
      <c r="O9" s="44"/>
      <c r="P9" s="44"/>
      <c r="Q9" s="132">
        <v>45313</v>
      </c>
      <c r="R9" s="118"/>
      <c r="S9" s="6"/>
      <c r="T9" s="35" t="s">
        <v>63</v>
      </c>
      <c r="U9" s="35"/>
      <c r="V9" s="35"/>
      <c r="W9" s="35"/>
    </row>
    <row r="10" spans="1:23" ht="30" customHeight="1">
      <c r="A10" s="66"/>
      <c r="B10" s="14">
        <v>7</v>
      </c>
      <c r="C10" s="41" t="s">
        <v>52</v>
      </c>
      <c r="D10" s="42"/>
      <c r="E10" s="43"/>
      <c r="F10" s="62">
        <v>2837979</v>
      </c>
      <c r="G10" s="63"/>
      <c r="H10" s="63"/>
      <c r="I10" s="64"/>
      <c r="J10" s="62">
        <f>F10*0.1</f>
        <v>283797.90000000002</v>
      </c>
      <c r="K10" s="63"/>
      <c r="L10" s="64"/>
      <c r="M10" s="62">
        <f>F10+J10</f>
        <v>3121776.9</v>
      </c>
      <c r="N10" s="63"/>
      <c r="O10" s="63"/>
      <c r="P10" s="64"/>
      <c r="Q10" s="109">
        <v>45316</v>
      </c>
      <c r="R10" s="110"/>
      <c r="S10" s="6"/>
      <c r="T10" s="29">
        <f>M10+M6</f>
        <v>3281276.9</v>
      </c>
      <c r="U10" s="30"/>
      <c r="V10" s="30"/>
      <c r="W10" s="31"/>
    </row>
    <row r="11" spans="1:23" ht="30" customHeight="1" thickBot="1">
      <c r="A11" s="66"/>
      <c r="B11" s="14">
        <v>5</v>
      </c>
      <c r="C11" s="49" t="s">
        <v>30</v>
      </c>
      <c r="D11" s="49"/>
      <c r="E11" s="49"/>
      <c r="F11" s="44">
        <v>15000</v>
      </c>
      <c r="G11" s="44"/>
      <c r="H11" s="44"/>
      <c r="I11" s="44"/>
      <c r="J11" s="44">
        <f t="shared" si="0"/>
        <v>1500</v>
      </c>
      <c r="K11" s="44"/>
      <c r="L11" s="44"/>
      <c r="M11" s="44">
        <f t="shared" si="1"/>
        <v>16500</v>
      </c>
      <c r="N11" s="44"/>
      <c r="O11" s="44"/>
      <c r="P11" s="44"/>
      <c r="Q11" s="109">
        <v>45312</v>
      </c>
      <c r="R11" s="110"/>
      <c r="S11" s="6"/>
      <c r="T11" s="46"/>
      <c r="U11" s="47"/>
      <c r="V11" s="47"/>
      <c r="W11" s="48"/>
    </row>
    <row r="12" spans="1:23" ht="30" customHeight="1" thickBot="1">
      <c r="A12" s="67"/>
      <c r="B12" s="15">
        <v>6</v>
      </c>
      <c r="C12" s="32" t="s">
        <v>41</v>
      </c>
      <c r="D12" s="32"/>
      <c r="E12" s="32"/>
      <c r="F12" s="33"/>
      <c r="G12" s="33"/>
      <c r="H12" s="33"/>
      <c r="I12" s="33"/>
      <c r="J12" s="33">
        <f t="shared" si="0"/>
        <v>0</v>
      </c>
      <c r="K12" s="33"/>
      <c r="L12" s="33"/>
      <c r="M12" s="33">
        <f t="shared" si="1"/>
        <v>0</v>
      </c>
      <c r="N12" s="33"/>
      <c r="O12" s="33"/>
      <c r="P12" s="33"/>
      <c r="Q12" s="32"/>
      <c r="R12" s="32"/>
      <c r="S12" s="6"/>
      <c r="T12" s="111"/>
      <c r="U12" s="111"/>
      <c r="V12" s="111"/>
      <c r="W12" s="111"/>
    </row>
    <row r="13" spans="1:23" ht="30" customHeight="1" thickTop="1" thickBot="1">
      <c r="A13" s="65" t="s">
        <v>22</v>
      </c>
      <c r="B13" s="13">
        <v>1</v>
      </c>
      <c r="C13" s="51" t="s">
        <v>14</v>
      </c>
      <c r="D13" s="51"/>
      <c r="E13" s="51"/>
      <c r="F13" s="68">
        <v>480000</v>
      </c>
      <c r="G13" s="68"/>
      <c r="H13" s="68"/>
      <c r="I13" s="68"/>
      <c r="J13" s="68">
        <f t="shared" si="0"/>
        <v>48000</v>
      </c>
      <c r="K13" s="68"/>
      <c r="L13" s="68"/>
      <c r="M13" s="68">
        <f t="shared" si="1"/>
        <v>528000</v>
      </c>
      <c r="N13" s="68"/>
      <c r="O13" s="68"/>
      <c r="P13" s="68"/>
      <c r="Q13" s="50">
        <v>45322</v>
      </c>
      <c r="R13" s="51"/>
      <c r="S13" s="6"/>
      <c r="T13" s="35" t="s">
        <v>64</v>
      </c>
      <c r="U13" s="35"/>
      <c r="V13" s="35"/>
      <c r="W13" s="35"/>
    </row>
    <row r="14" spans="1:23" ht="30" customHeight="1">
      <c r="A14" s="66"/>
      <c r="B14" s="14">
        <v>2</v>
      </c>
      <c r="C14" s="49" t="s">
        <v>28</v>
      </c>
      <c r="D14" s="49"/>
      <c r="E14" s="49"/>
      <c r="F14" s="44">
        <v>714200</v>
      </c>
      <c r="G14" s="44"/>
      <c r="H14" s="44"/>
      <c r="I14" s="44"/>
      <c r="J14" s="44">
        <f t="shared" si="0"/>
        <v>71420</v>
      </c>
      <c r="K14" s="44"/>
      <c r="L14" s="44"/>
      <c r="M14" s="44">
        <f>F14+J14</f>
        <v>785620</v>
      </c>
      <c r="N14" s="44"/>
      <c r="O14" s="44"/>
      <c r="P14" s="44"/>
      <c r="Q14" s="132">
        <v>45313</v>
      </c>
      <c r="R14" s="118"/>
      <c r="S14" s="6"/>
      <c r="T14" s="29">
        <f>M20+M19+M18+M17+M16+M15+M13+M5</f>
        <v>2128650</v>
      </c>
      <c r="U14" s="30"/>
      <c r="V14" s="30"/>
      <c r="W14" s="31"/>
    </row>
    <row r="15" spans="1:23" ht="30" customHeight="1" thickBot="1">
      <c r="A15" s="66"/>
      <c r="B15" s="13">
        <v>3</v>
      </c>
      <c r="C15" s="49" t="s">
        <v>58</v>
      </c>
      <c r="D15" s="49"/>
      <c r="E15" s="49"/>
      <c r="F15" s="44">
        <v>16000</v>
      </c>
      <c r="G15" s="44"/>
      <c r="H15" s="44"/>
      <c r="I15" s="44"/>
      <c r="J15" s="44">
        <f t="shared" si="0"/>
        <v>1600</v>
      </c>
      <c r="K15" s="44"/>
      <c r="L15" s="44"/>
      <c r="M15" s="44">
        <f t="shared" si="1"/>
        <v>17600</v>
      </c>
      <c r="N15" s="44"/>
      <c r="O15" s="44"/>
      <c r="P15" s="44"/>
      <c r="Q15" s="109">
        <v>45316</v>
      </c>
      <c r="R15" s="110"/>
      <c r="S15" s="6"/>
      <c r="T15" s="46"/>
      <c r="U15" s="47"/>
      <c r="V15" s="47"/>
      <c r="W15" s="48"/>
    </row>
    <row r="16" spans="1:23" ht="30" customHeight="1" thickBot="1">
      <c r="A16" s="66"/>
      <c r="B16" s="14">
        <v>4</v>
      </c>
      <c r="C16" s="41" t="s">
        <v>32</v>
      </c>
      <c r="D16" s="42"/>
      <c r="E16" s="43"/>
      <c r="F16" s="62">
        <v>90000</v>
      </c>
      <c r="G16" s="63"/>
      <c r="H16" s="63"/>
      <c r="I16" s="64"/>
      <c r="J16" s="62">
        <f>F16*0.1</f>
        <v>9000</v>
      </c>
      <c r="K16" s="63"/>
      <c r="L16" s="64"/>
      <c r="M16" s="62">
        <f t="shared" si="1"/>
        <v>99000</v>
      </c>
      <c r="N16" s="63"/>
      <c r="O16" s="63"/>
      <c r="P16" s="64"/>
      <c r="Q16" s="109">
        <v>45316</v>
      </c>
      <c r="R16" s="110"/>
      <c r="S16" s="6"/>
      <c r="T16" s="26"/>
      <c r="U16" s="26"/>
      <c r="V16" s="26"/>
      <c r="W16" s="26"/>
    </row>
    <row r="17" spans="1:27" ht="30" customHeight="1">
      <c r="A17" s="66"/>
      <c r="B17" s="13">
        <v>5</v>
      </c>
      <c r="C17" s="49" t="s">
        <v>13</v>
      </c>
      <c r="D17" s="49"/>
      <c r="E17" s="49"/>
      <c r="F17" s="44">
        <v>135000</v>
      </c>
      <c r="G17" s="44"/>
      <c r="H17" s="44"/>
      <c r="I17" s="44"/>
      <c r="J17" s="44">
        <f>F17*0.1</f>
        <v>13500</v>
      </c>
      <c r="K17" s="44"/>
      <c r="L17" s="44"/>
      <c r="M17" s="44">
        <f>F17+J17</f>
        <v>148500</v>
      </c>
      <c r="N17" s="44"/>
      <c r="O17" s="44"/>
      <c r="P17" s="44"/>
      <c r="Q17" s="55">
        <v>45322</v>
      </c>
      <c r="R17" s="49"/>
      <c r="S17" s="17"/>
      <c r="T17" s="29">
        <f>T6+T10+T14</f>
        <v>7399281.9000000004</v>
      </c>
      <c r="U17" s="69"/>
      <c r="V17" s="69"/>
      <c r="W17" s="70"/>
    </row>
    <row r="18" spans="1:27" ht="30" customHeight="1" thickBot="1">
      <c r="A18" s="66"/>
      <c r="B18" s="14">
        <v>6</v>
      </c>
      <c r="C18" s="41" t="s">
        <v>59</v>
      </c>
      <c r="D18" s="42"/>
      <c r="E18" s="43"/>
      <c r="F18" s="62">
        <v>60000</v>
      </c>
      <c r="G18" s="63"/>
      <c r="H18" s="63"/>
      <c r="I18" s="64"/>
      <c r="J18" s="62">
        <f t="shared" si="0"/>
        <v>6000</v>
      </c>
      <c r="K18" s="63"/>
      <c r="L18" s="64"/>
      <c r="M18" s="62">
        <f t="shared" si="1"/>
        <v>66000</v>
      </c>
      <c r="N18" s="63"/>
      <c r="O18" s="63"/>
      <c r="P18" s="64"/>
      <c r="Q18" s="109">
        <v>45322</v>
      </c>
      <c r="R18" s="110"/>
      <c r="S18" s="17"/>
      <c r="T18" s="71"/>
      <c r="U18" s="35"/>
      <c r="V18" s="35"/>
      <c r="W18" s="72"/>
    </row>
    <row r="19" spans="1:27" ht="30" customHeight="1" thickBot="1">
      <c r="A19" s="66"/>
      <c r="B19" s="13">
        <v>7</v>
      </c>
      <c r="C19" s="41" t="s">
        <v>54</v>
      </c>
      <c r="D19" s="42"/>
      <c r="E19" s="43"/>
      <c r="F19" s="44">
        <v>608000</v>
      </c>
      <c r="G19" s="44"/>
      <c r="H19" s="44"/>
      <c r="I19" s="44"/>
      <c r="J19" s="44">
        <f t="shared" si="0"/>
        <v>60800</v>
      </c>
      <c r="K19" s="44"/>
      <c r="L19" s="44"/>
      <c r="M19" s="44">
        <f t="shared" si="1"/>
        <v>668800</v>
      </c>
      <c r="N19" s="44"/>
      <c r="O19" s="44"/>
      <c r="P19" s="44"/>
      <c r="Q19" s="109">
        <v>45322</v>
      </c>
      <c r="R19" s="110"/>
      <c r="S19" s="6"/>
      <c r="T19" s="26"/>
      <c r="U19" s="26"/>
      <c r="V19" s="26"/>
      <c r="W19" s="26"/>
    </row>
    <row r="20" spans="1:27" ht="30" customHeight="1">
      <c r="A20" s="66"/>
      <c r="B20" s="14">
        <v>8</v>
      </c>
      <c r="C20" s="41" t="s">
        <v>60</v>
      </c>
      <c r="D20" s="42"/>
      <c r="E20" s="43"/>
      <c r="F20" s="44">
        <v>60000</v>
      </c>
      <c r="G20" s="44"/>
      <c r="H20" s="44"/>
      <c r="I20" s="44"/>
      <c r="J20" s="44">
        <f t="shared" si="0"/>
        <v>6000</v>
      </c>
      <c r="K20" s="44"/>
      <c r="L20" s="44"/>
      <c r="M20" s="44">
        <f t="shared" si="1"/>
        <v>66000</v>
      </c>
      <c r="N20" s="44"/>
      <c r="O20" s="44"/>
      <c r="P20" s="44"/>
      <c r="Q20" s="109">
        <v>45315</v>
      </c>
      <c r="R20" s="110"/>
      <c r="S20" s="6"/>
      <c r="T20" s="29">
        <f>M28-T17</f>
        <v>57200</v>
      </c>
      <c r="U20" s="30"/>
      <c r="V20" s="30"/>
      <c r="W20" s="31"/>
    </row>
    <row r="21" spans="1:27" ht="30" customHeight="1" thickBot="1">
      <c r="A21" s="67"/>
      <c r="B21" s="15">
        <v>9</v>
      </c>
      <c r="C21" s="32" t="s">
        <v>15</v>
      </c>
      <c r="D21" s="32"/>
      <c r="E21" s="32"/>
      <c r="F21" s="33">
        <v>0</v>
      </c>
      <c r="G21" s="33"/>
      <c r="H21" s="33"/>
      <c r="I21" s="33"/>
      <c r="J21" s="33">
        <f t="shared" si="0"/>
        <v>0</v>
      </c>
      <c r="K21" s="33"/>
      <c r="L21" s="33"/>
      <c r="M21" s="33">
        <f t="shared" si="1"/>
        <v>0</v>
      </c>
      <c r="N21" s="33"/>
      <c r="O21" s="33"/>
      <c r="P21" s="33"/>
      <c r="Q21" s="32"/>
      <c r="R21" s="32"/>
      <c r="S21" s="6"/>
      <c r="T21" s="46"/>
      <c r="U21" s="47"/>
      <c r="V21" s="47"/>
      <c r="W21" s="48"/>
    </row>
    <row r="22" spans="1:27" ht="30" customHeight="1" thickTop="1">
      <c r="A22" s="79" t="s">
        <v>23</v>
      </c>
      <c r="B22" s="13">
        <v>1</v>
      </c>
      <c r="C22" s="51" t="s">
        <v>33</v>
      </c>
      <c r="D22" s="51"/>
      <c r="E22" s="51"/>
      <c r="F22" s="68"/>
      <c r="G22" s="68"/>
      <c r="H22" s="68"/>
      <c r="I22" s="68"/>
      <c r="J22" s="68">
        <f>F22*0.1</f>
        <v>0</v>
      </c>
      <c r="K22" s="68"/>
      <c r="L22" s="68"/>
      <c r="M22" s="68">
        <f>F22+J22</f>
        <v>0</v>
      </c>
      <c r="N22" s="68"/>
      <c r="O22" s="68"/>
      <c r="P22" s="68"/>
      <c r="Q22" s="50"/>
      <c r="R22" s="51"/>
      <c r="S22" s="6"/>
      <c r="T22" s="26"/>
    </row>
    <row r="23" spans="1:27" ht="30" customHeight="1">
      <c r="A23" s="80"/>
      <c r="B23" s="13">
        <v>3</v>
      </c>
      <c r="C23" s="49" t="s">
        <v>29</v>
      </c>
      <c r="D23" s="49"/>
      <c r="E23" s="49"/>
      <c r="F23" s="44">
        <v>52000</v>
      </c>
      <c r="G23" s="44"/>
      <c r="H23" s="44"/>
      <c r="I23" s="44"/>
      <c r="J23" s="44">
        <f t="shared" si="0"/>
        <v>5200</v>
      </c>
      <c r="K23" s="44"/>
      <c r="L23" s="44"/>
      <c r="M23" s="44">
        <f>J23+F23</f>
        <v>57200</v>
      </c>
      <c r="N23" s="44"/>
      <c r="O23" s="44"/>
      <c r="P23" s="44"/>
      <c r="Q23" s="132"/>
      <c r="R23" s="118"/>
      <c r="S23" s="6"/>
    </row>
    <row r="24" spans="1:27" ht="30" customHeight="1">
      <c r="A24" s="80"/>
      <c r="B24" s="82">
        <v>4</v>
      </c>
      <c r="C24" s="84" t="s">
        <v>57</v>
      </c>
      <c r="D24" s="85"/>
      <c r="E24" s="86"/>
      <c r="F24" s="90">
        <v>417000</v>
      </c>
      <c r="G24" s="90"/>
      <c r="H24" s="90"/>
      <c r="I24" s="90"/>
      <c r="J24" s="90">
        <f t="shared" si="0"/>
        <v>41700</v>
      </c>
      <c r="K24" s="90"/>
      <c r="L24" s="90"/>
      <c r="M24" s="91">
        <f>F24+J24+F25</f>
        <v>495500</v>
      </c>
      <c r="N24" s="92"/>
      <c r="O24" s="92"/>
      <c r="P24" s="93"/>
      <c r="Q24" s="133">
        <v>45310</v>
      </c>
      <c r="R24" s="134"/>
      <c r="S24" s="6"/>
    </row>
    <row r="25" spans="1:27" ht="30" customHeight="1">
      <c r="A25" s="80"/>
      <c r="B25" s="83"/>
      <c r="C25" s="87"/>
      <c r="D25" s="88"/>
      <c r="E25" s="89"/>
      <c r="F25" s="101">
        <v>36800</v>
      </c>
      <c r="G25" s="101"/>
      <c r="H25" s="101"/>
      <c r="I25" s="101"/>
      <c r="J25" s="101" t="s">
        <v>16</v>
      </c>
      <c r="K25" s="101"/>
      <c r="L25" s="101"/>
      <c r="M25" s="94"/>
      <c r="N25" s="95"/>
      <c r="O25" s="95"/>
      <c r="P25" s="96"/>
      <c r="Q25" s="135"/>
      <c r="R25" s="136"/>
      <c r="S25" s="6"/>
    </row>
    <row r="26" spans="1:27" ht="30" customHeight="1">
      <c r="A26" s="80"/>
      <c r="B26" s="13">
        <v>5</v>
      </c>
      <c r="C26" s="49" t="s">
        <v>51</v>
      </c>
      <c r="D26" s="49"/>
      <c r="E26" s="49"/>
      <c r="F26" s="44">
        <v>57600</v>
      </c>
      <c r="G26" s="44"/>
      <c r="H26" s="44"/>
      <c r="I26" s="44"/>
      <c r="J26" s="44">
        <f t="shared" si="0"/>
        <v>5760</v>
      </c>
      <c r="K26" s="44"/>
      <c r="L26" s="44"/>
      <c r="M26" s="44">
        <f>F26+J26</f>
        <v>63360</v>
      </c>
      <c r="N26" s="44"/>
      <c r="O26" s="44"/>
      <c r="P26" s="44"/>
      <c r="Q26" s="132">
        <v>45302</v>
      </c>
      <c r="R26" s="118"/>
      <c r="S26" s="6"/>
    </row>
    <row r="27" spans="1:27" ht="30" customHeight="1" thickBot="1">
      <c r="A27" s="80"/>
      <c r="B27" s="13">
        <v>6</v>
      </c>
      <c r="C27" s="51" t="s">
        <v>55</v>
      </c>
      <c r="D27" s="51"/>
      <c r="E27" s="51"/>
      <c r="F27" s="68">
        <v>0</v>
      </c>
      <c r="G27" s="68"/>
      <c r="H27" s="68"/>
      <c r="I27" s="68"/>
      <c r="J27" s="68">
        <f t="shared" si="0"/>
        <v>0</v>
      </c>
      <c r="K27" s="68"/>
      <c r="L27" s="68"/>
      <c r="M27" s="68">
        <f t="shared" si="1"/>
        <v>0</v>
      </c>
      <c r="N27" s="68"/>
      <c r="O27" s="68"/>
      <c r="P27" s="68"/>
      <c r="Q27" s="50" t="s">
        <v>70</v>
      </c>
      <c r="R27" s="51"/>
      <c r="S27" s="6"/>
    </row>
    <row r="28" spans="1:27" ht="30" customHeight="1" thickBot="1">
      <c r="A28" s="24"/>
      <c r="B28" s="7"/>
      <c r="C28" s="6"/>
      <c r="D28" s="6"/>
      <c r="E28" s="6"/>
      <c r="F28" s="102">
        <f>SUM(F5:F27)</f>
        <v>6784079</v>
      </c>
      <c r="G28" s="103"/>
      <c r="H28" s="103"/>
      <c r="I28" s="104"/>
      <c r="J28" s="102">
        <f>SUM(J5:J27)</f>
        <v>672402.9</v>
      </c>
      <c r="K28" s="103"/>
      <c r="L28" s="104"/>
      <c r="M28" s="102">
        <f>SUM(M5:M27)</f>
        <v>7456481.9000000004</v>
      </c>
      <c r="N28" s="103"/>
      <c r="O28" s="103"/>
      <c r="P28" s="104"/>
      <c r="Q28" s="6"/>
      <c r="R28" s="6"/>
      <c r="S28" s="6"/>
    </row>
    <row r="29" spans="1:27" ht="26.25" customHeight="1">
      <c r="A29" s="24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53</v>
      </c>
    </row>
  </sheetData>
  <mergeCells count="138"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Q17:R17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A6:A12"/>
    <mergeCell ref="J14:L14"/>
    <mergeCell ref="M14:P14"/>
    <mergeCell ref="Q14:R14"/>
    <mergeCell ref="T14:W15"/>
    <mergeCell ref="C15:E15"/>
    <mergeCell ref="F15:I15"/>
    <mergeCell ref="J15:L15"/>
    <mergeCell ref="M15:P15"/>
    <mergeCell ref="Q15:R15"/>
    <mergeCell ref="A13:A21"/>
    <mergeCell ref="C13:E13"/>
    <mergeCell ref="F13:I13"/>
    <mergeCell ref="J13:L13"/>
    <mergeCell ref="M13:P13"/>
    <mergeCell ref="Q13:R13"/>
    <mergeCell ref="T13:W13"/>
    <mergeCell ref="C14:E14"/>
    <mergeCell ref="F14:I14"/>
    <mergeCell ref="T17:W18"/>
    <mergeCell ref="C18:E18"/>
    <mergeCell ref="F18:I18"/>
    <mergeCell ref="J18:L18"/>
    <mergeCell ref="M18:P18"/>
    <mergeCell ref="Q18:R18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M11:P11"/>
    <mergeCell ref="Q11:R11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1"/>
    <mergeCell ref="C11:E11"/>
    <mergeCell ref="F11:I11"/>
    <mergeCell ref="J11:L11"/>
    <mergeCell ref="T12:W12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3A29B-3C5B-4E86-BCD6-A8F499648F91}">
  <dimension ref="A1:AA31"/>
  <sheetViews>
    <sheetView topLeftCell="A10" zoomScaleNormal="100" workbookViewId="0">
      <selection activeCell="F23" sqref="F23:I23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36" t="s">
        <v>25</v>
      </c>
      <c r="D1" s="36"/>
      <c r="E1" s="36"/>
      <c r="F1" s="37">
        <v>12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30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130" t="s">
        <v>66</v>
      </c>
      <c r="R4" s="130"/>
      <c r="S4" s="6"/>
    </row>
    <row r="5" spans="1:23" ht="30" customHeight="1" thickBot="1">
      <c r="A5" s="11" t="s">
        <v>8</v>
      </c>
      <c r="B5" s="25" t="s">
        <v>6</v>
      </c>
      <c r="C5" s="32" t="s">
        <v>7</v>
      </c>
      <c r="D5" s="32"/>
      <c r="E5" s="32"/>
      <c r="F5" s="33">
        <v>488250</v>
      </c>
      <c r="G5" s="33"/>
      <c r="H5" s="33"/>
      <c r="I5" s="33"/>
      <c r="J5" s="33">
        <v>46500</v>
      </c>
      <c r="K5" s="33"/>
      <c r="L5" s="33"/>
      <c r="M5" s="33">
        <f>F5+J5</f>
        <v>534750</v>
      </c>
      <c r="N5" s="33"/>
      <c r="O5" s="33"/>
      <c r="P5" s="33"/>
      <c r="Q5" s="131">
        <v>45321</v>
      </c>
      <c r="R5" s="129"/>
      <c r="S5" s="6"/>
      <c r="T5" s="35" t="s">
        <v>38</v>
      </c>
      <c r="U5" s="35"/>
      <c r="V5" s="35"/>
      <c r="W5" s="35"/>
    </row>
    <row r="6" spans="1:23" ht="30" customHeight="1" thickTop="1">
      <c r="A6" s="65" t="s">
        <v>21</v>
      </c>
      <c r="B6" s="13">
        <v>1</v>
      </c>
      <c r="C6" s="51" t="s">
        <v>9</v>
      </c>
      <c r="D6" s="51"/>
      <c r="E6" s="51"/>
      <c r="F6" s="68">
        <v>145000</v>
      </c>
      <c r="G6" s="68"/>
      <c r="H6" s="68"/>
      <c r="I6" s="68"/>
      <c r="J6" s="68">
        <f>F6*0.1</f>
        <v>14500</v>
      </c>
      <c r="K6" s="68"/>
      <c r="L6" s="68"/>
      <c r="M6" s="68">
        <f>F6+J6</f>
        <v>159500</v>
      </c>
      <c r="N6" s="68"/>
      <c r="O6" s="68"/>
      <c r="P6" s="68"/>
      <c r="Q6" s="132">
        <v>45316</v>
      </c>
      <c r="R6" s="118"/>
      <c r="S6" s="6"/>
      <c r="T6" s="29">
        <f>M8+M9+M11+M14+M24+M26+M27</f>
        <v>2366004</v>
      </c>
      <c r="U6" s="30"/>
      <c r="V6" s="30"/>
      <c r="W6" s="31"/>
    </row>
    <row r="7" spans="1:23" ht="30" customHeight="1" thickBot="1">
      <c r="A7" s="66"/>
      <c r="B7" s="14">
        <v>2</v>
      </c>
      <c r="C7" s="49" t="s">
        <v>10</v>
      </c>
      <c r="D7" s="49"/>
      <c r="E7" s="49"/>
      <c r="F7" s="44"/>
      <c r="G7" s="44"/>
      <c r="H7" s="44"/>
      <c r="I7" s="44"/>
      <c r="J7" s="44">
        <f t="shared" ref="J7:J27" si="0">F7*0.1</f>
        <v>0</v>
      </c>
      <c r="K7" s="44"/>
      <c r="L7" s="44"/>
      <c r="M7" s="44">
        <f t="shared" ref="M7:M27" si="1">F7+J7</f>
        <v>0</v>
      </c>
      <c r="N7" s="44"/>
      <c r="O7" s="44"/>
      <c r="P7" s="44"/>
      <c r="Q7" s="51"/>
      <c r="R7" s="51"/>
      <c r="S7" s="6"/>
      <c r="T7" s="46"/>
      <c r="U7" s="47"/>
      <c r="V7" s="47"/>
      <c r="W7" s="48"/>
    </row>
    <row r="8" spans="1:23" ht="30" customHeight="1">
      <c r="A8" s="66"/>
      <c r="B8" s="14">
        <v>3</v>
      </c>
      <c r="C8" s="49" t="s">
        <v>11</v>
      </c>
      <c r="D8" s="49"/>
      <c r="E8" s="49"/>
      <c r="F8" s="44">
        <v>159500</v>
      </c>
      <c r="G8" s="44"/>
      <c r="H8" s="44"/>
      <c r="I8" s="44"/>
      <c r="J8" s="44">
        <f t="shared" si="0"/>
        <v>15950</v>
      </c>
      <c r="K8" s="44"/>
      <c r="L8" s="44"/>
      <c r="M8" s="44">
        <f t="shared" si="1"/>
        <v>175450</v>
      </c>
      <c r="N8" s="44"/>
      <c r="O8" s="44"/>
      <c r="P8" s="44"/>
      <c r="Q8" s="132">
        <v>45313</v>
      </c>
      <c r="R8" s="118"/>
      <c r="S8" s="6"/>
      <c r="T8" s="26"/>
      <c r="U8" s="26"/>
      <c r="V8" s="26"/>
      <c r="W8" s="26"/>
    </row>
    <row r="9" spans="1:23" ht="30" customHeight="1" thickBot="1">
      <c r="A9" s="66"/>
      <c r="B9" s="14">
        <v>4</v>
      </c>
      <c r="C9" s="49" t="s">
        <v>12</v>
      </c>
      <c r="D9" s="49"/>
      <c r="E9" s="49"/>
      <c r="F9" s="44">
        <v>411750</v>
      </c>
      <c r="G9" s="44"/>
      <c r="H9" s="44"/>
      <c r="I9" s="44"/>
      <c r="J9" s="44">
        <f>F9*0.1</f>
        <v>41175</v>
      </c>
      <c r="K9" s="44"/>
      <c r="L9" s="44"/>
      <c r="M9" s="44">
        <f>F9+J9</f>
        <v>452925</v>
      </c>
      <c r="N9" s="44"/>
      <c r="O9" s="44"/>
      <c r="P9" s="44"/>
      <c r="Q9" s="132">
        <v>45313</v>
      </c>
      <c r="R9" s="118"/>
      <c r="S9" s="6"/>
      <c r="T9" s="35" t="s">
        <v>63</v>
      </c>
      <c r="U9" s="35"/>
      <c r="V9" s="35"/>
      <c r="W9" s="35"/>
    </row>
    <row r="10" spans="1:23" ht="30" customHeight="1">
      <c r="A10" s="66"/>
      <c r="B10" s="14">
        <v>7</v>
      </c>
      <c r="C10" s="41" t="s">
        <v>52</v>
      </c>
      <c r="D10" s="42"/>
      <c r="E10" s="43"/>
      <c r="F10" s="62">
        <v>2837979</v>
      </c>
      <c r="G10" s="63"/>
      <c r="H10" s="63"/>
      <c r="I10" s="64"/>
      <c r="J10" s="62">
        <f>F10*0.1</f>
        <v>283797.90000000002</v>
      </c>
      <c r="K10" s="63"/>
      <c r="L10" s="64"/>
      <c r="M10" s="62">
        <f>F10+J10</f>
        <v>3121776.9</v>
      </c>
      <c r="N10" s="63"/>
      <c r="O10" s="63"/>
      <c r="P10" s="64"/>
      <c r="Q10" s="109">
        <v>45316</v>
      </c>
      <c r="R10" s="110"/>
      <c r="S10" s="6"/>
      <c r="T10" s="29">
        <f>M10+M6</f>
        <v>3281276.9</v>
      </c>
      <c r="U10" s="30"/>
      <c r="V10" s="30"/>
      <c r="W10" s="31"/>
    </row>
    <row r="11" spans="1:23" ht="30" customHeight="1" thickBot="1">
      <c r="A11" s="66"/>
      <c r="B11" s="14">
        <v>5</v>
      </c>
      <c r="C11" s="49" t="s">
        <v>30</v>
      </c>
      <c r="D11" s="49"/>
      <c r="E11" s="49"/>
      <c r="F11" s="44">
        <v>15000</v>
      </c>
      <c r="G11" s="44"/>
      <c r="H11" s="44"/>
      <c r="I11" s="44"/>
      <c r="J11" s="44">
        <f t="shared" si="0"/>
        <v>1500</v>
      </c>
      <c r="K11" s="44"/>
      <c r="L11" s="44"/>
      <c r="M11" s="44">
        <f t="shared" si="1"/>
        <v>16500</v>
      </c>
      <c r="N11" s="44"/>
      <c r="O11" s="44"/>
      <c r="P11" s="44"/>
      <c r="Q11" s="109">
        <v>45312</v>
      </c>
      <c r="R11" s="110"/>
      <c r="S11" s="6"/>
      <c r="T11" s="46"/>
      <c r="U11" s="47"/>
      <c r="V11" s="47"/>
      <c r="W11" s="48"/>
    </row>
    <row r="12" spans="1:23" ht="30" customHeight="1" thickBot="1">
      <c r="A12" s="67"/>
      <c r="B12" s="15">
        <v>6</v>
      </c>
      <c r="C12" s="32" t="s">
        <v>41</v>
      </c>
      <c r="D12" s="32"/>
      <c r="E12" s="32"/>
      <c r="F12" s="33"/>
      <c r="G12" s="33"/>
      <c r="H12" s="33"/>
      <c r="I12" s="33"/>
      <c r="J12" s="33">
        <f t="shared" si="0"/>
        <v>0</v>
      </c>
      <c r="K12" s="33"/>
      <c r="L12" s="33"/>
      <c r="M12" s="33">
        <f t="shared" si="1"/>
        <v>0</v>
      </c>
      <c r="N12" s="33"/>
      <c r="O12" s="33"/>
      <c r="P12" s="33"/>
      <c r="Q12" s="32"/>
      <c r="R12" s="32"/>
      <c r="S12" s="6"/>
      <c r="T12" s="111"/>
      <c r="U12" s="111"/>
      <c r="V12" s="111"/>
      <c r="W12" s="111"/>
    </row>
    <row r="13" spans="1:23" ht="30" customHeight="1" thickTop="1" thickBot="1">
      <c r="A13" s="65" t="s">
        <v>22</v>
      </c>
      <c r="B13" s="13">
        <v>1</v>
      </c>
      <c r="C13" s="51" t="s">
        <v>14</v>
      </c>
      <c r="D13" s="51"/>
      <c r="E13" s="51"/>
      <c r="F13" s="68">
        <v>480000</v>
      </c>
      <c r="G13" s="68"/>
      <c r="H13" s="68"/>
      <c r="I13" s="68"/>
      <c r="J13" s="68">
        <f t="shared" si="0"/>
        <v>48000</v>
      </c>
      <c r="K13" s="68"/>
      <c r="L13" s="68"/>
      <c r="M13" s="68">
        <f t="shared" si="1"/>
        <v>528000</v>
      </c>
      <c r="N13" s="68"/>
      <c r="O13" s="68"/>
      <c r="P13" s="68"/>
      <c r="Q13" s="50">
        <v>45322</v>
      </c>
      <c r="R13" s="51"/>
      <c r="S13" s="6"/>
      <c r="T13" s="35" t="s">
        <v>64</v>
      </c>
      <c r="U13" s="35"/>
      <c r="V13" s="35"/>
      <c r="W13" s="35"/>
    </row>
    <row r="14" spans="1:23" ht="30" customHeight="1">
      <c r="A14" s="66"/>
      <c r="B14" s="14">
        <v>2</v>
      </c>
      <c r="C14" s="49" t="s">
        <v>28</v>
      </c>
      <c r="D14" s="49"/>
      <c r="E14" s="49"/>
      <c r="F14" s="44">
        <v>714200</v>
      </c>
      <c r="G14" s="44"/>
      <c r="H14" s="44"/>
      <c r="I14" s="44"/>
      <c r="J14" s="44">
        <f t="shared" si="0"/>
        <v>71420</v>
      </c>
      <c r="K14" s="44"/>
      <c r="L14" s="44"/>
      <c r="M14" s="44">
        <f>F14+J14</f>
        <v>785620</v>
      </c>
      <c r="N14" s="44"/>
      <c r="O14" s="44"/>
      <c r="P14" s="44"/>
      <c r="Q14" s="132">
        <v>45313</v>
      </c>
      <c r="R14" s="118"/>
      <c r="S14" s="6"/>
      <c r="T14" s="29">
        <f>M20+M19+M18+M17+M16+M15+M13+M5</f>
        <v>2131950</v>
      </c>
      <c r="U14" s="30"/>
      <c r="V14" s="30"/>
      <c r="W14" s="31"/>
    </row>
    <row r="15" spans="1:23" ht="30" customHeight="1" thickBot="1">
      <c r="A15" s="66"/>
      <c r="B15" s="13">
        <v>3</v>
      </c>
      <c r="C15" s="49" t="s">
        <v>58</v>
      </c>
      <c r="D15" s="49"/>
      <c r="E15" s="49"/>
      <c r="F15" s="44">
        <v>16000</v>
      </c>
      <c r="G15" s="44"/>
      <c r="H15" s="44"/>
      <c r="I15" s="44"/>
      <c r="J15" s="44">
        <f t="shared" si="0"/>
        <v>1600</v>
      </c>
      <c r="K15" s="44"/>
      <c r="L15" s="44"/>
      <c r="M15" s="44">
        <f t="shared" si="1"/>
        <v>17600</v>
      </c>
      <c r="N15" s="44"/>
      <c r="O15" s="44"/>
      <c r="P15" s="44"/>
      <c r="Q15" s="109">
        <v>45316</v>
      </c>
      <c r="R15" s="110"/>
      <c r="S15" s="6"/>
      <c r="T15" s="46"/>
      <c r="U15" s="47"/>
      <c r="V15" s="47"/>
      <c r="W15" s="48"/>
    </row>
    <row r="16" spans="1:23" ht="30" customHeight="1" thickBot="1">
      <c r="A16" s="66"/>
      <c r="B16" s="14">
        <v>4</v>
      </c>
      <c r="C16" s="41" t="s">
        <v>32</v>
      </c>
      <c r="D16" s="42"/>
      <c r="E16" s="43"/>
      <c r="F16" s="62">
        <v>93000</v>
      </c>
      <c r="G16" s="63"/>
      <c r="H16" s="63"/>
      <c r="I16" s="64"/>
      <c r="J16" s="62">
        <f>F16*0.1</f>
        <v>9300</v>
      </c>
      <c r="K16" s="63"/>
      <c r="L16" s="64"/>
      <c r="M16" s="62">
        <f t="shared" si="1"/>
        <v>102300</v>
      </c>
      <c r="N16" s="63"/>
      <c r="O16" s="63"/>
      <c r="P16" s="64"/>
      <c r="Q16" s="109">
        <v>45316</v>
      </c>
      <c r="R16" s="110"/>
      <c r="S16" s="6"/>
      <c r="T16" s="26"/>
      <c r="U16" s="26"/>
      <c r="V16" s="26"/>
      <c r="W16" s="26"/>
    </row>
    <row r="17" spans="1:27" ht="30" customHeight="1">
      <c r="A17" s="66"/>
      <c r="B17" s="13">
        <v>5</v>
      </c>
      <c r="C17" s="49" t="s">
        <v>13</v>
      </c>
      <c r="D17" s="49"/>
      <c r="E17" s="49"/>
      <c r="F17" s="44">
        <v>135000</v>
      </c>
      <c r="G17" s="44"/>
      <c r="H17" s="44"/>
      <c r="I17" s="44"/>
      <c r="J17" s="44">
        <f>F17*0.1</f>
        <v>13500</v>
      </c>
      <c r="K17" s="44"/>
      <c r="L17" s="44"/>
      <c r="M17" s="44">
        <f>F17+J17</f>
        <v>148500</v>
      </c>
      <c r="N17" s="44"/>
      <c r="O17" s="44"/>
      <c r="P17" s="44"/>
      <c r="Q17" s="55">
        <v>45322</v>
      </c>
      <c r="R17" s="49"/>
      <c r="S17" s="17"/>
      <c r="T17" s="29">
        <f>T6+T10+T14</f>
        <v>7779230.9000000004</v>
      </c>
      <c r="U17" s="69"/>
      <c r="V17" s="69"/>
      <c r="W17" s="70"/>
    </row>
    <row r="18" spans="1:27" ht="30" customHeight="1" thickBot="1">
      <c r="A18" s="66"/>
      <c r="B18" s="14">
        <v>6</v>
      </c>
      <c r="C18" s="41" t="s">
        <v>59</v>
      </c>
      <c r="D18" s="42"/>
      <c r="E18" s="43"/>
      <c r="F18" s="62">
        <v>60000</v>
      </c>
      <c r="G18" s="63"/>
      <c r="H18" s="63"/>
      <c r="I18" s="64"/>
      <c r="J18" s="62">
        <f t="shared" si="0"/>
        <v>6000</v>
      </c>
      <c r="K18" s="63"/>
      <c r="L18" s="64"/>
      <c r="M18" s="62">
        <f t="shared" si="1"/>
        <v>66000</v>
      </c>
      <c r="N18" s="63"/>
      <c r="O18" s="63"/>
      <c r="P18" s="64"/>
      <c r="Q18" s="109">
        <v>45322</v>
      </c>
      <c r="R18" s="110"/>
      <c r="S18" s="17"/>
      <c r="T18" s="71"/>
      <c r="U18" s="35"/>
      <c r="V18" s="35"/>
      <c r="W18" s="72"/>
    </row>
    <row r="19" spans="1:27" ht="30" customHeight="1" thickBot="1">
      <c r="A19" s="66"/>
      <c r="B19" s="13">
        <v>7</v>
      </c>
      <c r="C19" s="41" t="s">
        <v>54</v>
      </c>
      <c r="D19" s="42"/>
      <c r="E19" s="43"/>
      <c r="F19" s="44">
        <v>608000</v>
      </c>
      <c r="G19" s="44"/>
      <c r="H19" s="44"/>
      <c r="I19" s="44"/>
      <c r="J19" s="44">
        <f t="shared" si="0"/>
        <v>60800</v>
      </c>
      <c r="K19" s="44"/>
      <c r="L19" s="44"/>
      <c r="M19" s="44">
        <f t="shared" si="1"/>
        <v>668800</v>
      </c>
      <c r="N19" s="44"/>
      <c r="O19" s="44"/>
      <c r="P19" s="44"/>
      <c r="Q19" s="109">
        <v>45322</v>
      </c>
      <c r="R19" s="110"/>
      <c r="S19" s="6"/>
      <c r="T19" s="26"/>
      <c r="U19" s="26"/>
      <c r="V19" s="26"/>
      <c r="W19" s="26"/>
    </row>
    <row r="20" spans="1:27" ht="30" customHeight="1">
      <c r="A20" s="66"/>
      <c r="B20" s="14">
        <v>8</v>
      </c>
      <c r="C20" s="41" t="s">
        <v>60</v>
      </c>
      <c r="D20" s="42"/>
      <c r="E20" s="43"/>
      <c r="F20" s="44">
        <v>60000</v>
      </c>
      <c r="G20" s="44"/>
      <c r="H20" s="44"/>
      <c r="I20" s="44"/>
      <c r="J20" s="44">
        <f t="shared" si="0"/>
        <v>6000</v>
      </c>
      <c r="K20" s="44"/>
      <c r="L20" s="44"/>
      <c r="M20" s="44">
        <f t="shared" si="1"/>
        <v>66000</v>
      </c>
      <c r="N20" s="44"/>
      <c r="O20" s="44"/>
      <c r="P20" s="44"/>
      <c r="Q20" s="109">
        <v>45315</v>
      </c>
      <c r="R20" s="110"/>
      <c r="S20" s="6"/>
      <c r="T20" s="29">
        <f>M28-T17</f>
        <v>74800</v>
      </c>
      <c r="U20" s="30"/>
      <c r="V20" s="30"/>
      <c r="W20" s="31"/>
    </row>
    <row r="21" spans="1:27" ht="30" customHeight="1" thickBot="1">
      <c r="A21" s="67"/>
      <c r="B21" s="15">
        <v>9</v>
      </c>
      <c r="C21" s="32" t="s">
        <v>65</v>
      </c>
      <c r="D21" s="32"/>
      <c r="E21" s="32"/>
      <c r="F21" s="33">
        <v>16000</v>
      </c>
      <c r="G21" s="33"/>
      <c r="H21" s="33"/>
      <c r="I21" s="33"/>
      <c r="J21" s="33">
        <f t="shared" si="0"/>
        <v>1600</v>
      </c>
      <c r="K21" s="33"/>
      <c r="L21" s="33"/>
      <c r="M21" s="33">
        <f t="shared" si="1"/>
        <v>17600</v>
      </c>
      <c r="N21" s="33"/>
      <c r="O21" s="33"/>
      <c r="P21" s="33"/>
      <c r="Q21" s="32"/>
      <c r="R21" s="32"/>
      <c r="S21" s="6"/>
      <c r="T21" s="46"/>
      <c r="U21" s="47"/>
      <c r="V21" s="47"/>
      <c r="W21" s="48"/>
    </row>
    <row r="22" spans="1:27" ht="30" customHeight="1" thickTop="1">
      <c r="A22" s="79" t="s">
        <v>23</v>
      </c>
      <c r="B22" s="13">
        <v>1</v>
      </c>
      <c r="C22" s="51" t="s">
        <v>33</v>
      </c>
      <c r="D22" s="51"/>
      <c r="E22" s="51"/>
      <c r="F22" s="68"/>
      <c r="G22" s="68"/>
      <c r="H22" s="68"/>
      <c r="I22" s="68"/>
      <c r="J22" s="68">
        <f>F22*0.1</f>
        <v>0</v>
      </c>
      <c r="K22" s="68"/>
      <c r="L22" s="68"/>
      <c r="M22" s="68">
        <f>F22+J22</f>
        <v>0</v>
      </c>
      <c r="N22" s="68"/>
      <c r="O22" s="68"/>
      <c r="P22" s="68"/>
      <c r="Q22" s="50"/>
      <c r="R22" s="51"/>
      <c r="S22" s="6"/>
      <c r="T22" s="26"/>
    </row>
    <row r="23" spans="1:27" ht="30" customHeight="1">
      <c r="A23" s="80"/>
      <c r="B23" s="13">
        <v>3</v>
      </c>
      <c r="C23" s="49" t="s">
        <v>29</v>
      </c>
      <c r="D23" s="49"/>
      <c r="E23" s="49"/>
      <c r="F23" s="44">
        <v>52000</v>
      </c>
      <c r="G23" s="44"/>
      <c r="H23" s="44"/>
      <c r="I23" s="44"/>
      <c r="J23" s="44">
        <f t="shared" si="0"/>
        <v>5200</v>
      </c>
      <c r="K23" s="44"/>
      <c r="L23" s="44"/>
      <c r="M23" s="44">
        <f>J23+F23</f>
        <v>57200</v>
      </c>
      <c r="N23" s="44"/>
      <c r="O23" s="44"/>
      <c r="P23" s="44"/>
      <c r="Q23" s="132"/>
      <c r="R23" s="118"/>
      <c r="S23" s="6"/>
    </row>
    <row r="24" spans="1:27" ht="30" customHeight="1">
      <c r="A24" s="80"/>
      <c r="B24" s="82">
        <v>4</v>
      </c>
      <c r="C24" s="84" t="s">
        <v>57</v>
      </c>
      <c r="D24" s="85"/>
      <c r="E24" s="86"/>
      <c r="F24" s="90">
        <v>417000</v>
      </c>
      <c r="G24" s="90"/>
      <c r="H24" s="90"/>
      <c r="I24" s="90"/>
      <c r="J24" s="90">
        <f t="shared" si="0"/>
        <v>41700</v>
      </c>
      <c r="K24" s="90"/>
      <c r="L24" s="90"/>
      <c r="M24" s="91">
        <f>F24+J24+F25</f>
        <v>495500</v>
      </c>
      <c r="N24" s="92"/>
      <c r="O24" s="92"/>
      <c r="P24" s="93"/>
      <c r="Q24" s="133">
        <v>45310</v>
      </c>
      <c r="R24" s="134"/>
      <c r="S24" s="6"/>
    </row>
    <row r="25" spans="1:27" ht="30" customHeight="1">
      <c r="A25" s="80"/>
      <c r="B25" s="83"/>
      <c r="C25" s="87"/>
      <c r="D25" s="88"/>
      <c r="E25" s="89"/>
      <c r="F25" s="101">
        <v>36800</v>
      </c>
      <c r="G25" s="101"/>
      <c r="H25" s="101"/>
      <c r="I25" s="101"/>
      <c r="J25" s="101" t="s">
        <v>16</v>
      </c>
      <c r="K25" s="101"/>
      <c r="L25" s="101"/>
      <c r="M25" s="94"/>
      <c r="N25" s="95"/>
      <c r="O25" s="95"/>
      <c r="P25" s="96"/>
      <c r="Q25" s="135"/>
      <c r="R25" s="136"/>
      <c r="S25" s="6"/>
    </row>
    <row r="26" spans="1:27" ht="30" customHeight="1">
      <c r="A26" s="80"/>
      <c r="B26" s="13">
        <v>5</v>
      </c>
      <c r="C26" s="49" t="s">
        <v>51</v>
      </c>
      <c r="D26" s="49"/>
      <c r="E26" s="49"/>
      <c r="F26" s="44">
        <v>57600</v>
      </c>
      <c r="G26" s="44"/>
      <c r="H26" s="44"/>
      <c r="I26" s="44"/>
      <c r="J26" s="44">
        <f t="shared" si="0"/>
        <v>5760</v>
      </c>
      <c r="K26" s="44"/>
      <c r="L26" s="44"/>
      <c r="M26" s="44">
        <v>9</v>
      </c>
      <c r="N26" s="44"/>
      <c r="O26" s="44"/>
      <c r="P26" s="44"/>
      <c r="Q26" s="132">
        <v>45302</v>
      </c>
      <c r="R26" s="118"/>
      <c r="S26" s="6"/>
    </row>
    <row r="27" spans="1:27" ht="30" customHeight="1" thickBot="1">
      <c r="A27" s="80"/>
      <c r="B27" s="13">
        <v>6</v>
      </c>
      <c r="C27" s="51" t="s">
        <v>55</v>
      </c>
      <c r="D27" s="51"/>
      <c r="E27" s="51"/>
      <c r="F27" s="68">
        <v>400000</v>
      </c>
      <c r="G27" s="68"/>
      <c r="H27" s="68"/>
      <c r="I27" s="68"/>
      <c r="J27" s="68">
        <f t="shared" si="0"/>
        <v>40000</v>
      </c>
      <c r="K27" s="68"/>
      <c r="L27" s="68"/>
      <c r="M27" s="68">
        <f t="shared" si="1"/>
        <v>440000</v>
      </c>
      <c r="N27" s="68"/>
      <c r="O27" s="68"/>
      <c r="P27" s="68"/>
      <c r="Q27" s="50" t="s">
        <v>70</v>
      </c>
      <c r="R27" s="51"/>
      <c r="S27" s="6"/>
    </row>
    <row r="28" spans="1:27" ht="30" customHeight="1" thickBot="1">
      <c r="A28" s="24"/>
      <c r="B28" s="7"/>
      <c r="C28" s="6"/>
      <c r="D28" s="6"/>
      <c r="E28" s="6"/>
      <c r="F28" s="102">
        <f>SUM(F5:F27)</f>
        <v>7203079</v>
      </c>
      <c r="G28" s="103"/>
      <c r="H28" s="103"/>
      <c r="I28" s="104"/>
      <c r="J28" s="102">
        <f>SUM(J5:J27)</f>
        <v>714302.9</v>
      </c>
      <c r="K28" s="103"/>
      <c r="L28" s="104"/>
      <c r="M28" s="102">
        <f>SUM(M5:M27)</f>
        <v>7854030.9000000004</v>
      </c>
      <c r="N28" s="103"/>
      <c r="O28" s="103"/>
      <c r="P28" s="104"/>
      <c r="Q28" s="6"/>
      <c r="R28" s="6"/>
      <c r="S28" s="6"/>
    </row>
    <row r="29" spans="1:27" ht="26.25" customHeight="1">
      <c r="A29" s="24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53</v>
      </c>
    </row>
  </sheetData>
  <mergeCells count="138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2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Q10:R10"/>
    <mergeCell ref="C12:E12"/>
    <mergeCell ref="F12:I12"/>
    <mergeCell ref="J12:L12"/>
    <mergeCell ref="M12:P12"/>
    <mergeCell ref="Q12:R12"/>
    <mergeCell ref="C7:E7"/>
    <mergeCell ref="F7:I7"/>
    <mergeCell ref="F14:I14"/>
    <mergeCell ref="T13:W13"/>
    <mergeCell ref="T14:W15"/>
    <mergeCell ref="J7:L7"/>
    <mergeCell ref="M7:P7"/>
    <mergeCell ref="Q7:R7"/>
    <mergeCell ref="C8:E8"/>
    <mergeCell ref="F8:I8"/>
    <mergeCell ref="J8:L8"/>
    <mergeCell ref="M8:P8"/>
    <mergeCell ref="C11:E11"/>
    <mergeCell ref="F11:I11"/>
    <mergeCell ref="J11:L11"/>
    <mergeCell ref="M11:P11"/>
    <mergeCell ref="Q11:R11"/>
    <mergeCell ref="Q17:R17"/>
    <mergeCell ref="C16:E16"/>
    <mergeCell ref="F16:I16"/>
    <mergeCell ref="J16:L16"/>
    <mergeCell ref="M16:P16"/>
    <mergeCell ref="Q16:R16"/>
    <mergeCell ref="T6:W7"/>
    <mergeCell ref="T9:W9"/>
    <mergeCell ref="T10:W11"/>
    <mergeCell ref="J14:L14"/>
    <mergeCell ref="M14:P14"/>
    <mergeCell ref="Q14:R14"/>
    <mergeCell ref="C15:E15"/>
    <mergeCell ref="F15:I15"/>
    <mergeCell ref="J15:L15"/>
    <mergeCell ref="M15:P15"/>
    <mergeCell ref="Q15:R15"/>
    <mergeCell ref="T12:W12"/>
    <mergeCell ref="C13:E13"/>
    <mergeCell ref="F13:I13"/>
    <mergeCell ref="J13:L13"/>
    <mergeCell ref="M13:P13"/>
    <mergeCell ref="Q13:R13"/>
    <mergeCell ref="C14:E14"/>
    <mergeCell ref="T17:W18"/>
    <mergeCell ref="T20:W21"/>
    <mergeCell ref="C20:E20"/>
    <mergeCell ref="F20:I20"/>
    <mergeCell ref="J20:L20"/>
    <mergeCell ref="M20:P20"/>
    <mergeCell ref="Q20:R20"/>
    <mergeCell ref="C21:E21"/>
    <mergeCell ref="F21:I21"/>
    <mergeCell ref="J21:L21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17:E17"/>
    <mergeCell ref="F17:I17"/>
    <mergeCell ref="J17:L17"/>
    <mergeCell ref="M17:P17"/>
    <mergeCell ref="Q24:R25"/>
    <mergeCell ref="F25:I25"/>
    <mergeCell ref="M21:P21"/>
    <mergeCell ref="Q21:R21"/>
    <mergeCell ref="C22:E22"/>
    <mergeCell ref="F22:I22"/>
    <mergeCell ref="J22:L22"/>
    <mergeCell ref="M22:P22"/>
    <mergeCell ref="Q22:R22"/>
    <mergeCell ref="C23:E23"/>
    <mergeCell ref="F23:I23"/>
    <mergeCell ref="A22:A27"/>
    <mergeCell ref="A13:A21"/>
    <mergeCell ref="C27:E27"/>
    <mergeCell ref="F27:I27"/>
    <mergeCell ref="J27:L27"/>
    <mergeCell ref="M27:P27"/>
    <mergeCell ref="Q27:R27"/>
    <mergeCell ref="F28:I28"/>
    <mergeCell ref="J28:L28"/>
    <mergeCell ref="M28:P28"/>
    <mergeCell ref="J25:L25"/>
    <mergeCell ref="C26:E26"/>
    <mergeCell ref="F26:I26"/>
    <mergeCell ref="J26:L26"/>
    <mergeCell ref="M26:P26"/>
    <mergeCell ref="Q26:R26"/>
    <mergeCell ref="J23:L23"/>
    <mergeCell ref="M23:P23"/>
    <mergeCell ref="Q23:R23"/>
    <mergeCell ref="B24:B25"/>
    <mergeCell ref="C24:E25"/>
    <mergeCell ref="F24:I24"/>
    <mergeCell ref="J24:L24"/>
    <mergeCell ref="M24:P2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F49D5-F4D5-4B78-9DD1-D3EECB922723}">
  <dimension ref="A1:AA31"/>
  <sheetViews>
    <sheetView topLeftCell="A7" zoomScaleNormal="100" workbookViewId="0">
      <selection activeCell="F7" sqref="F7:I7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9"/>
    <col min="6" max="16" width="5" style="3"/>
    <col min="17" max="16384" width="5" style="1"/>
  </cols>
  <sheetData>
    <row r="1" spans="1:23" ht="30" customHeight="1">
      <c r="A1" s="6"/>
      <c r="B1" s="7"/>
      <c r="C1" s="36" t="s">
        <v>25</v>
      </c>
      <c r="D1" s="36"/>
      <c r="E1" s="36"/>
      <c r="F1" s="37">
        <v>11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26.25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49" t="s">
        <v>5</v>
      </c>
      <c r="R4" s="49"/>
      <c r="S4" s="6"/>
    </row>
    <row r="5" spans="1:23" ht="26.25" customHeight="1" thickBot="1">
      <c r="A5" s="11" t="s">
        <v>8</v>
      </c>
      <c r="B5" s="12" t="s">
        <v>6</v>
      </c>
      <c r="C5" s="32" t="s">
        <v>7</v>
      </c>
      <c r="D5" s="32"/>
      <c r="E5" s="32"/>
      <c r="F5" s="33">
        <v>488250</v>
      </c>
      <c r="G5" s="33"/>
      <c r="H5" s="33"/>
      <c r="I5" s="33"/>
      <c r="J5" s="33">
        <v>46500</v>
      </c>
      <c r="K5" s="33"/>
      <c r="L5" s="33"/>
      <c r="M5" s="33">
        <f>F5+J5</f>
        <v>534750</v>
      </c>
      <c r="N5" s="33"/>
      <c r="O5" s="33"/>
      <c r="P5" s="33"/>
      <c r="Q5" s="34">
        <v>45655</v>
      </c>
      <c r="R5" s="32"/>
      <c r="S5" s="6"/>
      <c r="T5" s="35" t="s">
        <v>38</v>
      </c>
      <c r="U5" s="35"/>
      <c r="V5" s="35"/>
      <c r="W5" s="35"/>
    </row>
    <row r="6" spans="1:23" ht="26.25" customHeight="1" thickTop="1">
      <c r="A6" s="65" t="s">
        <v>21</v>
      </c>
      <c r="B6" s="13">
        <v>1</v>
      </c>
      <c r="C6" s="51" t="s">
        <v>9</v>
      </c>
      <c r="D6" s="51"/>
      <c r="E6" s="51"/>
      <c r="F6" s="68">
        <v>29000</v>
      </c>
      <c r="G6" s="68"/>
      <c r="H6" s="68"/>
      <c r="I6" s="68"/>
      <c r="J6" s="68">
        <f>F6*0.1</f>
        <v>2900</v>
      </c>
      <c r="K6" s="68"/>
      <c r="L6" s="68"/>
      <c r="M6" s="68">
        <f>F6+J6</f>
        <v>31900</v>
      </c>
      <c r="N6" s="68"/>
      <c r="O6" s="68"/>
      <c r="P6" s="68"/>
      <c r="Q6" s="50">
        <v>45652</v>
      </c>
      <c r="R6" s="51"/>
      <c r="S6" s="6"/>
      <c r="T6" s="29">
        <f>M8+M14+M26+M28+M29</f>
        <v>4182940</v>
      </c>
      <c r="U6" s="30"/>
      <c r="V6" s="30"/>
      <c r="W6" s="31"/>
    </row>
    <row r="7" spans="1:23" ht="26.25" customHeight="1">
      <c r="A7" s="66"/>
      <c r="B7" s="14">
        <v>2</v>
      </c>
      <c r="C7" s="49" t="s">
        <v>10</v>
      </c>
      <c r="D7" s="49"/>
      <c r="E7" s="49"/>
      <c r="F7" s="44"/>
      <c r="G7" s="44"/>
      <c r="H7" s="44"/>
      <c r="I7" s="44"/>
      <c r="J7" s="44">
        <f t="shared" ref="J7:J29" si="0">F7*0.1</f>
        <v>0</v>
      </c>
      <c r="K7" s="44"/>
      <c r="L7" s="44"/>
      <c r="M7" s="44">
        <f t="shared" ref="M7:M29" si="1">F7+J7</f>
        <v>0</v>
      </c>
      <c r="N7" s="44"/>
      <c r="O7" s="44"/>
      <c r="P7" s="44"/>
      <c r="Q7" s="51"/>
      <c r="R7" s="51"/>
      <c r="S7" s="6"/>
      <c r="T7" s="137"/>
      <c r="U7" s="138"/>
      <c r="V7" s="138"/>
      <c r="W7" s="139"/>
    </row>
    <row r="8" spans="1:23" ht="26.25" customHeight="1">
      <c r="A8" s="66"/>
      <c r="B8" s="14">
        <v>3</v>
      </c>
      <c r="C8" s="49" t="s">
        <v>11</v>
      </c>
      <c r="D8" s="49"/>
      <c r="E8" s="49"/>
      <c r="F8" s="44">
        <v>290000</v>
      </c>
      <c r="G8" s="44"/>
      <c r="H8" s="44"/>
      <c r="I8" s="44"/>
      <c r="J8" s="44">
        <f t="shared" si="0"/>
        <v>29000</v>
      </c>
      <c r="K8" s="44"/>
      <c r="L8" s="44"/>
      <c r="M8" s="44">
        <f t="shared" si="1"/>
        <v>319000</v>
      </c>
      <c r="N8" s="44"/>
      <c r="O8" s="44"/>
      <c r="P8" s="44"/>
      <c r="Q8" s="50">
        <v>45280</v>
      </c>
      <c r="R8" s="51"/>
      <c r="S8" s="6"/>
      <c r="T8" s="137"/>
      <c r="U8" s="138"/>
      <c r="V8" s="138"/>
      <c r="W8" s="139"/>
    </row>
    <row r="9" spans="1:23" ht="26.25" customHeight="1">
      <c r="A9" s="66"/>
      <c r="B9" s="14">
        <v>4</v>
      </c>
      <c r="C9" s="49" t="s">
        <v>12</v>
      </c>
      <c r="D9" s="49"/>
      <c r="E9" s="49"/>
      <c r="F9" s="44">
        <v>488000</v>
      </c>
      <c r="G9" s="44"/>
      <c r="H9" s="44"/>
      <c r="I9" s="44"/>
      <c r="J9" s="44">
        <f>F9*0.1</f>
        <v>48800</v>
      </c>
      <c r="K9" s="44"/>
      <c r="L9" s="44"/>
      <c r="M9" s="44">
        <f>F9+J9</f>
        <v>536800</v>
      </c>
      <c r="N9" s="44"/>
      <c r="O9" s="44"/>
      <c r="P9" s="44"/>
      <c r="Q9" s="50">
        <v>45646</v>
      </c>
      <c r="R9" s="51"/>
      <c r="S9" s="6"/>
      <c r="T9" s="137"/>
      <c r="U9" s="138"/>
      <c r="V9" s="138"/>
      <c r="W9" s="139"/>
    </row>
    <row r="10" spans="1:23" ht="26.25" customHeight="1">
      <c r="A10" s="66"/>
      <c r="B10" s="14">
        <v>7</v>
      </c>
      <c r="C10" s="41" t="s">
        <v>52</v>
      </c>
      <c r="D10" s="42"/>
      <c r="E10" s="43"/>
      <c r="F10" s="62">
        <v>1347553</v>
      </c>
      <c r="G10" s="63"/>
      <c r="H10" s="63"/>
      <c r="I10" s="64"/>
      <c r="J10" s="62">
        <f>F10*0.1</f>
        <v>134755.30000000002</v>
      </c>
      <c r="K10" s="63"/>
      <c r="L10" s="64"/>
      <c r="M10" s="62">
        <f>F10+J10</f>
        <v>1482308.3</v>
      </c>
      <c r="N10" s="63"/>
      <c r="O10" s="63"/>
      <c r="P10" s="64"/>
      <c r="Q10" s="55">
        <v>45285</v>
      </c>
      <c r="R10" s="49"/>
      <c r="S10" s="6"/>
      <c r="T10" s="137"/>
      <c r="U10" s="138"/>
      <c r="V10" s="138"/>
      <c r="W10" s="139"/>
    </row>
    <row r="11" spans="1:23" ht="26.25" customHeight="1" thickBot="1">
      <c r="A11" s="66"/>
      <c r="B11" s="14">
        <v>5</v>
      </c>
      <c r="C11" s="49" t="s">
        <v>30</v>
      </c>
      <c r="D11" s="49"/>
      <c r="E11" s="49"/>
      <c r="F11" s="44"/>
      <c r="G11" s="44"/>
      <c r="H11" s="44"/>
      <c r="I11" s="44"/>
      <c r="J11" s="44">
        <f t="shared" si="0"/>
        <v>0</v>
      </c>
      <c r="K11" s="44"/>
      <c r="L11" s="44"/>
      <c r="M11" s="44">
        <f t="shared" si="1"/>
        <v>0</v>
      </c>
      <c r="N11" s="44"/>
      <c r="O11" s="44"/>
      <c r="P11" s="44"/>
      <c r="Q11" s="55"/>
      <c r="R11" s="49"/>
      <c r="S11" s="6"/>
      <c r="T11" s="46"/>
      <c r="U11" s="47"/>
      <c r="V11" s="47"/>
      <c r="W11" s="48"/>
    </row>
    <row r="12" spans="1:23" ht="26.25" customHeight="1" thickBot="1">
      <c r="A12" s="67"/>
      <c r="B12" s="15">
        <v>6</v>
      </c>
      <c r="C12" s="32" t="s">
        <v>41</v>
      </c>
      <c r="D12" s="32"/>
      <c r="E12" s="32"/>
      <c r="F12" s="33"/>
      <c r="G12" s="33"/>
      <c r="H12" s="33"/>
      <c r="I12" s="33"/>
      <c r="J12" s="33">
        <f t="shared" si="0"/>
        <v>0</v>
      </c>
      <c r="K12" s="33"/>
      <c r="L12" s="33"/>
      <c r="M12" s="33">
        <f t="shared" si="1"/>
        <v>0</v>
      </c>
      <c r="N12" s="33"/>
      <c r="O12" s="33"/>
      <c r="P12" s="33"/>
      <c r="Q12" s="32"/>
      <c r="R12" s="32"/>
      <c r="S12" s="6"/>
      <c r="T12" s="35" t="s">
        <v>61</v>
      </c>
      <c r="U12" s="35"/>
      <c r="V12" s="35"/>
      <c r="W12" s="35"/>
    </row>
    <row r="13" spans="1:23" ht="26.25" customHeight="1" thickTop="1">
      <c r="A13" s="65" t="s">
        <v>22</v>
      </c>
      <c r="B13" s="13">
        <v>1</v>
      </c>
      <c r="C13" s="51" t="s">
        <v>14</v>
      </c>
      <c r="D13" s="51"/>
      <c r="E13" s="51"/>
      <c r="F13" s="68">
        <v>60000</v>
      </c>
      <c r="G13" s="68"/>
      <c r="H13" s="68"/>
      <c r="I13" s="68"/>
      <c r="J13" s="68">
        <f t="shared" si="0"/>
        <v>6000</v>
      </c>
      <c r="K13" s="68"/>
      <c r="L13" s="68"/>
      <c r="M13" s="68">
        <f t="shared" si="1"/>
        <v>66000</v>
      </c>
      <c r="N13" s="68"/>
      <c r="O13" s="68"/>
      <c r="P13" s="68"/>
      <c r="Q13" s="50">
        <v>45654</v>
      </c>
      <c r="R13" s="51"/>
      <c r="S13" s="6"/>
      <c r="T13" s="29">
        <f>M6+M16+M10</f>
        <v>1948708.3</v>
      </c>
      <c r="U13" s="30"/>
      <c r="V13" s="30"/>
      <c r="W13" s="31"/>
    </row>
    <row r="14" spans="1:23" ht="26.25" customHeight="1">
      <c r="A14" s="66"/>
      <c r="B14" s="14">
        <v>2</v>
      </c>
      <c r="C14" s="49" t="s">
        <v>28</v>
      </c>
      <c r="D14" s="49"/>
      <c r="E14" s="49"/>
      <c r="F14" s="44">
        <v>744700</v>
      </c>
      <c r="G14" s="44"/>
      <c r="H14" s="44"/>
      <c r="I14" s="44"/>
      <c r="J14" s="44">
        <f t="shared" si="0"/>
        <v>74470</v>
      </c>
      <c r="K14" s="44"/>
      <c r="L14" s="44"/>
      <c r="M14" s="44">
        <f>F14+J14</f>
        <v>819170</v>
      </c>
      <c r="N14" s="44"/>
      <c r="O14" s="44"/>
      <c r="P14" s="44"/>
      <c r="Q14" s="50">
        <v>45280</v>
      </c>
      <c r="R14" s="51"/>
      <c r="S14" s="6"/>
      <c r="T14" s="137"/>
      <c r="U14" s="138"/>
      <c r="V14" s="138"/>
      <c r="W14" s="139"/>
    </row>
    <row r="15" spans="1:23" ht="26.25" customHeight="1">
      <c r="A15" s="66"/>
      <c r="B15" s="13">
        <v>3</v>
      </c>
      <c r="C15" s="49" t="s">
        <v>58</v>
      </c>
      <c r="D15" s="49"/>
      <c r="E15" s="49"/>
      <c r="F15" s="44">
        <v>16000</v>
      </c>
      <c r="G15" s="44"/>
      <c r="H15" s="44"/>
      <c r="I15" s="44"/>
      <c r="J15" s="44">
        <f t="shared" si="0"/>
        <v>1600</v>
      </c>
      <c r="K15" s="44"/>
      <c r="L15" s="44"/>
      <c r="M15" s="44">
        <f t="shared" si="1"/>
        <v>17600</v>
      </c>
      <c r="N15" s="44"/>
      <c r="O15" s="44"/>
      <c r="P15" s="44"/>
      <c r="Q15" s="55">
        <v>45651</v>
      </c>
      <c r="R15" s="49"/>
      <c r="S15" s="6"/>
      <c r="T15" s="137"/>
      <c r="U15" s="138"/>
      <c r="V15" s="138"/>
      <c r="W15" s="139"/>
    </row>
    <row r="16" spans="1:23" ht="26.25" customHeight="1" thickBot="1">
      <c r="A16" s="66"/>
      <c r="B16" s="14">
        <v>4</v>
      </c>
      <c r="C16" s="41" t="s">
        <v>32</v>
      </c>
      <c r="D16" s="42"/>
      <c r="E16" s="43"/>
      <c r="F16" s="62">
        <v>395000</v>
      </c>
      <c r="G16" s="63"/>
      <c r="H16" s="63"/>
      <c r="I16" s="64"/>
      <c r="J16" s="62">
        <f>F16*0.1</f>
        <v>39500</v>
      </c>
      <c r="K16" s="63"/>
      <c r="L16" s="64"/>
      <c r="M16" s="62">
        <f t="shared" si="1"/>
        <v>434500</v>
      </c>
      <c r="N16" s="63"/>
      <c r="O16" s="63"/>
      <c r="P16" s="64"/>
      <c r="Q16" s="55">
        <v>45285</v>
      </c>
      <c r="R16" s="49"/>
      <c r="S16" s="6"/>
      <c r="T16" s="46"/>
      <c r="U16" s="47"/>
      <c r="V16" s="47"/>
      <c r="W16" s="48"/>
    </row>
    <row r="17" spans="1:27" ht="26.25" customHeight="1" thickBot="1">
      <c r="A17" s="66"/>
      <c r="B17" s="82">
        <v>5</v>
      </c>
      <c r="C17" s="112" t="s">
        <v>24</v>
      </c>
      <c r="D17" s="113"/>
      <c r="E17" s="114"/>
      <c r="F17" s="90">
        <v>352034</v>
      </c>
      <c r="G17" s="90"/>
      <c r="H17" s="90"/>
      <c r="I17" s="90"/>
      <c r="J17" s="90">
        <v>39176</v>
      </c>
      <c r="K17" s="90"/>
      <c r="L17" s="90"/>
      <c r="M17" s="91">
        <f>F17+J17+F18</f>
        <v>427210</v>
      </c>
      <c r="N17" s="92"/>
      <c r="O17" s="92"/>
      <c r="P17" s="93"/>
      <c r="Q17" s="97">
        <v>45654</v>
      </c>
      <c r="R17" s="98"/>
      <c r="S17" s="17"/>
      <c r="T17" s="35" t="s">
        <v>62</v>
      </c>
      <c r="U17" s="35"/>
      <c r="V17" s="35"/>
      <c r="W17" s="35"/>
    </row>
    <row r="18" spans="1:27" ht="26.25" customHeight="1">
      <c r="A18" s="66"/>
      <c r="B18" s="83"/>
      <c r="C18" s="115"/>
      <c r="D18" s="116"/>
      <c r="E18" s="117"/>
      <c r="F18" s="101">
        <v>36000</v>
      </c>
      <c r="G18" s="101"/>
      <c r="H18" s="101"/>
      <c r="I18" s="101"/>
      <c r="J18" s="101" t="s">
        <v>16</v>
      </c>
      <c r="K18" s="101"/>
      <c r="L18" s="101"/>
      <c r="M18" s="94"/>
      <c r="N18" s="95"/>
      <c r="O18" s="95"/>
      <c r="P18" s="96"/>
      <c r="Q18" s="99"/>
      <c r="R18" s="100"/>
      <c r="S18" s="17"/>
      <c r="T18" s="29">
        <f>M23</f>
        <v>89100</v>
      </c>
      <c r="U18" s="30"/>
      <c r="V18" s="30"/>
      <c r="W18" s="31"/>
    </row>
    <row r="19" spans="1:27" ht="26.25" customHeight="1">
      <c r="A19" s="66"/>
      <c r="B19" s="14">
        <v>6</v>
      </c>
      <c r="C19" s="49" t="s">
        <v>13</v>
      </c>
      <c r="D19" s="49"/>
      <c r="E19" s="49"/>
      <c r="F19" s="44">
        <v>60000</v>
      </c>
      <c r="G19" s="44"/>
      <c r="H19" s="44"/>
      <c r="I19" s="44"/>
      <c r="J19" s="44">
        <f>F19*0.1</f>
        <v>6000</v>
      </c>
      <c r="K19" s="44"/>
      <c r="L19" s="44"/>
      <c r="M19" s="44">
        <f>F19+J19</f>
        <v>66000</v>
      </c>
      <c r="N19" s="44"/>
      <c r="O19" s="44"/>
      <c r="P19" s="44"/>
      <c r="Q19" s="55">
        <v>45655</v>
      </c>
      <c r="R19" s="49"/>
      <c r="S19" s="6"/>
      <c r="T19" s="137"/>
      <c r="U19" s="138"/>
      <c r="V19" s="138"/>
      <c r="W19" s="139"/>
    </row>
    <row r="20" spans="1:27" ht="26.25" customHeight="1" thickBot="1">
      <c r="A20" s="66"/>
      <c r="B20" s="14">
        <v>8</v>
      </c>
      <c r="C20" s="41" t="s">
        <v>59</v>
      </c>
      <c r="D20" s="42"/>
      <c r="E20" s="43"/>
      <c r="F20" s="62">
        <v>270000</v>
      </c>
      <c r="G20" s="63"/>
      <c r="H20" s="63"/>
      <c r="I20" s="64"/>
      <c r="J20" s="62">
        <f t="shared" si="0"/>
        <v>27000</v>
      </c>
      <c r="K20" s="63"/>
      <c r="L20" s="64"/>
      <c r="M20" s="62">
        <f t="shared" si="1"/>
        <v>297000</v>
      </c>
      <c r="N20" s="63"/>
      <c r="O20" s="63"/>
      <c r="P20" s="64"/>
      <c r="Q20" s="55">
        <v>45654</v>
      </c>
      <c r="R20" s="49"/>
      <c r="S20" s="6"/>
      <c r="T20" s="46"/>
      <c r="U20" s="47"/>
      <c r="V20" s="47"/>
      <c r="W20" s="48"/>
    </row>
    <row r="21" spans="1:27" ht="26.25" customHeight="1" thickBot="1">
      <c r="A21" s="66"/>
      <c r="B21" s="14">
        <v>10</v>
      </c>
      <c r="C21" s="41" t="s">
        <v>31</v>
      </c>
      <c r="D21" s="42"/>
      <c r="E21" s="43"/>
      <c r="F21" s="44">
        <v>30000</v>
      </c>
      <c r="G21" s="44"/>
      <c r="H21" s="44"/>
      <c r="I21" s="44"/>
      <c r="J21" s="44">
        <f>F21*0.1</f>
        <v>3000</v>
      </c>
      <c r="K21" s="44"/>
      <c r="L21" s="44"/>
      <c r="M21" s="44">
        <f>F21+J21</f>
        <v>33000</v>
      </c>
      <c r="N21" s="44"/>
      <c r="O21" s="44"/>
      <c r="P21" s="44"/>
      <c r="Q21" s="55"/>
      <c r="R21" s="49"/>
      <c r="S21" s="6"/>
      <c r="T21" s="140" t="s">
        <v>8</v>
      </c>
      <c r="U21" s="141"/>
      <c r="V21" s="141"/>
      <c r="W21" s="142"/>
    </row>
    <row r="22" spans="1:27" ht="26.25" customHeight="1">
      <c r="A22" s="66"/>
      <c r="B22" s="14">
        <v>11</v>
      </c>
      <c r="C22" s="41" t="s">
        <v>54</v>
      </c>
      <c r="D22" s="42"/>
      <c r="E22" s="43"/>
      <c r="F22" s="44">
        <v>560000</v>
      </c>
      <c r="G22" s="44"/>
      <c r="H22" s="44"/>
      <c r="I22" s="44"/>
      <c r="J22" s="44">
        <f t="shared" si="0"/>
        <v>56000</v>
      </c>
      <c r="K22" s="44"/>
      <c r="L22" s="44"/>
      <c r="M22" s="44">
        <f t="shared" si="1"/>
        <v>616000</v>
      </c>
      <c r="N22" s="44"/>
      <c r="O22" s="44"/>
      <c r="P22" s="44"/>
      <c r="Q22" s="49"/>
      <c r="R22" s="49"/>
      <c r="S22" s="6"/>
      <c r="T22" s="143">
        <f>M5+M13+M15+M17+M19+M20+M22+M24</f>
        <v>2038860</v>
      </c>
      <c r="U22" s="144"/>
      <c r="V22" s="144"/>
      <c r="W22" s="145"/>
    </row>
    <row r="23" spans="1:27" ht="26.25" customHeight="1" thickBot="1">
      <c r="A23" s="67"/>
      <c r="B23" s="15">
        <v>12</v>
      </c>
      <c r="C23" s="32" t="s">
        <v>35</v>
      </c>
      <c r="D23" s="32"/>
      <c r="E23" s="32"/>
      <c r="F23" s="33">
        <v>81000</v>
      </c>
      <c r="G23" s="33"/>
      <c r="H23" s="33"/>
      <c r="I23" s="33"/>
      <c r="J23" s="33">
        <f t="shared" si="0"/>
        <v>8100</v>
      </c>
      <c r="K23" s="33"/>
      <c r="L23" s="33"/>
      <c r="M23" s="33">
        <f t="shared" si="1"/>
        <v>89100</v>
      </c>
      <c r="N23" s="33"/>
      <c r="O23" s="33"/>
      <c r="P23" s="33"/>
      <c r="Q23" s="34">
        <v>45282</v>
      </c>
      <c r="R23" s="32"/>
      <c r="S23" s="6"/>
      <c r="T23" s="146"/>
      <c r="U23" s="147"/>
      <c r="V23" s="147"/>
      <c r="W23" s="148"/>
    </row>
    <row r="24" spans="1:27" ht="26.25" customHeight="1" thickTop="1">
      <c r="A24" s="65" t="s">
        <v>23</v>
      </c>
      <c r="B24" s="13">
        <v>1</v>
      </c>
      <c r="C24" s="51" t="s">
        <v>33</v>
      </c>
      <c r="D24" s="51"/>
      <c r="E24" s="51"/>
      <c r="F24" s="68">
        <v>13000</v>
      </c>
      <c r="G24" s="68"/>
      <c r="H24" s="68"/>
      <c r="I24" s="68"/>
      <c r="J24" s="68">
        <f>F24*0.1</f>
        <v>1300</v>
      </c>
      <c r="K24" s="68"/>
      <c r="L24" s="68"/>
      <c r="M24" s="68">
        <f>F24+J24</f>
        <v>14300</v>
      </c>
      <c r="N24" s="68"/>
      <c r="O24" s="68"/>
      <c r="P24" s="68"/>
      <c r="Q24" s="50">
        <v>45654</v>
      </c>
      <c r="R24" s="51"/>
      <c r="S24" s="6"/>
    </row>
    <row r="25" spans="1:27" ht="26.25" customHeight="1" thickBot="1">
      <c r="A25" s="66"/>
      <c r="B25" s="13">
        <v>3</v>
      </c>
      <c r="C25" s="49" t="s">
        <v>29</v>
      </c>
      <c r="D25" s="49"/>
      <c r="E25" s="49"/>
      <c r="F25" s="44">
        <v>36000</v>
      </c>
      <c r="G25" s="44"/>
      <c r="H25" s="44"/>
      <c r="I25" s="44"/>
      <c r="J25" s="44">
        <f t="shared" si="0"/>
        <v>3600</v>
      </c>
      <c r="K25" s="44"/>
      <c r="L25" s="44"/>
      <c r="M25" s="44">
        <f t="shared" si="1"/>
        <v>39600</v>
      </c>
      <c r="N25" s="44"/>
      <c r="O25" s="44"/>
      <c r="P25" s="44"/>
      <c r="Q25" s="50">
        <v>45275</v>
      </c>
      <c r="R25" s="51"/>
      <c r="S25" s="6"/>
    </row>
    <row r="26" spans="1:27" ht="26.25" customHeight="1" thickTop="1">
      <c r="A26" s="66"/>
      <c r="B26" s="82">
        <v>9</v>
      </c>
      <c r="C26" s="84" t="s">
        <v>57</v>
      </c>
      <c r="D26" s="85"/>
      <c r="E26" s="86"/>
      <c r="F26" s="90">
        <v>547200</v>
      </c>
      <c r="G26" s="90"/>
      <c r="H26" s="90"/>
      <c r="I26" s="90"/>
      <c r="J26" s="90">
        <f>F26*0.1</f>
        <v>54720</v>
      </c>
      <c r="K26" s="90"/>
      <c r="L26" s="90"/>
      <c r="M26" s="91">
        <f>F26+J26+F27</f>
        <v>662720</v>
      </c>
      <c r="N26" s="92"/>
      <c r="O26" s="92"/>
      <c r="P26" s="93"/>
      <c r="Q26" s="97">
        <v>45280</v>
      </c>
      <c r="R26" s="98"/>
      <c r="S26" s="6"/>
      <c r="T26" s="149">
        <f>T22+T18+T13+T6</f>
        <v>8259608.2999999998</v>
      </c>
      <c r="U26" s="150"/>
      <c r="V26" s="150"/>
      <c r="W26" s="151"/>
    </row>
    <row r="27" spans="1:27" ht="26.25" customHeight="1" thickBot="1">
      <c r="A27" s="66"/>
      <c r="B27" s="83"/>
      <c r="C27" s="87"/>
      <c r="D27" s="88"/>
      <c r="E27" s="89"/>
      <c r="F27" s="101">
        <v>60800</v>
      </c>
      <c r="G27" s="101"/>
      <c r="H27" s="101"/>
      <c r="I27" s="101"/>
      <c r="J27" s="101" t="s">
        <v>16</v>
      </c>
      <c r="K27" s="101"/>
      <c r="L27" s="101"/>
      <c r="M27" s="94"/>
      <c r="N27" s="95"/>
      <c r="O27" s="95"/>
      <c r="P27" s="96"/>
      <c r="Q27" s="99"/>
      <c r="R27" s="100"/>
      <c r="S27" s="6"/>
      <c r="T27" s="152"/>
      <c r="U27" s="153"/>
      <c r="V27" s="153"/>
      <c r="W27" s="154"/>
    </row>
    <row r="28" spans="1:27" ht="26.25" customHeight="1" thickTop="1">
      <c r="A28" s="66"/>
      <c r="B28" s="13">
        <v>4</v>
      </c>
      <c r="C28" s="49" t="s">
        <v>51</v>
      </c>
      <c r="D28" s="49"/>
      <c r="E28" s="49"/>
      <c r="F28" s="44">
        <v>54000</v>
      </c>
      <c r="G28" s="44"/>
      <c r="H28" s="44"/>
      <c r="I28" s="44"/>
      <c r="J28" s="44">
        <f t="shared" si="0"/>
        <v>5400</v>
      </c>
      <c r="K28" s="44"/>
      <c r="L28" s="44"/>
      <c r="M28" s="44">
        <f t="shared" si="1"/>
        <v>59400</v>
      </c>
      <c r="N28" s="44"/>
      <c r="O28" s="44"/>
      <c r="P28" s="44"/>
      <c r="Q28" s="50">
        <v>45280</v>
      </c>
      <c r="R28" s="51"/>
      <c r="S28" s="6"/>
    </row>
    <row r="29" spans="1:27" ht="26.25" customHeight="1" thickBot="1">
      <c r="A29" s="79"/>
      <c r="B29" s="13">
        <v>5</v>
      </c>
      <c r="C29" s="51" t="s">
        <v>55</v>
      </c>
      <c r="D29" s="51"/>
      <c r="E29" s="51"/>
      <c r="F29" s="68">
        <v>2111500</v>
      </c>
      <c r="G29" s="68"/>
      <c r="H29" s="68"/>
      <c r="I29" s="68"/>
      <c r="J29" s="68">
        <f t="shared" si="0"/>
        <v>211150</v>
      </c>
      <c r="K29" s="68"/>
      <c r="L29" s="68"/>
      <c r="M29" s="68">
        <f t="shared" si="1"/>
        <v>2322650</v>
      </c>
      <c r="N29" s="68"/>
      <c r="O29" s="68"/>
      <c r="P29" s="68"/>
      <c r="Q29" s="50">
        <v>45280</v>
      </c>
      <c r="R29" s="51"/>
      <c r="S29" s="6"/>
    </row>
    <row r="30" spans="1:27" ht="26.25" customHeight="1" thickBot="1">
      <c r="A30" s="6"/>
      <c r="B30" s="7"/>
      <c r="C30" s="6"/>
      <c r="D30" s="6"/>
      <c r="E30" s="6"/>
      <c r="F30" s="102">
        <f>SUM(F5:F29)</f>
        <v>8070037</v>
      </c>
      <c r="G30" s="103"/>
      <c r="H30" s="103"/>
      <c r="I30" s="104"/>
      <c r="J30" s="102">
        <f>SUM(J5:J29)</f>
        <v>798971.3</v>
      </c>
      <c r="K30" s="103"/>
      <c r="L30" s="104"/>
      <c r="M30" s="102">
        <f>SUM(M5:M29)</f>
        <v>8869008.3000000007</v>
      </c>
      <c r="N30" s="103"/>
      <c r="O30" s="103"/>
      <c r="P30" s="104"/>
      <c r="Q30" s="6"/>
      <c r="R30" s="6"/>
      <c r="S30" s="6"/>
    </row>
    <row r="31" spans="1:27" ht="30" customHeight="1"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2"/>
      <c r="R31" s="2"/>
      <c r="S31" s="2"/>
      <c r="AA31" s="1" t="s">
        <v>53</v>
      </c>
    </row>
  </sheetData>
  <mergeCells count="146">
    <mergeCell ref="F30:I30"/>
    <mergeCell ref="J30:L30"/>
    <mergeCell ref="M30:P30"/>
    <mergeCell ref="T26:W27"/>
    <mergeCell ref="F27:I27"/>
    <mergeCell ref="J27:L27"/>
    <mergeCell ref="C28:E28"/>
    <mergeCell ref="F28:I28"/>
    <mergeCell ref="J28:L28"/>
    <mergeCell ref="M28:P28"/>
    <mergeCell ref="Q28:R28"/>
    <mergeCell ref="A24:A29"/>
    <mergeCell ref="C24:E24"/>
    <mergeCell ref="F24:I24"/>
    <mergeCell ref="J24:L24"/>
    <mergeCell ref="M24:P24"/>
    <mergeCell ref="Q24:R24"/>
    <mergeCell ref="C25:E25"/>
    <mergeCell ref="F25:I25"/>
    <mergeCell ref="A13:A23"/>
    <mergeCell ref="J25:L25"/>
    <mergeCell ref="M25:P25"/>
    <mergeCell ref="Q25:R25"/>
    <mergeCell ref="B26:B27"/>
    <mergeCell ref="C26:E27"/>
    <mergeCell ref="F26:I26"/>
    <mergeCell ref="J26:L26"/>
    <mergeCell ref="M26:P27"/>
    <mergeCell ref="Q26:R27"/>
    <mergeCell ref="C29:E29"/>
    <mergeCell ref="F29:I29"/>
    <mergeCell ref="J29:L29"/>
    <mergeCell ref="M29:P29"/>
    <mergeCell ref="Q29:R29"/>
    <mergeCell ref="C21:E21"/>
    <mergeCell ref="F21:I21"/>
    <mergeCell ref="J21:L21"/>
    <mergeCell ref="M21:P21"/>
    <mergeCell ref="Q21:R21"/>
    <mergeCell ref="T21:W21"/>
    <mergeCell ref="C22:E22"/>
    <mergeCell ref="F22:I22"/>
    <mergeCell ref="J22:L22"/>
    <mergeCell ref="M22:P22"/>
    <mergeCell ref="Q22:R22"/>
    <mergeCell ref="T22:W23"/>
    <mergeCell ref="C23:E23"/>
    <mergeCell ref="F23:I23"/>
    <mergeCell ref="J23:L23"/>
    <mergeCell ref="M23:P23"/>
    <mergeCell ref="Q23:R23"/>
    <mergeCell ref="B17:B18"/>
    <mergeCell ref="C17:E18"/>
    <mergeCell ref="F17:I17"/>
    <mergeCell ref="J17:L17"/>
    <mergeCell ref="M17:P18"/>
    <mergeCell ref="Q17:R18"/>
    <mergeCell ref="T17:W17"/>
    <mergeCell ref="F18:I18"/>
    <mergeCell ref="J18:L18"/>
    <mergeCell ref="T18:W20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J14:L14"/>
    <mergeCell ref="M14:P14"/>
    <mergeCell ref="Q14:R14"/>
    <mergeCell ref="C15:E15"/>
    <mergeCell ref="F15:I15"/>
    <mergeCell ref="J15:L15"/>
    <mergeCell ref="M15:P15"/>
    <mergeCell ref="Q15:R15"/>
    <mergeCell ref="T12:W12"/>
    <mergeCell ref="C13:E13"/>
    <mergeCell ref="F13:I13"/>
    <mergeCell ref="J13:L13"/>
    <mergeCell ref="M13:P13"/>
    <mergeCell ref="Q13:R13"/>
    <mergeCell ref="T13:W16"/>
    <mergeCell ref="C14:E14"/>
    <mergeCell ref="F14:I14"/>
    <mergeCell ref="C16:E16"/>
    <mergeCell ref="F16:I16"/>
    <mergeCell ref="J16:L16"/>
    <mergeCell ref="M16:P16"/>
    <mergeCell ref="Q16:R16"/>
    <mergeCell ref="T6:W11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C11:E11"/>
    <mergeCell ref="F11:I11"/>
    <mergeCell ref="J11:L11"/>
    <mergeCell ref="M11:P11"/>
    <mergeCell ref="Q11:R11"/>
    <mergeCell ref="A6:A12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Q10:R10"/>
    <mergeCell ref="C12:E12"/>
    <mergeCell ref="F12:I12"/>
    <mergeCell ref="J12:L12"/>
    <mergeCell ref="M12:P12"/>
    <mergeCell ref="Q12:R12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9A1E8-D58D-42DC-BD05-16D6739F545D}">
  <dimension ref="A1:AA31"/>
  <sheetViews>
    <sheetView topLeftCell="A7" zoomScaleNormal="100" workbookViewId="0">
      <selection activeCell="F16" sqref="F16:I16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9"/>
    <col min="6" max="16" width="5" style="3"/>
    <col min="17" max="16384" width="5" style="1"/>
  </cols>
  <sheetData>
    <row r="1" spans="1:23" ht="30" customHeight="1">
      <c r="A1" s="6"/>
      <c r="B1" s="7"/>
      <c r="C1" s="36" t="s">
        <v>25</v>
      </c>
      <c r="D1" s="36"/>
      <c r="E1" s="36"/>
      <c r="F1" s="37">
        <v>11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26.25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49" t="s">
        <v>5</v>
      </c>
      <c r="R4" s="49"/>
      <c r="S4" s="6"/>
    </row>
    <row r="5" spans="1:23" ht="26.25" customHeight="1" thickBot="1">
      <c r="A5" s="11" t="s">
        <v>8</v>
      </c>
      <c r="B5" s="12" t="s">
        <v>6</v>
      </c>
      <c r="C5" s="32" t="s">
        <v>7</v>
      </c>
      <c r="D5" s="32"/>
      <c r="E5" s="32"/>
      <c r="F5" s="33">
        <v>488250</v>
      </c>
      <c r="G5" s="33"/>
      <c r="H5" s="33"/>
      <c r="I5" s="33"/>
      <c r="J5" s="33">
        <v>46500</v>
      </c>
      <c r="K5" s="33"/>
      <c r="L5" s="33"/>
      <c r="M5" s="33">
        <f>F5+J5</f>
        <v>534750</v>
      </c>
      <c r="N5" s="33"/>
      <c r="O5" s="33"/>
      <c r="P5" s="33"/>
      <c r="Q5" s="34">
        <v>45655</v>
      </c>
      <c r="R5" s="32"/>
      <c r="S5" s="6"/>
      <c r="T5" s="35" t="s">
        <v>38</v>
      </c>
      <c r="U5" s="35"/>
      <c r="V5" s="35"/>
      <c r="W5" s="35"/>
    </row>
    <row r="6" spans="1:23" ht="26.25" customHeight="1" thickTop="1">
      <c r="A6" s="65" t="s">
        <v>21</v>
      </c>
      <c r="B6" s="13">
        <v>1</v>
      </c>
      <c r="C6" s="51" t="s">
        <v>9</v>
      </c>
      <c r="D6" s="51"/>
      <c r="E6" s="51"/>
      <c r="F6" s="68">
        <v>14500</v>
      </c>
      <c r="G6" s="68"/>
      <c r="H6" s="68"/>
      <c r="I6" s="68"/>
      <c r="J6" s="68">
        <f>F6*0.1</f>
        <v>1450</v>
      </c>
      <c r="K6" s="68"/>
      <c r="L6" s="68"/>
      <c r="M6" s="68">
        <f>F6+J6</f>
        <v>15950</v>
      </c>
      <c r="N6" s="68"/>
      <c r="O6" s="68"/>
      <c r="P6" s="68"/>
      <c r="Q6" s="50">
        <v>45652</v>
      </c>
      <c r="R6" s="51"/>
      <c r="S6" s="6"/>
      <c r="T6" s="29">
        <f>M8+M14+M26+M28+M29</f>
        <v>4182940</v>
      </c>
      <c r="U6" s="30"/>
      <c r="V6" s="30"/>
      <c r="W6" s="31"/>
    </row>
    <row r="7" spans="1:23" ht="26.25" customHeight="1">
      <c r="A7" s="66"/>
      <c r="B7" s="14">
        <v>2</v>
      </c>
      <c r="C7" s="49" t="s">
        <v>10</v>
      </c>
      <c r="D7" s="49"/>
      <c r="E7" s="49"/>
      <c r="F7" s="44"/>
      <c r="G7" s="44"/>
      <c r="H7" s="44"/>
      <c r="I7" s="44"/>
      <c r="J7" s="44">
        <f t="shared" ref="J7:J29" si="0">F7*0.1</f>
        <v>0</v>
      </c>
      <c r="K7" s="44"/>
      <c r="L7" s="44"/>
      <c r="M7" s="44">
        <f t="shared" ref="M7:M29" si="1">F7+J7</f>
        <v>0</v>
      </c>
      <c r="N7" s="44"/>
      <c r="O7" s="44"/>
      <c r="P7" s="44"/>
      <c r="Q7" s="51"/>
      <c r="R7" s="51"/>
      <c r="S7" s="6"/>
      <c r="T7" s="137"/>
      <c r="U7" s="138"/>
      <c r="V7" s="138"/>
      <c r="W7" s="139"/>
    </row>
    <row r="8" spans="1:23" ht="26.25" customHeight="1">
      <c r="A8" s="66"/>
      <c r="B8" s="14">
        <v>3</v>
      </c>
      <c r="C8" s="49" t="s">
        <v>11</v>
      </c>
      <c r="D8" s="49"/>
      <c r="E8" s="49"/>
      <c r="F8" s="44">
        <v>290000</v>
      </c>
      <c r="G8" s="44"/>
      <c r="H8" s="44"/>
      <c r="I8" s="44"/>
      <c r="J8" s="44">
        <f t="shared" si="0"/>
        <v>29000</v>
      </c>
      <c r="K8" s="44"/>
      <c r="L8" s="44"/>
      <c r="M8" s="44">
        <f t="shared" si="1"/>
        <v>319000</v>
      </c>
      <c r="N8" s="44"/>
      <c r="O8" s="44"/>
      <c r="P8" s="44"/>
      <c r="Q8" s="50">
        <v>45280</v>
      </c>
      <c r="R8" s="51"/>
      <c r="S8" s="6"/>
      <c r="T8" s="137"/>
      <c r="U8" s="138"/>
      <c r="V8" s="138"/>
      <c r="W8" s="139"/>
    </row>
    <row r="9" spans="1:23" ht="26.25" customHeight="1">
      <c r="A9" s="66"/>
      <c r="B9" s="14">
        <v>4</v>
      </c>
      <c r="C9" s="49" t="s">
        <v>12</v>
      </c>
      <c r="D9" s="49"/>
      <c r="E9" s="49"/>
      <c r="F9" s="44">
        <v>488000</v>
      </c>
      <c r="G9" s="44"/>
      <c r="H9" s="44"/>
      <c r="I9" s="44"/>
      <c r="J9" s="44">
        <f>F9*0.1</f>
        <v>48800</v>
      </c>
      <c r="K9" s="44"/>
      <c r="L9" s="44"/>
      <c r="M9" s="44">
        <f>F9+J9</f>
        <v>536800</v>
      </c>
      <c r="N9" s="44"/>
      <c r="O9" s="44"/>
      <c r="P9" s="44"/>
      <c r="Q9" s="50">
        <v>45646</v>
      </c>
      <c r="R9" s="51"/>
      <c r="S9" s="6"/>
      <c r="T9" s="137"/>
      <c r="U9" s="138"/>
      <c r="V9" s="138"/>
      <c r="W9" s="139"/>
    </row>
    <row r="10" spans="1:23" ht="26.25" customHeight="1">
      <c r="A10" s="66"/>
      <c r="B10" s="14">
        <v>7</v>
      </c>
      <c r="C10" s="41" t="s">
        <v>52</v>
      </c>
      <c r="D10" s="42"/>
      <c r="E10" s="43"/>
      <c r="F10" s="62">
        <v>1347553</v>
      </c>
      <c r="G10" s="63"/>
      <c r="H10" s="63"/>
      <c r="I10" s="64"/>
      <c r="J10" s="62">
        <f>F10*0.1</f>
        <v>134755.30000000002</v>
      </c>
      <c r="K10" s="63"/>
      <c r="L10" s="64"/>
      <c r="M10" s="62">
        <f>F10+J10</f>
        <v>1482308.3</v>
      </c>
      <c r="N10" s="63"/>
      <c r="O10" s="63"/>
      <c r="P10" s="64"/>
      <c r="Q10" s="55">
        <v>45285</v>
      </c>
      <c r="R10" s="49"/>
      <c r="S10" s="6"/>
      <c r="T10" s="137"/>
      <c r="U10" s="138"/>
      <c r="V10" s="138"/>
      <c r="W10" s="139"/>
    </row>
    <row r="11" spans="1:23" ht="26.25" customHeight="1" thickBot="1">
      <c r="A11" s="66"/>
      <c r="B11" s="14">
        <v>5</v>
      </c>
      <c r="C11" s="49" t="s">
        <v>30</v>
      </c>
      <c r="D11" s="49"/>
      <c r="E11" s="49"/>
      <c r="F11" s="44"/>
      <c r="G11" s="44"/>
      <c r="H11" s="44"/>
      <c r="I11" s="44"/>
      <c r="J11" s="44">
        <f t="shared" si="0"/>
        <v>0</v>
      </c>
      <c r="K11" s="44"/>
      <c r="L11" s="44"/>
      <c r="M11" s="44">
        <f t="shared" si="1"/>
        <v>0</v>
      </c>
      <c r="N11" s="44"/>
      <c r="O11" s="44"/>
      <c r="P11" s="44"/>
      <c r="Q11" s="55"/>
      <c r="R11" s="49"/>
      <c r="S11" s="6"/>
      <c r="T11" s="46"/>
      <c r="U11" s="47"/>
      <c r="V11" s="47"/>
      <c r="W11" s="48"/>
    </row>
    <row r="12" spans="1:23" ht="26.25" customHeight="1" thickBot="1">
      <c r="A12" s="67"/>
      <c r="B12" s="15">
        <v>6</v>
      </c>
      <c r="C12" s="32" t="s">
        <v>41</v>
      </c>
      <c r="D12" s="32"/>
      <c r="E12" s="32"/>
      <c r="F12" s="33"/>
      <c r="G12" s="33"/>
      <c r="H12" s="33"/>
      <c r="I12" s="33"/>
      <c r="J12" s="33">
        <f t="shared" si="0"/>
        <v>0</v>
      </c>
      <c r="K12" s="33"/>
      <c r="L12" s="33"/>
      <c r="M12" s="33">
        <f t="shared" si="1"/>
        <v>0</v>
      </c>
      <c r="N12" s="33"/>
      <c r="O12" s="33"/>
      <c r="P12" s="33"/>
      <c r="Q12" s="32"/>
      <c r="R12" s="32"/>
      <c r="S12" s="6"/>
      <c r="T12" s="35" t="s">
        <v>61</v>
      </c>
      <c r="U12" s="35"/>
      <c r="V12" s="35"/>
      <c r="W12" s="35"/>
    </row>
    <row r="13" spans="1:23" ht="26.25" customHeight="1" thickTop="1">
      <c r="A13" s="65" t="s">
        <v>22</v>
      </c>
      <c r="B13" s="13">
        <v>1</v>
      </c>
      <c r="C13" s="51" t="s">
        <v>14</v>
      </c>
      <c r="D13" s="51"/>
      <c r="E13" s="51"/>
      <c r="F13" s="68">
        <v>60000</v>
      </c>
      <c r="G13" s="68"/>
      <c r="H13" s="68"/>
      <c r="I13" s="68"/>
      <c r="J13" s="68">
        <f t="shared" si="0"/>
        <v>6000</v>
      </c>
      <c r="K13" s="68"/>
      <c r="L13" s="68"/>
      <c r="M13" s="68">
        <f t="shared" si="1"/>
        <v>66000</v>
      </c>
      <c r="N13" s="68"/>
      <c r="O13" s="68"/>
      <c r="P13" s="68"/>
      <c r="Q13" s="50">
        <v>45654</v>
      </c>
      <c r="R13" s="51"/>
      <c r="S13" s="6"/>
      <c r="T13" s="29">
        <f>M6+M16+M10</f>
        <v>1795258.3</v>
      </c>
      <c r="U13" s="30"/>
      <c r="V13" s="30"/>
      <c r="W13" s="31"/>
    </row>
    <row r="14" spans="1:23" ht="26.25" customHeight="1">
      <c r="A14" s="66"/>
      <c r="B14" s="14">
        <v>2</v>
      </c>
      <c r="C14" s="49" t="s">
        <v>28</v>
      </c>
      <c r="D14" s="49"/>
      <c r="E14" s="49"/>
      <c r="F14" s="44">
        <v>744700</v>
      </c>
      <c r="G14" s="44"/>
      <c r="H14" s="44"/>
      <c r="I14" s="44"/>
      <c r="J14" s="44">
        <f t="shared" si="0"/>
        <v>74470</v>
      </c>
      <c r="K14" s="44"/>
      <c r="L14" s="44"/>
      <c r="M14" s="44">
        <f>F14+J14</f>
        <v>819170</v>
      </c>
      <c r="N14" s="44"/>
      <c r="O14" s="44"/>
      <c r="P14" s="44"/>
      <c r="Q14" s="50">
        <v>45280</v>
      </c>
      <c r="R14" s="51"/>
      <c r="S14" s="6"/>
      <c r="T14" s="137"/>
      <c r="U14" s="138"/>
      <c r="V14" s="138"/>
      <c r="W14" s="139"/>
    </row>
    <row r="15" spans="1:23" ht="26.25" customHeight="1">
      <c r="A15" s="66"/>
      <c r="B15" s="13">
        <v>3</v>
      </c>
      <c r="C15" s="49" t="s">
        <v>58</v>
      </c>
      <c r="D15" s="49"/>
      <c r="E15" s="49"/>
      <c r="F15" s="44">
        <v>16000</v>
      </c>
      <c r="G15" s="44"/>
      <c r="H15" s="44"/>
      <c r="I15" s="44"/>
      <c r="J15" s="44">
        <f t="shared" si="0"/>
        <v>1600</v>
      </c>
      <c r="K15" s="44"/>
      <c r="L15" s="44"/>
      <c r="M15" s="44">
        <f t="shared" si="1"/>
        <v>17600</v>
      </c>
      <c r="N15" s="44"/>
      <c r="O15" s="44"/>
      <c r="P15" s="44"/>
      <c r="Q15" s="55">
        <v>45651</v>
      </c>
      <c r="R15" s="49"/>
      <c r="S15" s="6"/>
      <c r="T15" s="137"/>
      <c r="U15" s="138"/>
      <c r="V15" s="138"/>
      <c r="W15" s="139"/>
    </row>
    <row r="16" spans="1:23" ht="26.25" customHeight="1" thickBot="1">
      <c r="A16" s="66"/>
      <c r="B16" s="14">
        <v>4</v>
      </c>
      <c r="C16" s="41" t="s">
        <v>32</v>
      </c>
      <c r="D16" s="42"/>
      <c r="E16" s="43"/>
      <c r="F16" s="62">
        <v>270000</v>
      </c>
      <c r="G16" s="63"/>
      <c r="H16" s="63"/>
      <c r="I16" s="64"/>
      <c r="J16" s="62">
        <f>F16*0.1</f>
        <v>27000</v>
      </c>
      <c r="K16" s="63"/>
      <c r="L16" s="64"/>
      <c r="M16" s="62">
        <f t="shared" si="1"/>
        <v>297000</v>
      </c>
      <c r="N16" s="63"/>
      <c r="O16" s="63"/>
      <c r="P16" s="64"/>
      <c r="Q16" s="55">
        <v>45285</v>
      </c>
      <c r="R16" s="49"/>
      <c r="S16" s="6"/>
      <c r="T16" s="46"/>
      <c r="U16" s="47"/>
      <c r="V16" s="47"/>
      <c r="W16" s="48"/>
    </row>
    <row r="17" spans="1:27" ht="26.25" customHeight="1" thickBot="1">
      <c r="A17" s="66"/>
      <c r="B17" s="82">
        <v>5</v>
      </c>
      <c r="C17" s="112" t="s">
        <v>24</v>
      </c>
      <c r="D17" s="113"/>
      <c r="E17" s="114"/>
      <c r="F17" s="90">
        <v>352034</v>
      </c>
      <c r="G17" s="90"/>
      <c r="H17" s="90"/>
      <c r="I17" s="90"/>
      <c r="J17" s="90">
        <v>39176</v>
      </c>
      <c r="K17" s="90"/>
      <c r="L17" s="90"/>
      <c r="M17" s="91">
        <f>F17+J17+F18</f>
        <v>427210</v>
      </c>
      <c r="N17" s="92"/>
      <c r="O17" s="92"/>
      <c r="P17" s="93"/>
      <c r="Q17" s="97">
        <v>45654</v>
      </c>
      <c r="R17" s="98"/>
      <c r="S17" s="17"/>
      <c r="T17" s="35" t="s">
        <v>62</v>
      </c>
      <c r="U17" s="35"/>
      <c r="V17" s="35"/>
      <c r="W17" s="35"/>
    </row>
    <row r="18" spans="1:27" ht="26.25" customHeight="1">
      <c r="A18" s="66"/>
      <c r="B18" s="83"/>
      <c r="C18" s="115"/>
      <c r="D18" s="116"/>
      <c r="E18" s="117"/>
      <c r="F18" s="101">
        <v>36000</v>
      </c>
      <c r="G18" s="101"/>
      <c r="H18" s="101"/>
      <c r="I18" s="101"/>
      <c r="J18" s="101" t="s">
        <v>16</v>
      </c>
      <c r="K18" s="101"/>
      <c r="L18" s="101"/>
      <c r="M18" s="94"/>
      <c r="N18" s="95"/>
      <c r="O18" s="95"/>
      <c r="P18" s="96"/>
      <c r="Q18" s="99"/>
      <c r="R18" s="100"/>
      <c r="S18" s="17"/>
      <c r="T18" s="29">
        <f>M23</f>
        <v>89100</v>
      </c>
      <c r="U18" s="30"/>
      <c r="V18" s="30"/>
      <c r="W18" s="31"/>
    </row>
    <row r="19" spans="1:27" ht="26.25" customHeight="1">
      <c r="A19" s="66"/>
      <c r="B19" s="14">
        <v>6</v>
      </c>
      <c r="C19" s="49" t="s">
        <v>13</v>
      </c>
      <c r="D19" s="49"/>
      <c r="E19" s="49"/>
      <c r="F19" s="44">
        <v>60000</v>
      </c>
      <c r="G19" s="44"/>
      <c r="H19" s="44"/>
      <c r="I19" s="44"/>
      <c r="J19" s="44">
        <f>F19*0.1</f>
        <v>6000</v>
      </c>
      <c r="K19" s="44"/>
      <c r="L19" s="44"/>
      <c r="M19" s="44">
        <f>F19+J19</f>
        <v>66000</v>
      </c>
      <c r="N19" s="44"/>
      <c r="O19" s="44"/>
      <c r="P19" s="44"/>
      <c r="Q19" s="55">
        <v>45655</v>
      </c>
      <c r="R19" s="49"/>
      <c r="S19" s="6"/>
      <c r="T19" s="137"/>
      <c r="U19" s="138"/>
      <c r="V19" s="138"/>
      <c r="W19" s="139"/>
    </row>
    <row r="20" spans="1:27" ht="26.25" customHeight="1" thickBot="1">
      <c r="A20" s="66"/>
      <c r="B20" s="14">
        <v>8</v>
      </c>
      <c r="C20" s="41" t="s">
        <v>59</v>
      </c>
      <c r="D20" s="42"/>
      <c r="E20" s="43"/>
      <c r="F20" s="62">
        <v>240000</v>
      </c>
      <c r="G20" s="63"/>
      <c r="H20" s="63"/>
      <c r="I20" s="64"/>
      <c r="J20" s="62">
        <f t="shared" si="0"/>
        <v>24000</v>
      </c>
      <c r="K20" s="63"/>
      <c r="L20" s="64"/>
      <c r="M20" s="62">
        <f t="shared" si="1"/>
        <v>264000</v>
      </c>
      <c r="N20" s="63"/>
      <c r="O20" s="63"/>
      <c r="P20" s="64"/>
      <c r="Q20" s="55">
        <v>45654</v>
      </c>
      <c r="R20" s="49"/>
      <c r="S20" s="6"/>
      <c r="T20" s="46"/>
      <c r="U20" s="47"/>
      <c r="V20" s="47"/>
      <c r="W20" s="48"/>
    </row>
    <row r="21" spans="1:27" ht="26.25" customHeight="1" thickBot="1">
      <c r="A21" s="66"/>
      <c r="B21" s="14">
        <v>10</v>
      </c>
      <c r="C21" s="41" t="s">
        <v>31</v>
      </c>
      <c r="D21" s="42"/>
      <c r="E21" s="43"/>
      <c r="F21" s="44">
        <v>30000</v>
      </c>
      <c r="G21" s="44"/>
      <c r="H21" s="44"/>
      <c r="I21" s="44"/>
      <c r="J21" s="44">
        <f>F21*0.1</f>
        <v>3000</v>
      </c>
      <c r="K21" s="44"/>
      <c r="L21" s="44"/>
      <c r="M21" s="44">
        <f>F21+J21</f>
        <v>33000</v>
      </c>
      <c r="N21" s="44"/>
      <c r="O21" s="44"/>
      <c r="P21" s="44"/>
      <c r="Q21" s="55" t="s">
        <v>71</v>
      </c>
      <c r="R21" s="49"/>
      <c r="S21" s="6"/>
      <c r="T21" s="140" t="s">
        <v>8</v>
      </c>
      <c r="U21" s="141"/>
      <c r="V21" s="141"/>
      <c r="W21" s="142"/>
    </row>
    <row r="22" spans="1:27" ht="26.25" customHeight="1">
      <c r="A22" s="66"/>
      <c r="B22" s="14">
        <v>11</v>
      </c>
      <c r="C22" s="41" t="s">
        <v>54</v>
      </c>
      <c r="D22" s="42"/>
      <c r="E22" s="43"/>
      <c r="F22" s="44">
        <v>560000</v>
      </c>
      <c r="G22" s="44"/>
      <c r="H22" s="44"/>
      <c r="I22" s="44"/>
      <c r="J22" s="44">
        <f t="shared" si="0"/>
        <v>56000</v>
      </c>
      <c r="K22" s="44"/>
      <c r="L22" s="44"/>
      <c r="M22" s="44">
        <f t="shared" si="1"/>
        <v>616000</v>
      </c>
      <c r="N22" s="44"/>
      <c r="O22" s="44"/>
      <c r="P22" s="44"/>
      <c r="Q22" s="49"/>
      <c r="R22" s="49"/>
      <c r="S22" s="6"/>
      <c r="T22" s="143">
        <f>M5+M13+M15+M17+M19+M20+M22+M24</f>
        <v>2005860</v>
      </c>
      <c r="U22" s="144"/>
      <c r="V22" s="144"/>
      <c r="W22" s="145"/>
    </row>
    <row r="23" spans="1:27" ht="26.25" customHeight="1" thickBot="1">
      <c r="A23" s="67"/>
      <c r="B23" s="15">
        <v>12</v>
      </c>
      <c r="C23" s="32" t="s">
        <v>35</v>
      </c>
      <c r="D23" s="32"/>
      <c r="E23" s="32"/>
      <c r="F23" s="33">
        <v>81000</v>
      </c>
      <c r="G23" s="33"/>
      <c r="H23" s="33"/>
      <c r="I23" s="33"/>
      <c r="J23" s="33">
        <f t="shared" si="0"/>
        <v>8100</v>
      </c>
      <c r="K23" s="33"/>
      <c r="L23" s="33"/>
      <c r="M23" s="33">
        <f t="shared" si="1"/>
        <v>89100</v>
      </c>
      <c r="N23" s="33"/>
      <c r="O23" s="33"/>
      <c r="P23" s="33"/>
      <c r="Q23" s="34">
        <v>45282</v>
      </c>
      <c r="R23" s="32"/>
      <c r="S23" s="6"/>
      <c r="T23" s="146"/>
      <c r="U23" s="147"/>
      <c r="V23" s="147"/>
      <c r="W23" s="148"/>
    </row>
    <row r="24" spans="1:27" ht="26.25" customHeight="1" thickTop="1">
      <c r="A24" s="65" t="s">
        <v>23</v>
      </c>
      <c r="B24" s="13">
        <v>1</v>
      </c>
      <c r="C24" s="51" t="s">
        <v>33</v>
      </c>
      <c r="D24" s="51"/>
      <c r="E24" s="51"/>
      <c r="F24" s="68">
        <v>13000</v>
      </c>
      <c r="G24" s="68"/>
      <c r="H24" s="68"/>
      <c r="I24" s="68"/>
      <c r="J24" s="68">
        <f>F24*0.1</f>
        <v>1300</v>
      </c>
      <c r="K24" s="68"/>
      <c r="L24" s="68"/>
      <c r="M24" s="68">
        <f>F24+J24</f>
        <v>14300</v>
      </c>
      <c r="N24" s="68"/>
      <c r="O24" s="68"/>
      <c r="P24" s="68"/>
      <c r="Q24" s="50">
        <v>45654</v>
      </c>
      <c r="R24" s="51"/>
      <c r="S24" s="6"/>
    </row>
    <row r="25" spans="1:27" ht="26.25" customHeight="1" thickBot="1">
      <c r="A25" s="66"/>
      <c r="B25" s="13">
        <v>3</v>
      </c>
      <c r="C25" s="49" t="s">
        <v>29</v>
      </c>
      <c r="D25" s="49"/>
      <c r="E25" s="49"/>
      <c r="F25" s="44">
        <v>36000</v>
      </c>
      <c r="G25" s="44"/>
      <c r="H25" s="44"/>
      <c r="I25" s="44"/>
      <c r="J25" s="44">
        <f t="shared" si="0"/>
        <v>3600</v>
      </c>
      <c r="K25" s="44"/>
      <c r="L25" s="44"/>
      <c r="M25" s="44">
        <f t="shared" si="1"/>
        <v>39600</v>
      </c>
      <c r="N25" s="44"/>
      <c r="O25" s="44"/>
      <c r="P25" s="44"/>
      <c r="Q25" s="50">
        <v>45275</v>
      </c>
      <c r="R25" s="51"/>
      <c r="S25" s="6"/>
    </row>
    <row r="26" spans="1:27" ht="26.25" customHeight="1" thickTop="1">
      <c r="A26" s="66"/>
      <c r="B26" s="82">
        <v>9</v>
      </c>
      <c r="C26" s="84" t="s">
        <v>57</v>
      </c>
      <c r="D26" s="85"/>
      <c r="E26" s="86"/>
      <c r="F26" s="90">
        <v>547200</v>
      </c>
      <c r="G26" s="90"/>
      <c r="H26" s="90"/>
      <c r="I26" s="90"/>
      <c r="J26" s="90">
        <f>F26*0.1</f>
        <v>54720</v>
      </c>
      <c r="K26" s="90"/>
      <c r="L26" s="90"/>
      <c r="M26" s="91">
        <f>F26+J26+F27</f>
        <v>662720</v>
      </c>
      <c r="N26" s="92"/>
      <c r="O26" s="92"/>
      <c r="P26" s="93"/>
      <c r="Q26" s="97">
        <v>45280</v>
      </c>
      <c r="R26" s="98"/>
      <c r="S26" s="6"/>
      <c r="T26" s="149">
        <f>T22+T18+T13+T6</f>
        <v>8073158.2999999998</v>
      </c>
      <c r="U26" s="150"/>
      <c r="V26" s="150"/>
      <c r="W26" s="151"/>
    </row>
    <row r="27" spans="1:27" ht="26.25" customHeight="1" thickBot="1">
      <c r="A27" s="66"/>
      <c r="B27" s="83"/>
      <c r="C27" s="87"/>
      <c r="D27" s="88"/>
      <c r="E27" s="89"/>
      <c r="F27" s="101">
        <v>60800</v>
      </c>
      <c r="G27" s="101"/>
      <c r="H27" s="101"/>
      <c r="I27" s="101"/>
      <c r="J27" s="101" t="s">
        <v>16</v>
      </c>
      <c r="K27" s="101"/>
      <c r="L27" s="101"/>
      <c r="M27" s="94"/>
      <c r="N27" s="95"/>
      <c r="O27" s="95"/>
      <c r="P27" s="96"/>
      <c r="Q27" s="99"/>
      <c r="R27" s="100"/>
      <c r="S27" s="6"/>
      <c r="T27" s="152"/>
      <c r="U27" s="153"/>
      <c r="V27" s="153"/>
      <c r="W27" s="154"/>
    </row>
    <row r="28" spans="1:27" ht="26.25" customHeight="1" thickTop="1">
      <c r="A28" s="66"/>
      <c r="B28" s="13">
        <v>4</v>
      </c>
      <c r="C28" s="49" t="s">
        <v>51</v>
      </c>
      <c r="D28" s="49"/>
      <c r="E28" s="49"/>
      <c r="F28" s="44">
        <v>54000</v>
      </c>
      <c r="G28" s="44"/>
      <c r="H28" s="44"/>
      <c r="I28" s="44"/>
      <c r="J28" s="44">
        <f t="shared" si="0"/>
        <v>5400</v>
      </c>
      <c r="K28" s="44"/>
      <c r="L28" s="44"/>
      <c r="M28" s="44">
        <f t="shared" si="1"/>
        <v>59400</v>
      </c>
      <c r="N28" s="44"/>
      <c r="O28" s="44"/>
      <c r="P28" s="44"/>
      <c r="Q28" s="50">
        <v>45280</v>
      </c>
      <c r="R28" s="51"/>
      <c r="S28" s="6"/>
    </row>
    <row r="29" spans="1:27" ht="26.25" customHeight="1" thickBot="1">
      <c r="A29" s="79"/>
      <c r="B29" s="13">
        <v>5</v>
      </c>
      <c r="C29" s="51" t="s">
        <v>55</v>
      </c>
      <c r="D29" s="51"/>
      <c r="E29" s="51"/>
      <c r="F29" s="68">
        <v>2111500</v>
      </c>
      <c r="G29" s="68"/>
      <c r="H29" s="68"/>
      <c r="I29" s="68"/>
      <c r="J29" s="68">
        <f t="shared" si="0"/>
        <v>211150</v>
      </c>
      <c r="K29" s="68"/>
      <c r="L29" s="68"/>
      <c r="M29" s="68">
        <f t="shared" si="1"/>
        <v>2322650</v>
      </c>
      <c r="N29" s="68"/>
      <c r="O29" s="68"/>
      <c r="P29" s="68"/>
      <c r="Q29" s="50">
        <v>45280</v>
      </c>
      <c r="R29" s="51"/>
      <c r="S29" s="6"/>
    </row>
    <row r="30" spans="1:27" ht="26.25" customHeight="1" thickBot="1">
      <c r="A30" s="6"/>
      <c r="B30" s="7"/>
      <c r="C30" s="6"/>
      <c r="D30" s="6"/>
      <c r="E30" s="6"/>
      <c r="F30" s="102">
        <f>SUM(F5:F29)</f>
        <v>7900537</v>
      </c>
      <c r="G30" s="103"/>
      <c r="H30" s="103"/>
      <c r="I30" s="104"/>
      <c r="J30" s="102">
        <f>SUM(J5:J29)</f>
        <v>782021.3</v>
      </c>
      <c r="K30" s="103"/>
      <c r="L30" s="104"/>
      <c r="M30" s="102">
        <f>SUM(M5:M29)</f>
        <v>8682558.3000000007</v>
      </c>
      <c r="N30" s="103"/>
      <c r="O30" s="103"/>
      <c r="P30" s="104"/>
      <c r="Q30" s="6"/>
      <c r="R30" s="6"/>
      <c r="S30" s="6"/>
    </row>
    <row r="31" spans="1:27" ht="30" customHeight="1"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2"/>
      <c r="R31" s="2"/>
      <c r="S31" s="2"/>
      <c r="AA31" s="1" t="s">
        <v>53</v>
      </c>
    </row>
  </sheetData>
  <mergeCells count="146">
    <mergeCell ref="F30:I30"/>
    <mergeCell ref="J30:L30"/>
    <mergeCell ref="M30:P30"/>
    <mergeCell ref="T22:W23"/>
    <mergeCell ref="C28:E28"/>
    <mergeCell ref="F28:I28"/>
    <mergeCell ref="J28:L28"/>
    <mergeCell ref="M28:P28"/>
    <mergeCell ref="Q28:R28"/>
    <mergeCell ref="C29:E29"/>
    <mergeCell ref="F29:I29"/>
    <mergeCell ref="J29:L29"/>
    <mergeCell ref="M29:P29"/>
    <mergeCell ref="Q29:R29"/>
    <mergeCell ref="C25:E25"/>
    <mergeCell ref="F25:I25"/>
    <mergeCell ref="J25:L25"/>
    <mergeCell ref="M25:P25"/>
    <mergeCell ref="Q25:R25"/>
    <mergeCell ref="C22:E22"/>
    <mergeCell ref="F22:I22"/>
    <mergeCell ref="J22:L22"/>
    <mergeCell ref="M22:P22"/>
    <mergeCell ref="F23:I23"/>
    <mergeCell ref="T21:W21"/>
    <mergeCell ref="C21:E21"/>
    <mergeCell ref="F21:I21"/>
    <mergeCell ref="J21:L21"/>
    <mergeCell ref="M21:P21"/>
    <mergeCell ref="Q21:R21"/>
    <mergeCell ref="A24:A29"/>
    <mergeCell ref="C24:E24"/>
    <mergeCell ref="F24:I24"/>
    <mergeCell ref="J24:L24"/>
    <mergeCell ref="M24:P24"/>
    <mergeCell ref="Q24:R24"/>
    <mergeCell ref="B26:B27"/>
    <mergeCell ref="C26:E27"/>
    <mergeCell ref="F26:I26"/>
    <mergeCell ref="J26:L26"/>
    <mergeCell ref="M26:P27"/>
    <mergeCell ref="Q26:R27"/>
    <mergeCell ref="F27:I27"/>
    <mergeCell ref="J27:L27"/>
    <mergeCell ref="A13:A23"/>
    <mergeCell ref="B17:B18"/>
    <mergeCell ref="Q22:R22"/>
    <mergeCell ref="C23:E23"/>
    <mergeCell ref="T17:W17"/>
    <mergeCell ref="F18:I18"/>
    <mergeCell ref="J18:L18"/>
    <mergeCell ref="T18:W20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7:E18"/>
    <mergeCell ref="F17:I17"/>
    <mergeCell ref="J17:L17"/>
    <mergeCell ref="M17:P18"/>
    <mergeCell ref="Q17:R18"/>
    <mergeCell ref="T13:W16"/>
    <mergeCell ref="C14:E14"/>
    <mergeCell ref="F14:I14"/>
    <mergeCell ref="J14:L14"/>
    <mergeCell ref="M14:P14"/>
    <mergeCell ref="Q14:R14"/>
    <mergeCell ref="C15:E15"/>
    <mergeCell ref="F15:I15"/>
    <mergeCell ref="J15:L15"/>
    <mergeCell ref="M15:P15"/>
    <mergeCell ref="C13:E13"/>
    <mergeCell ref="F13:I13"/>
    <mergeCell ref="J13:L13"/>
    <mergeCell ref="M13:P13"/>
    <mergeCell ref="Q13:R13"/>
    <mergeCell ref="Q15:R15"/>
    <mergeCell ref="C16:E16"/>
    <mergeCell ref="F16:I16"/>
    <mergeCell ref="J16:L16"/>
    <mergeCell ref="M16:P16"/>
    <mergeCell ref="Q16:R16"/>
    <mergeCell ref="T6:W11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A6:A12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2:E12"/>
    <mergeCell ref="F12:I12"/>
    <mergeCell ref="J12:L12"/>
    <mergeCell ref="M12:P12"/>
    <mergeCell ref="Q12:R12"/>
    <mergeCell ref="C10:E10"/>
    <mergeCell ref="F10:I10"/>
    <mergeCell ref="J10:L10"/>
    <mergeCell ref="M10:P10"/>
    <mergeCell ref="Q10:R10"/>
    <mergeCell ref="M9:P9"/>
    <mergeCell ref="Q9:R9"/>
    <mergeCell ref="C11:E11"/>
    <mergeCell ref="F11:I11"/>
    <mergeCell ref="T26:W27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J23:L23"/>
    <mergeCell ref="M23:P23"/>
    <mergeCell ref="Q23:R23"/>
    <mergeCell ref="T12:W12"/>
    <mergeCell ref="J11:L11"/>
    <mergeCell ref="M11:P11"/>
    <mergeCell ref="Q11:R11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DE37E-5ED6-4641-91D0-2FA022DBDA80}">
  <dimension ref="A1:AQ32"/>
  <sheetViews>
    <sheetView topLeftCell="A16" zoomScaleNormal="100" workbookViewId="0">
      <selection activeCell="T24" sqref="T24:W25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9"/>
    <col min="6" max="16" width="5" style="3"/>
    <col min="17" max="16384" width="5" style="1"/>
  </cols>
  <sheetData>
    <row r="1" spans="1:23" ht="30" customHeight="1">
      <c r="A1" s="6"/>
      <c r="B1" s="7"/>
      <c r="C1" s="36" t="s">
        <v>25</v>
      </c>
      <c r="D1" s="36"/>
      <c r="E1" s="36"/>
      <c r="F1" s="37">
        <v>10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26.25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49" t="s">
        <v>5</v>
      </c>
      <c r="R4" s="49"/>
      <c r="S4" s="6"/>
    </row>
    <row r="5" spans="1:23" ht="26.25" customHeight="1" thickBot="1">
      <c r="A5" s="11" t="s">
        <v>8</v>
      </c>
      <c r="B5" s="12" t="s">
        <v>6</v>
      </c>
      <c r="C5" s="32" t="s">
        <v>7</v>
      </c>
      <c r="D5" s="32"/>
      <c r="E5" s="32"/>
      <c r="F5" s="33">
        <v>488250</v>
      </c>
      <c r="G5" s="33"/>
      <c r="H5" s="33"/>
      <c r="I5" s="33"/>
      <c r="J5" s="33">
        <v>46500</v>
      </c>
      <c r="K5" s="33"/>
      <c r="L5" s="33"/>
      <c r="M5" s="33">
        <f>F5+J5</f>
        <v>534750</v>
      </c>
      <c r="N5" s="33"/>
      <c r="O5" s="33"/>
      <c r="P5" s="33"/>
      <c r="Q5" s="34">
        <v>45260</v>
      </c>
      <c r="R5" s="32"/>
      <c r="S5" s="6"/>
      <c r="T5" s="35" t="s">
        <v>38</v>
      </c>
      <c r="U5" s="35"/>
      <c r="V5" s="35"/>
      <c r="W5" s="35"/>
    </row>
    <row r="6" spans="1:23" ht="26.25" customHeight="1" thickTop="1">
      <c r="A6" s="65" t="s">
        <v>21</v>
      </c>
      <c r="B6" s="13">
        <v>1</v>
      </c>
      <c r="C6" s="51" t="s">
        <v>9</v>
      </c>
      <c r="D6" s="51"/>
      <c r="E6" s="51"/>
      <c r="F6" s="68">
        <v>58000</v>
      </c>
      <c r="G6" s="68"/>
      <c r="H6" s="68"/>
      <c r="I6" s="68"/>
      <c r="J6" s="68">
        <f>F6*0.1</f>
        <v>5800</v>
      </c>
      <c r="K6" s="68"/>
      <c r="L6" s="68"/>
      <c r="M6" s="68">
        <f>F6+J6</f>
        <v>63800</v>
      </c>
      <c r="N6" s="68"/>
      <c r="O6" s="68"/>
      <c r="P6" s="68"/>
      <c r="Q6" s="50">
        <v>45257</v>
      </c>
      <c r="R6" s="51"/>
      <c r="S6" s="6"/>
      <c r="T6" s="29">
        <f>M7+M8+M9+M13+M15+M6</f>
        <v>1302125</v>
      </c>
      <c r="U6" s="30"/>
      <c r="V6" s="30"/>
      <c r="W6" s="31"/>
    </row>
    <row r="7" spans="1:23" ht="26.25" customHeight="1">
      <c r="A7" s="66"/>
      <c r="B7" s="14">
        <v>2</v>
      </c>
      <c r="C7" s="49" t="s">
        <v>10</v>
      </c>
      <c r="D7" s="49"/>
      <c r="E7" s="49"/>
      <c r="F7" s="44"/>
      <c r="G7" s="44"/>
      <c r="H7" s="44"/>
      <c r="I7" s="44"/>
      <c r="J7" s="44">
        <f t="shared" ref="J7:J30" si="0">F7*0.1</f>
        <v>0</v>
      </c>
      <c r="K7" s="44"/>
      <c r="L7" s="44"/>
      <c r="M7" s="44">
        <f t="shared" ref="M7:M30" si="1">F7+J7</f>
        <v>0</v>
      </c>
      <c r="N7" s="44"/>
      <c r="O7" s="44"/>
      <c r="P7" s="44"/>
      <c r="Q7" s="51"/>
      <c r="R7" s="51"/>
      <c r="S7" s="6"/>
      <c r="T7" s="137"/>
      <c r="U7" s="138"/>
      <c r="V7" s="138"/>
      <c r="W7" s="139"/>
    </row>
    <row r="8" spans="1:23" ht="26.25" customHeight="1">
      <c r="A8" s="66"/>
      <c r="B8" s="14">
        <v>3</v>
      </c>
      <c r="C8" s="49" t="s">
        <v>11</v>
      </c>
      <c r="D8" s="49"/>
      <c r="E8" s="49"/>
      <c r="F8" s="44">
        <v>246500</v>
      </c>
      <c r="G8" s="44"/>
      <c r="H8" s="44"/>
      <c r="I8" s="44"/>
      <c r="J8" s="44">
        <f t="shared" si="0"/>
        <v>24650</v>
      </c>
      <c r="K8" s="44"/>
      <c r="L8" s="44"/>
      <c r="M8" s="44">
        <f t="shared" si="1"/>
        <v>271150</v>
      </c>
      <c r="N8" s="44"/>
      <c r="O8" s="44"/>
      <c r="P8" s="44"/>
      <c r="Q8" s="50">
        <v>45250</v>
      </c>
      <c r="R8" s="51"/>
      <c r="S8" s="6"/>
      <c r="T8" s="137"/>
      <c r="U8" s="138"/>
      <c r="V8" s="138"/>
      <c r="W8" s="139"/>
    </row>
    <row r="9" spans="1:23" ht="26.25" customHeight="1">
      <c r="A9" s="66"/>
      <c r="B9" s="14">
        <v>4</v>
      </c>
      <c r="C9" s="49" t="s">
        <v>12</v>
      </c>
      <c r="D9" s="49"/>
      <c r="E9" s="49"/>
      <c r="F9" s="44">
        <v>289750</v>
      </c>
      <c r="G9" s="44"/>
      <c r="H9" s="44"/>
      <c r="I9" s="44"/>
      <c r="J9" s="44">
        <f>F9*0.1</f>
        <v>28975</v>
      </c>
      <c r="K9" s="44"/>
      <c r="L9" s="44"/>
      <c r="M9" s="44">
        <f>F9+J9</f>
        <v>318725</v>
      </c>
      <c r="N9" s="44"/>
      <c r="O9" s="44"/>
      <c r="P9" s="44"/>
      <c r="Q9" s="50">
        <v>45250</v>
      </c>
      <c r="R9" s="51"/>
      <c r="S9" s="6"/>
      <c r="T9" s="137"/>
      <c r="U9" s="138"/>
      <c r="V9" s="138"/>
      <c r="W9" s="139"/>
    </row>
    <row r="10" spans="1:23" ht="26.25" customHeight="1" thickBot="1">
      <c r="A10" s="66"/>
      <c r="B10" s="14">
        <v>5</v>
      </c>
      <c r="C10" s="49" t="s">
        <v>30</v>
      </c>
      <c r="D10" s="49"/>
      <c r="E10" s="49"/>
      <c r="F10" s="44">
        <v>28000</v>
      </c>
      <c r="G10" s="44"/>
      <c r="H10" s="44"/>
      <c r="I10" s="44"/>
      <c r="J10" s="44">
        <f t="shared" si="0"/>
        <v>2800</v>
      </c>
      <c r="K10" s="44"/>
      <c r="L10" s="44"/>
      <c r="M10" s="44">
        <f t="shared" si="1"/>
        <v>30800</v>
      </c>
      <c r="N10" s="44"/>
      <c r="O10" s="44"/>
      <c r="P10" s="44"/>
      <c r="Q10" s="55">
        <v>45250</v>
      </c>
      <c r="R10" s="49"/>
      <c r="S10" s="6"/>
      <c r="T10" s="46"/>
      <c r="U10" s="47"/>
      <c r="V10" s="47"/>
      <c r="W10" s="48"/>
    </row>
    <row r="11" spans="1:23" ht="26.25" customHeight="1" thickBot="1">
      <c r="A11" s="67"/>
      <c r="B11" s="15">
        <v>6</v>
      </c>
      <c r="C11" s="32" t="s">
        <v>41</v>
      </c>
      <c r="D11" s="32"/>
      <c r="E11" s="32"/>
      <c r="F11" s="33"/>
      <c r="G11" s="33"/>
      <c r="H11" s="33"/>
      <c r="I11" s="33"/>
      <c r="J11" s="33">
        <f t="shared" si="0"/>
        <v>0</v>
      </c>
      <c r="K11" s="33"/>
      <c r="L11" s="33"/>
      <c r="M11" s="33">
        <f t="shared" si="1"/>
        <v>0</v>
      </c>
      <c r="N11" s="33"/>
      <c r="O11" s="33"/>
      <c r="P11" s="33"/>
      <c r="Q11" s="32"/>
      <c r="R11" s="32"/>
      <c r="S11" s="6"/>
      <c r="T11" s="35" t="s">
        <v>39</v>
      </c>
      <c r="U11" s="35"/>
      <c r="V11" s="35"/>
      <c r="W11" s="35"/>
    </row>
    <row r="12" spans="1:23" ht="26.25" customHeight="1" thickTop="1">
      <c r="A12" s="65" t="s">
        <v>22</v>
      </c>
      <c r="B12" s="13">
        <v>1</v>
      </c>
      <c r="C12" s="51" t="s">
        <v>14</v>
      </c>
      <c r="D12" s="51"/>
      <c r="E12" s="51"/>
      <c r="F12" s="68">
        <v>130000</v>
      </c>
      <c r="G12" s="68"/>
      <c r="H12" s="68"/>
      <c r="I12" s="68"/>
      <c r="J12" s="68">
        <f t="shared" si="0"/>
        <v>13000</v>
      </c>
      <c r="K12" s="68"/>
      <c r="L12" s="68"/>
      <c r="M12" s="68">
        <f t="shared" si="1"/>
        <v>143000</v>
      </c>
      <c r="N12" s="68"/>
      <c r="O12" s="68"/>
      <c r="P12" s="68"/>
      <c r="Q12" s="50">
        <v>45260</v>
      </c>
      <c r="R12" s="51"/>
      <c r="S12" s="6"/>
      <c r="T12" s="29">
        <f>M5+M12+M14+M16+M18+M19+M20+M21+M23+M24+M25+M26+M27+M28+M30</f>
        <v>4267440</v>
      </c>
      <c r="U12" s="30"/>
      <c r="V12" s="30"/>
      <c r="W12" s="31"/>
    </row>
    <row r="13" spans="1:23" ht="26.25" customHeight="1">
      <c r="A13" s="66"/>
      <c r="B13" s="14">
        <v>2</v>
      </c>
      <c r="C13" s="49" t="s">
        <v>28</v>
      </c>
      <c r="D13" s="49"/>
      <c r="E13" s="49"/>
      <c r="F13" s="44">
        <v>449500</v>
      </c>
      <c r="G13" s="44"/>
      <c r="H13" s="44"/>
      <c r="I13" s="44"/>
      <c r="J13" s="44">
        <f t="shared" si="0"/>
        <v>44950</v>
      </c>
      <c r="K13" s="44"/>
      <c r="L13" s="44"/>
      <c r="M13" s="44">
        <f t="shared" si="1"/>
        <v>494450</v>
      </c>
      <c r="N13" s="44"/>
      <c r="O13" s="44"/>
      <c r="P13" s="44"/>
      <c r="Q13" s="50">
        <v>45250</v>
      </c>
      <c r="R13" s="51"/>
      <c r="S13" s="6"/>
      <c r="T13" s="137"/>
      <c r="U13" s="138"/>
      <c r="V13" s="138"/>
      <c r="W13" s="139"/>
    </row>
    <row r="14" spans="1:23" ht="26.25" customHeight="1">
      <c r="A14" s="66"/>
      <c r="B14" s="13">
        <v>3</v>
      </c>
      <c r="C14" s="49" t="s">
        <v>48</v>
      </c>
      <c r="D14" s="49"/>
      <c r="E14" s="49"/>
      <c r="F14" s="44">
        <v>30000</v>
      </c>
      <c r="G14" s="44"/>
      <c r="H14" s="44"/>
      <c r="I14" s="44"/>
      <c r="J14" s="44">
        <f t="shared" si="0"/>
        <v>3000</v>
      </c>
      <c r="K14" s="44"/>
      <c r="L14" s="44"/>
      <c r="M14" s="44">
        <f t="shared" si="1"/>
        <v>33000</v>
      </c>
      <c r="N14" s="44"/>
      <c r="O14" s="44"/>
      <c r="P14" s="44"/>
      <c r="Q14" s="55">
        <v>45265</v>
      </c>
      <c r="R14" s="49"/>
      <c r="S14" s="6"/>
      <c r="T14" s="137"/>
      <c r="U14" s="138"/>
      <c r="V14" s="138"/>
      <c r="W14" s="139"/>
    </row>
    <row r="15" spans="1:23" ht="26.25" customHeight="1" thickBot="1">
      <c r="A15" s="66"/>
      <c r="B15" s="14">
        <v>4</v>
      </c>
      <c r="C15" s="41" t="s">
        <v>47</v>
      </c>
      <c r="D15" s="42"/>
      <c r="E15" s="43"/>
      <c r="F15" s="62">
        <v>140000</v>
      </c>
      <c r="G15" s="63"/>
      <c r="H15" s="63"/>
      <c r="I15" s="64"/>
      <c r="J15" s="62">
        <f>F15*0.1</f>
        <v>14000</v>
      </c>
      <c r="K15" s="63"/>
      <c r="L15" s="64"/>
      <c r="M15" s="62">
        <f t="shared" si="1"/>
        <v>154000</v>
      </c>
      <c r="N15" s="63"/>
      <c r="O15" s="63"/>
      <c r="P15" s="64"/>
      <c r="Q15" s="55">
        <v>45250</v>
      </c>
      <c r="R15" s="49"/>
      <c r="S15" s="6"/>
      <c r="T15" s="46"/>
      <c r="U15" s="47"/>
      <c r="V15" s="47"/>
      <c r="W15" s="48"/>
    </row>
    <row r="16" spans="1:23" ht="26.25" customHeight="1" thickBot="1">
      <c r="A16" s="66"/>
      <c r="B16" s="82">
        <v>5</v>
      </c>
      <c r="C16" s="112" t="s">
        <v>24</v>
      </c>
      <c r="D16" s="113"/>
      <c r="E16" s="114"/>
      <c r="F16" s="90">
        <v>1602000</v>
      </c>
      <c r="G16" s="90"/>
      <c r="H16" s="90"/>
      <c r="I16" s="90"/>
      <c r="J16" s="90">
        <f t="shared" si="0"/>
        <v>160200</v>
      </c>
      <c r="K16" s="90"/>
      <c r="L16" s="90"/>
      <c r="M16" s="91">
        <f>F16+J16+F17</f>
        <v>1878040</v>
      </c>
      <c r="N16" s="92"/>
      <c r="O16" s="92"/>
      <c r="P16" s="93"/>
      <c r="Q16" s="97">
        <v>45260</v>
      </c>
      <c r="R16" s="98"/>
      <c r="S16" s="17"/>
      <c r="T16" s="35" t="s">
        <v>40</v>
      </c>
      <c r="U16" s="35"/>
      <c r="V16" s="35"/>
      <c r="W16" s="35"/>
    </row>
    <row r="17" spans="1:43" ht="26.25" customHeight="1">
      <c r="A17" s="66"/>
      <c r="B17" s="83"/>
      <c r="C17" s="115"/>
      <c r="D17" s="116"/>
      <c r="E17" s="117"/>
      <c r="F17" s="101">
        <v>115840</v>
      </c>
      <c r="G17" s="101"/>
      <c r="H17" s="101"/>
      <c r="I17" s="101"/>
      <c r="J17" s="101" t="s">
        <v>16</v>
      </c>
      <c r="K17" s="101"/>
      <c r="L17" s="101"/>
      <c r="M17" s="94"/>
      <c r="N17" s="95"/>
      <c r="O17" s="95"/>
      <c r="P17" s="96"/>
      <c r="Q17" s="99"/>
      <c r="R17" s="100"/>
      <c r="S17" s="17"/>
      <c r="T17" s="29">
        <f>M29</f>
        <v>107800</v>
      </c>
      <c r="U17" s="30"/>
      <c r="V17" s="30"/>
      <c r="W17" s="31"/>
    </row>
    <row r="18" spans="1:43" ht="26.25" customHeight="1">
      <c r="A18" s="66"/>
      <c r="B18" s="14">
        <v>6</v>
      </c>
      <c r="C18" s="49" t="s">
        <v>13</v>
      </c>
      <c r="D18" s="49"/>
      <c r="E18" s="49"/>
      <c r="F18" s="44">
        <v>465000</v>
      </c>
      <c r="G18" s="44"/>
      <c r="H18" s="44"/>
      <c r="I18" s="44"/>
      <c r="J18" s="44">
        <f>F18*0.1</f>
        <v>46500</v>
      </c>
      <c r="K18" s="44"/>
      <c r="L18" s="44"/>
      <c r="M18" s="44">
        <f>F18+J18</f>
        <v>511500</v>
      </c>
      <c r="N18" s="44"/>
      <c r="O18" s="44"/>
      <c r="P18" s="44"/>
      <c r="Q18" s="55">
        <v>45260</v>
      </c>
      <c r="R18" s="49"/>
      <c r="S18" s="6"/>
      <c r="T18" s="137"/>
      <c r="U18" s="138"/>
      <c r="V18" s="138"/>
      <c r="W18" s="139"/>
    </row>
    <row r="19" spans="1:43" ht="26.25" customHeight="1">
      <c r="A19" s="66"/>
      <c r="B19" s="14">
        <v>7</v>
      </c>
      <c r="C19" s="41" t="s">
        <v>52</v>
      </c>
      <c r="D19" s="42"/>
      <c r="E19" s="43"/>
      <c r="F19" s="62">
        <v>371000</v>
      </c>
      <c r="G19" s="63"/>
      <c r="H19" s="63"/>
      <c r="I19" s="64"/>
      <c r="J19" s="62">
        <f>F19*0.1</f>
        <v>37100</v>
      </c>
      <c r="K19" s="63"/>
      <c r="L19" s="64"/>
      <c r="M19" s="62">
        <f t="shared" si="1"/>
        <v>408100</v>
      </c>
      <c r="N19" s="63"/>
      <c r="O19" s="63"/>
      <c r="P19" s="64"/>
      <c r="Q19" s="55"/>
      <c r="R19" s="49"/>
      <c r="S19" s="6"/>
      <c r="T19" s="137"/>
      <c r="U19" s="138"/>
      <c r="V19" s="138"/>
      <c r="W19" s="139"/>
    </row>
    <row r="20" spans="1:43" ht="26.25" customHeight="1" thickBot="1">
      <c r="A20" s="66"/>
      <c r="B20" s="14">
        <v>8</v>
      </c>
      <c r="C20" s="41" t="s">
        <v>36</v>
      </c>
      <c r="D20" s="42"/>
      <c r="E20" s="43"/>
      <c r="F20" s="62">
        <v>30000</v>
      </c>
      <c r="G20" s="63"/>
      <c r="H20" s="63"/>
      <c r="I20" s="64"/>
      <c r="J20" s="62">
        <f t="shared" si="0"/>
        <v>3000</v>
      </c>
      <c r="K20" s="63"/>
      <c r="L20" s="64"/>
      <c r="M20" s="62">
        <f t="shared" si="1"/>
        <v>33000</v>
      </c>
      <c r="N20" s="63"/>
      <c r="O20" s="63"/>
      <c r="P20" s="64"/>
      <c r="Q20" s="55">
        <v>45245</v>
      </c>
      <c r="R20" s="49"/>
      <c r="S20" s="6"/>
      <c r="T20" s="46"/>
      <c r="U20" s="47"/>
      <c r="V20" s="47"/>
      <c r="W20" s="48"/>
    </row>
    <row r="21" spans="1:43" ht="26.25" customHeight="1">
      <c r="A21" s="66"/>
      <c r="B21" s="82">
        <v>9</v>
      </c>
      <c r="C21" s="84" t="s">
        <v>83</v>
      </c>
      <c r="D21" s="85"/>
      <c r="E21" s="86"/>
      <c r="F21" s="90">
        <v>37500</v>
      </c>
      <c r="G21" s="90"/>
      <c r="H21" s="90"/>
      <c r="I21" s="90"/>
      <c r="J21" s="90">
        <f t="shared" si="0"/>
        <v>3750</v>
      </c>
      <c r="K21" s="90"/>
      <c r="L21" s="90"/>
      <c r="M21" s="91">
        <f>F21+J21+F22</f>
        <v>46250</v>
      </c>
      <c r="N21" s="92"/>
      <c r="O21" s="92"/>
      <c r="P21" s="93"/>
      <c r="Q21" s="97"/>
      <c r="R21" s="98"/>
      <c r="S21" s="6"/>
      <c r="T21" s="21"/>
      <c r="U21" s="21"/>
      <c r="V21" s="21"/>
      <c r="W21" s="21"/>
    </row>
    <row r="22" spans="1:43" ht="26.25" customHeight="1">
      <c r="A22" s="66"/>
      <c r="B22" s="83"/>
      <c r="C22" s="87"/>
      <c r="D22" s="88"/>
      <c r="E22" s="89"/>
      <c r="F22" s="101">
        <v>5000</v>
      </c>
      <c r="G22" s="101"/>
      <c r="H22" s="101"/>
      <c r="I22" s="101"/>
      <c r="J22" s="101" t="s">
        <v>16</v>
      </c>
      <c r="K22" s="101"/>
      <c r="L22" s="101"/>
      <c r="M22" s="94"/>
      <c r="N22" s="95"/>
      <c r="O22" s="95"/>
      <c r="P22" s="96"/>
      <c r="Q22" s="99"/>
      <c r="R22" s="100"/>
      <c r="S22" s="6"/>
      <c r="T22" s="155">
        <f>T17+T12+T6</f>
        <v>5677365</v>
      </c>
      <c r="U22" s="156"/>
      <c r="V22" s="156"/>
      <c r="W22" s="156"/>
    </row>
    <row r="23" spans="1:43" ht="26.25" customHeight="1">
      <c r="A23" s="66"/>
      <c r="B23" s="14">
        <v>10</v>
      </c>
      <c r="C23" s="41" t="s">
        <v>50</v>
      </c>
      <c r="D23" s="42"/>
      <c r="E23" s="43"/>
      <c r="F23" s="44">
        <v>62000</v>
      </c>
      <c r="G23" s="44"/>
      <c r="H23" s="44"/>
      <c r="I23" s="44"/>
      <c r="J23" s="44">
        <f>F23*0.1</f>
        <v>6200</v>
      </c>
      <c r="K23" s="44"/>
      <c r="L23" s="44"/>
      <c r="M23" s="44">
        <f>F23+J23</f>
        <v>68200</v>
      </c>
      <c r="N23" s="44"/>
      <c r="O23" s="44"/>
      <c r="P23" s="44"/>
      <c r="Q23" s="55">
        <v>45265</v>
      </c>
      <c r="R23" s="49"/>
      <c r="S23" s="6"/>
      <c r="T23" s="156"/>
      <c r="U23" s="156"/>
      <c r="V23" s="156"/>
      <c r="W23" s="156"/>
    </row>
    <row r="24" spans="1:43" ht="26.25" customHeight="1">
      <c r="A24" s="66"/>
      <c r="B24" s="14">
        <v>11</v>
      </c>
      <c r="C24" s="41" t="s">
        <v>54</v>
      </c>
      <c r="D24" s="42"/>
      <c r="E24" s="43"/>
      <c r="F24" s="44">
        <v>128000</v>
      </c>
      <c r="G24" s="44"/>
      <c r="H24" s="44"/>
      <c r="I24" s="44"/>
      <c r="J24" s="44">
        <f t="shared" si="0"/>
        <v>12800</v>
      </c>
      <c r="K24" s="44"/>
      <c r="L24" s="44"/>
      <c r="M24" s="44">
        <f t="shared" si="1"/>
        <v>140800</v>
      </c>
      <c r="N24" s="44"/>
      <c r="O24" s="44"/>
      <c r="P24" s="44"/>
      <c r="Q24" s="55">
        <v>45260</v>
      </c>
      <c r="R24" s="49"/>
      <c r="S24" s="6"/>
      <c r="T24" s="155">
        <f>M31-T22</f>
        <v>30800</v>
      </c>
      <c r="U24" s="156"/>
      <c r="V24" s="156"/>
      <c r="W24" s="156"/>
    </row>
    <row r="25" spans="1:43" ht="26.25" customHeight="1" thickBot="1">
      <c r="A25" s="67"/>
      <c r="B25" s="15">
        <v>12</v>
      </c>
      <c r="C25" s="32" t="s">
        <v>35</v>
      </c>
      <c r="D25" s="32"/>
      <c r="E25" s="32"/>
      <c r="F25" s="33">
        <v>81000</v>
      </c>
      <c r="G25" s="33"/>
      <c r="H25" s="33"/>
      <c r="I25" s="33"/>
      <c r="J25" s="33">
        <f t="shared" si="0"/>
        <v>8100</v>
      </c>
      <c r="K25" s="33"/>
      <c r="L25" s="33"/>
      <c r="M25" s="33">
        <f t="shared" si="1"/>
        <v>89100</v>
      </c>
      <c r="N25" s="33"/>
      <c r="O25" s="33"/>
      <c r="P25" s="33"/>
      <c r="Q25" s="34">
        <v>45247</v>
      </c>
      <c r="R25" s="32"/>
      <c r="S25" s="6"/>
      <c r="T25" s="156"/>
      <c r="U25" s="156"/>
      <c r="V25" s="156"/>
      <c r="W25" s="156"/>
    </row>
    <row r="26" spans="1:43" ht="26.25" customHeight="1" thickTop="1">
      <c r="A26" s="65" t="s">
        <v>23</v>
      </c>
      <c r="B26" s="13">
        <v>1</v>
      </c>
      <c r="C26" s="51" t="s">
        <v>33</v>
      </c>
      <c r="D26" s="51"/>
      <c r="E26" s="51"/>
      <c r="F26" s="68">
        <v>72000</v>
      </c>
      <c r="G26" s="68"/>
      <c r="H26" s="68"/>
      <c r="I26" s="68"/>
      <c r="J26" s="68">
        <f>F26*0.1</f>
        <v>7200</v>
      </c>
      <c r="K26" s="68"/>
      <c r="L26" s="68"/>
      <c r="M26" s="68">
        <f>F26+J26</f>
        <v>79200</v>
      </c>
      <c r="N26" s="68"/>
      <c r="O26" s="68"/>
      <c r="P26" s="68"/>
      <c r="Q26" s="50">
        <v>45260</v>
      </c>
      <c r="R26" s="51"/>
      <c r="S26" s="6"/>
    </row>
    <row r="27" spans="1:43" ht="26.25" customHeight="1">
      <c r="A27" s="66"/>
      <c r="B27" s="13">
        <v>2</v>
      </c>
      <c r="C27" s="157" t="s">
        <v>46</v>
      </c>
      <c r="D27" s="157"/>
      <c r="E27" s="157"/>
      <c r="F27" s="68">
        <v>28000</v>
      </c>
      <c r="G27" s="68"/>
      <c r="H27" s="68"/>
      <c r="I27" s="68"/>
      <c r="J27" s="68">
        <f t="shared" si="0"/>
        <v>2800</v>
      </c>
      <c r="K27" s="68"/>
      <c r="L27" s="68"/>
      <c r="M27" s="68">
        <f t="shared" si="1"/>
        <v>30800</v>
      </c>
      <c r="N27" s="68"/>
      <c r="O27" s="68"/>
      <c r="P27" s="68"/>
      <c r="Q27" s="50">
        <v>45260</v>
      </c>
      <c r="R27" s="51"/>
      <c r="S27" s="6"/>
      <c r="AQ27" s="1" t="s">
        <v>53</v>
      </c>
    </row>
    <row r="28" spans="1:43" ht="26.25" customHeight="1">
      <c r="A28" s="66"/>
      <c r="B28" s="13">
        <v>3</v>
      </c>
      <c r="C28" s="49" t="s">
        <v>29</v>
      </c>
      <c r="D28" s="49"/>
      <c r="E28" s="49"/>
      <c r="F28" s="44">
        <v>247000</v>
      </c>
      <c r="G28" s="44"/>
      <c r="H28" s="44"/>
      <c r="I28" s="44"/>
      <c r="J28" s="44">
        <f>F28*0.1</f>
        <v>24700</v>
      </c>
      <c r="K28" s="44"/>
      <c r="L28" s="44"/>
      <c r="M28" s="44">
        <f>F28+J28</f>
        <v>271700</v>
      </c>
      <c r="N28" s="44"/>
      <c r="O28" s="44"/>
      <c r="P28" s="44"/>
      <c r="Q28" s="50">
        <v>45245</v>
      </c>
      <c r="R28" s="51"/>
      <c r="S28" s="6"/>
    </row>
    <row r="29" spans="1:43" ht="26.25" customHeight="1">
      <c r="A29" s="66"/>
      <c r="B29" s="13">
        <v>4</v>
      </c>
      <c r="C29" s="49" t="s">
        <v>51</v>
      </c>
      <c r="D29" s="49"/>
      <c r="E29" s="49"/>
      <c r="F29" s="44">
        <v>98000</v>
      </c>
      <c r="G29" s="44"/>
      <c r="H29" s="44"/>
      <c r="I29" s="44"/>
      <c r="J29" s="44">
        <f t="shared" si="0"/>
        <v>9800</v>
      </c>
      <c r="K29" s="44"/>
      <c r="L29" s="44"/>
      <c r="M29" s="44">
        <f t="shared" si="1"/>
        <v>107800</v>
      </c>
      <c r="N29" s="44"/>
      <c r="O29" s="44"/>
      <c r="P29" s="44"/>
      <c r="Q29" s="50">
        <v>45239</v>
      </c>
      <c r="R29" s="51"/>
      <c r="S29" s="6"/>
    </row>
    <row r="30" spans="1:43" ht="26.25" customHeight="1" thickBot="1">
      <c r="A30" s="79"/>
      <c r="B30" s="13">
        <v>5</v>
      </c>
      <c r="C30" s="51" t="s">
        <v>55</v>
      </c>
      <c r="D30" s="51"/>
      <c r="E30" s="51"/>
      <c r="F30" s="68"/>
      <c r="G30" s="68"/>
      <c r="H30" s="68"/>
      <c r="I30" s="68"/>
      <c r="J30" s="68">
        <f t="shared" si="0"/>
        <v>0</v>
      </c>
      <c r="K30" s="68"/>
      <c r="L30" s="68"/>
      <c r="M30" s="68">
        <f t="shared" si="1"/>
        <v>0</v>
      </c>
      <c r="N30" s="68"/>
      <c r="O30" s="68"/>
      <c r="P30" s="68"/>
      <c r="Q30" s="50" t="s">
        <v>70</v>
      </c>
      <c r="R30" s="51"/>
      <c r="S30" s="6">
        <v>20</v>
      </c>
    </row>
    <row r="31" spans="1:43" ht="26.25" customHeight="1" thickBot="1">
      <c r="A31" s="6"/>
      <c r="B31" s="7"/>
      <c r="C31" s="6"/>
      <c r="D31" s="6"/>
      <c r="E31" s="6"/>
      <c r="F31" s="102">
        <f>SUM(F5:F30)</f>
        <v>5202340</v>
      </c>
      <c r="G31" s="103"/>
      <c r="H31" s="103"/>
      <c r="I31" s="104"/>
      <c r="J31" s="102">
        <f>SUM(J5:J30)</f>
        <v>505825</v>
      </c>
      <c r="K31" s="103"/>
      <c r="L31" s="104"/>
      <c r="M31" s="102">
        <f>SUM(M5:M30)</f>
        <v>5708165</v>
      </c>
      <c r="N31" s="103"/>
      <c r="O31" s="103"/>
      <c r="P31" s="104"/>
      <c r="Q31" s="6"/>
      <c r="R31" s="6"/>
      <c r="S31" s="6"/>
    </row>
    <row r="32" spans="1:43" ht="30" customHeight="1"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"/>
      <c r="R32" s="2"/>
      <c r="S32" s="2"/>
      <c r="AA32" s="1" t="s">
        <v>53</v>
      </c>
    </row>
  </sheetData>
  <mergeCells count="150">
    <mergeCell ref="F31:I31"/>
    <mergeCell ref="J31:L31"/>
    <mergeCell ref="M31:P31"/>
    <mergeCell ref="C29:E29"/>
    <mergeCell ref="F29:I29"/>
    <mergeCell ref="J29:L29"/>
    <mergeCell ref="M29:P29"/>
    <mergeCell ref="Q29:R29"/>
    <mergeCell ref="C30:E30"/>
    <mergeCell ref="F30:I30"/>
    <mergeCell ref="J30:L30"/>
    <mergeCell ref="M30:P30"/>
    <mergeCell ref="Q30:R30"/>
    <mergeCell ref="M27:P27"/>
    <mergeCell ref="Q27:R27"/>
    <mergeCell ref="C28:E28"/>
    <mergeCell ref="F28:I28"/>
    <mergeCell ref="J28:L28"/>
    <mergeCell ref="M28:P28"/>
    <mergeCell ref="Q28:R28"/>
    <mergeCell ref="Q25:R25"/>
    <mergeCell ref="A26:A30"/>
    <mergeCell ref="C26:E26"/>
    <mergeCell ref="F26:I26"/>
    <mergeCell ref="J26:L26"/>
    <mergeCell ref="M26:P26"/>
    <mergeCell ref="Q26:R26"/>
    <mergeCell ref="C27:E27"/>
    <mergeCell ref="F27:I27"/>
    <mergeCell ref="J27:L27"/>
    <mergeCell ref="A12:A25"/>
    <mergeCell ref="C15:E15"/>
    <mergeCell ref="F15:I15"/>
    <mergeCell ref="J15:L15"/>
    <mergeCell ref="C24:E24"/>
    <mergeCell ref="F24:I24"/>
    <mergeCell ref="J24:L24"/>
    <mergeCell ref="M24:P24"/>
    <mergeCell ref="Q24:R24"/>
    <mergeCell ref="T24:W25"/>
    <mergeCell ref="C25:E25"/>
    <mergeCell ref="F25:I25"/>
    <mergeCell ref="J25:L25"/>
    <mergeCell ref="M25:P25"/>
    <mergeCell ref="T22:W23"/>
    <mergeCell ref="C23:E23"/>
    <mergeCell ref="F23:I23"/>
    <mergeCell ref="J23:L23"/>
    <mergeCell ref="M23:P23"/>
    <mergeCell ref="Q23:R23"/>
    <mergeCell ref="B21:B22"/>
    <mergeCell ref="C21:E22"/>
    <mergeCell ref="F21:I21"/>
    <mergeCell ref="J21:L21"/>
    <mergeCell ref="M21:P22"/>
    <mergeCell ref="Q21:R22"/>
    <mergeCell ref="F22:I22"/>
    <mergeCell ref="J22:L22"/>
    <mergeCell ref="T16:W16"/>
    <mergeCell ref="F17:I17"/>
    <mergeCell ref="J17:L17"/>
    <mergeCell ref="T17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M15:P15"/>
    <mergeCell ref="Q15:R15"/>
    <mergeCell ref="B16:B17"/>
    <mergeCell ref="C16:E17"/>
    <mergeCell ref="F16:I16"/>
    <mergeCell ref="J16:L16"/>
    <mergeCell ref="M16:P17"/>
    <mergeCell ref="Q16:R17"/>
    <mergeCell ref="T12:W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C12:E12"/>
    <mergeCell ref="F12:I12"/>
    <mergeCell ref="J12:L12"/>
    <mergeCell ref="M12:P12"/>
    <mergeCell ref="Q12:R12"/>
    <mergeCell ref="Q14:R14"/>
    <mergeCell ref="T11:W11"/>
    <mergeCell ref="M9:P9"/>
    <mergeCell ref="Q9:R9"/>
    <mergeCell ref="C10:E10"/>
    <mergeCell ref="F10:I10"/>
    <mergeCell ref="J10:L10"/>
    <mergeCell ref="M10:P10"/>
    <mergeCell ref="Q10:R10"/>
    <mergeCell ref="T6:W10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A6:A11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1:E11"/>
    <mergeCell ref="F11:I11"/>
    <mergeCell ref="J11:L11"/>
    <mergeCell ref="M11:P11"/>
    <mergeCell ref="Q11:R11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D424-F259-428B-84B9-DF3A7F07E433}">
  <dimension ref="A1:AQ32"/>
  <sheetViews>
    <sheetView topLeftCell="A13" zoomScaleNormal="100" workbookViewId="0">
      <selection activeCell="F30" sqref="F30:I30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9"/>
    <col min="6" max="16" width="5" style="3"/>
    <col min="17" max="16384" width="5" style="1"/>
  </cols>
  <sheetData>
    <row r="1" spans="1:23" ht="30" customHeight="1">
      <c r="A1" s="6"/>
      <c r="B1" s="7"/>
      <c r="C1" s="36" t="s">
        <v>25</v>
      </c>
      <c r="D1" s="36"/>
      <c r="E1" s="36"/>
      <c r="F1" s="37">
        <v>10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26.25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49" t="s">
        <v>5</v>
      </c>
      <c r="R4" s="49"/>
      <c r="S4" s="6"/>
    </row>
    <row r="5" spans="1:23" ht="26.25" customHeight="1" thickBot="1">
      <c r="A5" s="11" t="s">
        <v>8</v>
      </c>
      <c r="B5" s="12" t="s">
        <v>6</v>
      </c>
      <c r="C5" s="32" t="s">
        <v>7</v>
      </c>
      <c r="D5" s="32"/>
      <c r="E5" s="32"/>
      <c r="F5" s="33">
        <v>488250</v>
      </c>
      <c r="G5" s="33"/>
      <c r="H5" s="33"/>
      <c r="I5" s="33"/>
      <c r="J5" s="33">
        <v>46500</v>
      </c>
      <c r="K5" s="33"/>
      <c r="L5" s="33"/>
      <c r="M5" s="33">
        <f>F5+J5</f>
        <v>534750</v>
      </c>
      <c r="N5" s="33"/>
      <c r="O5" s="33"/>
      <c r="P5" s="33"/>
      <c r="Q5" s="34">
        <v>45260</v>
      </c>
      <c r="R5" s="32"/>
      <c r="S5" s="6"/>
      <c r="T5" s="35" t="s">
        <v>38</v>
      </c>
      <c r="U5" s="35"/>
      <c r="V5" s="35"/>
      <c r="W5" s="35"/>
    </row>
    <row r="6" spans="1:23" ht="26.25" customHeight="1" thickTop="1">
      <c r="A6" s="65" t="s">
        <v>21</v>
      </c>
      <c r="B6" s="13">
        <v>1</v>
      </c>
      <c r="C6" s="51" t="s">
        <v>9</v>
      </c>
      <c r="D6" s="51"/>
      <c r="E6" s="51"/>
      <c r="F6" s="68">
        <v>58000</v>
      </c>
      <c r="G6" s="68"/>
      <c r="H6" s="68"/>
      <c r="I6" s="68"/>
      <c r="J6" s="68">
        <f>F6*0.1</f>
        <v>5800</v>
      </c>
      <c r="K6" s="68"/>
      <c r="L6" s="68"/>
      <c r="M6" s="68">
        <f>F6+J6</f>
        <v>63800</v>
      </c>
      <c r="N6" s="68"/>
      <c r="O6" s="68"/>
      <c r="P6" s="68"/>
      <c r="Q6" s="50">
        <v>45257</v>
      </c>
      <c r="R6" s="51"/>
      <c r="S6" s="6"/>
      <c r="T6" s="29">
        <f>M7+M8+M9+M13+M15+M6</f>
        <v>1302125</v>
      </c>
      <c r="U6" s="30"/>
      <c r="V6" s="30"/>
      <c r="W6" s="31"/>
    </row>
    <row r="7" spans="1:23" ht="26.25" customHeight="1">
      <c r="A7" s="66"/>
      <c r="B7" s="14">
        <v>2</v>
      </c>
      <c r="C7" s="49" t="s">
        <v>10</v>
      </c>
      <c r="D7" s="49"/>
      <c r="E7" s="49"/>
      <c r="F7" s="44"/>
      <c r="G7" s="44"/>
      <c r="H7" s="44"/>
      <c r="I7" s="44"/>
      <c r="J7" s="44">
        <f t="shared" ref="J7:J30" si="0">F7*0.1</f>
        <v>0</v>
      </c>
      <c r="K7" s="44"/>
      <c r="L7" s="44"/>
      <c r="M7" s="44">
        <f t="shared" ref="M7:M30" si="1">F7+J7</f>
        <v>0</v>
      </c>
      <c r="N7" s="44"/>
      <c r="O7" s="44"/>
      <c r="P7" s="44"/>
      <c r="Q7" s="51"/>
      <c r="R7" s="51"/>
      <c r="S7" s="6"/>
      <c r="T7" s="137"/>
      <c r="U7" s="138"/>
      <c r="V7" s="138"/>
      <c r="W7" s="139"/>
    </row>
    <row r="8" spans="1:23" ht="26.25" customHeight="1">
      <c r="A8" s="66"/>
      <c r="B8" s="14">
        <v>3</v>
      </c>
      <c r="C8" s="49" t="s">
        <v>11</v>
      </c>
      <c r="D8" s="49"/>
      <c r="E8" s="49"/>
      <c r="F8" s="44">
        <v>246500</v>
      </c>
      <c r="G8" s="44"/>
      <c r="H8" s="44"/>
      <c r="I8" s="44"/>
      <c r="J8" s="44">
        <f t="shared" si="0"/>
        <v>24650</v>
      </c>
      <c r="K8" s="44"/>
      <c r="L8" s="44"/>
      <c r="M8" s="44">
        <f t="shared" si="1"/>
        <v>271150</v>
      </c>
      <c r="N8" s="44"/>
      <c r="O8" s="44"/>
      <c r="P8" s="44"/>
      <c r="Q8" s="50">
        <v>45250</v>
      </c>
      <c r="R8" s="51"/>
      <c r="S8" s="6"/>
      <c r="T8" s="137"/>
      <c r="U8" s="138"/>
      <c r="V8" s="138"/>
      <c r="W8" s="139"/>
    </row>
    <row r="9" spans="1:23" ht="26.25" customHeight="1">
      <c r="A9" s="66"/>
      <c r="B9" s="14">
        <v>4</v>
      </c>
      <c r="C9" s="49" t="s">
        <v>12</v>
      </c>
      <c r="D9" s="49"/>
      <c r="E9" s="49"/>
      <c r="F9" s="44">
        <v>289750</v>
      </c>
      <c r="G9" s="44"/>
      <c r="H9" s="44"/>
      <c r="I9" s="44"/>
      <c r="J9" s="44">
        <f>F9*0.1</f>
        <v>28975</v>
      </c>
      <c r="K9" s="44"/>
      <c r="L9" s="44"/>
      <c r="M9" s="44">
        <f>F9+J9</f>
        <v>318725</v>
      </c>
      <c r="N9" s="44"/>
      <c r="O9" s="44"/>
      <c r="P9" s="44"/>
      <c r="Q9" s="50">
        <v>45250</v>
      </c>
      <c r="R9" s="51"/>
      <c r="S9" s="6"/>
      <c r="T9" s="137"/>
      <c r="U9" s="138"/>
      <c r="V9" s="138"/>
      <c r="W9" s="139"/>
    </row>
    <row r="10" spans="1:23" ht="26.25" customHeight="1" thickBot="1">
      <c r="A10" s="66"/>
      <c r="B10" s="14">
        <v>5</v>
      </c>
      <c r="C10" s="49" t="s">
        <v>30</v>
      </c>
      <c r="D10" s="49"/>
      <c r="E10" s="49"/>
      <c r="F10" s="44"/>
      <c r="G10" s="44"/>
      <c r="H10" s="44"/>
      <c r="I10" s="44"/>
      <c r="J10" s="44">
        <f t="shared" si="0"/>
        <v>0</v>
      </c>
      <c r="K10" s="44"/>
      <c r="L10" s="44"/>
      <c r="M10" s="44">
        <f t="shared" si="1"/>
        <v>0</v>
      </c>
      <c r="N10" s="44"/>
      <c r="O10" s="44"/>
      <c r="P10" s="44"/>
      <c r="Q10" s="55">
        <v>45250</v>
      </c>
      <c r="R10" s="49"/>
      <c r="S10" s="6"/>
      <c r="T10" s="46"/>
      <c r="U10" s="47"/>
      <c r="V10" s="47"/>
      <c r="W10" s="48"/>
    </row>
    <row r="11" spans="1:23" ht="26.25" customHeight="1" thickBot="1">
      <c r="A11" s="67"/>
      <c r="B11" s="15">
        <v>6</v>
      </c>
      <c r="C11" s="32" t="s">
        <v>41</v>
      </c>
      <c r="D11" s="32"/>
      <c r="E11" s="32"/>
      <c r="F11" s="33"/>
      <c r="G11" s="33"/>
      <c r="H11" s="33"/>
      <c r="I11" s="33"/>
      <c r="J11" s="33">
        <f t="shared" si="0"/>
        <v>0</v>
      </c>
      <c r="K11" s="33"/>
      <c r="L11" s="33"/>
      <c r="M11" s="33">
        <f t="shared" si="1"/>
        <v>0</v>
      </c>
      <c r="N11" s="33"/>
      <c r="O11" s="33"/>
      <c r="P11" s="33"/>
      <c r="Q11" s="32"/>
      <c r="R11" s="32"/>
      <c r="S11" s="6"/>
      <c r="T11" s="35" t="s">
        <v>39</v>
      </c>
      <c r="U11" s="35"/>
      <c r="V11" s="35"/>
      <c r="W11" s="35"/>
    </row>
    <row r="12" spans="1:23" ht="26.25" customHeight="1" thickTop="1">
      <c r="A12" s="65" t="s">
        <v>22</v>
      </c>
      <c r="B12" s="13">
        <v>1</v>
      </c>
      <c r="C12" s="51" t="s">
        <v>14</v>
      </c>
      <c r="D12" s="51"/>
      <c r="E12" s="51"/>
      <c r="F12" s="68">
        <v>130000</v>
      </c>
      <c r="G12" s="68"/>
      <c r="H12" s="68"/>
      <c r="I12" s="68"/>
      <c r="J12" s="68">
        <f t="shared" si="0"/>
        <v>13000</v>
      </c>
      <c r="K12" s="68"/>
      <c r="L12" s="68"/>
      <c r="M12" s="68">
        <f t="shared" si="1"/>
        <v>143000</v>
      </c>
      <c r="N12" s="68"/>
      <c r="O12" s="68"/>
      <c r="P12" s="68"/>
      <c r="Q12" s="50">
        <v>45260</v>
      </c>
      <c r="R12" s="51"/>
      <c r="S12" s="6"/>
      <c r="T12" s="29">
        <f>M5+M12+M14+M16+M18+M19+M20+M21+M23+M24+M25+M26+M27+M28+M30</f>
        <v>4707440</v>
      </c>
      <c r="U12" s="30"/>
      <c r="V12" s="30"/>
      <c r="W12" s="31"/>
    </row>
    <row r="13" spans="1:23" ht="26.25" customHeight="1">
      <c r="A13" s="66"/>
      <c r="B13" s="14">
        <v>2</v>
      </c>
      <c r="C13" s="49" t="s">
        <v>28</v>
      </c>
      <c r="D13" s="49"/>
      <c r="E13" s="49"/>
      <c r="F13" s="44">
        <v>449500</v>
      </c>
      <c r="G13" s="44"/>
      <c r="H13" s="44"/>
      <c r="I13" s="44"/>
      <c r="J13" s="44">
        <f t="shared" si="0"/>
        <v>44950</v>
      </c>
      <c r="K13" s="44"/>
      <c r="L13" s="44"/>
      <c r="M13" s="44">
        <f t="shared" si="1"/>
        <v>494450</v>
      </c>
      <c r="N13" s="44"/>
      <c r="O13" s="44"/>
      <c r="P13" s="44"/>
      <c r="Q13" s="50">
        <v>45250</v>
      </c>
      <c r="R13" s="51"/>
      <c r="S13" s="6"/>
      <c r="T13" s="137"/>
      <c r="U13" s="138"/>
      <c r="V13" s="138"/>
      <c r="W13" s="139"/>
    </row>
    <row r="14" spans="1:23" ht="26.25" customHeight="1">
      <c r="A14" s="66"/>
      <c r="B14" s="13">
        <v>3</v>
      </c>
      <c r="C14" s="49" t="s">
        <v>48</v>
      </c>
      <c r="D14" s="49"/>
      <c r="E14" s="49"/>
      <c r="F14" s="44">
        <v>30000</v>
      </c>
      <c r="G14" s="44"/>
      <c r="H14" s="44"/>
      <c r="I14" s="44"/>
      <c r="J14" s="44">
        <f t="shared" si="0"/>
        <v>3000</v>
      </c>
      <c r="K14" s="44"/>
      <c r="L14" s="44"/>
      <c r="M14" s="44">
        <f t="shared" si="1"/>
        <v>33000</v>
      </c>
      <c r="N14" s="44"/>
      <c r="O14" s="44"/>
      <c r="P14" s="44"/>
      <c r="Q14" s="55">
        <v>45265</v>
      </c>
      <c r="R14" s="49"/>
      <c r="S14" s="6"/>
      <c r="T14" s="137"/>
      <c r="U14" s="138"/>
      <c r="V14" s="138"/>
      <c r="W14" s="139"/>
    </row>
    <row r="15" spans="1:23" ht="26.25" customHeight="1" thickBot="1">
      <c r="A15" s="66"/>
      <c r="B15" s="14">
        <v>4</v>
      </c>
      <c r="C15" s="41" t="s">
        <v>47</v>
      </c>
      <c r="D15" s="42"/>
      <c r="E15" s="43"/>
      <c r="F15" s="62">
        <v>140000</v>
      </c>
      <c r="G15" s="63"/>
      <c r="H15" s="63"/>
      <c r="I15" s="64"/>
      <c r="J15" s="62">
        <f>F15*0.1</f>
        <v>14000</v>
      </c>
      <c r="K15" s="63"/>
      <c r="L15" s="64"/>
      <c r="M15" s="62">
        <f t="shared" si="1"/>
        <v>154000</v>
      </c>
      <c r="N15" s="63"/>
      <c r="O15" s="63"/>
      <c r="P15" s="64"/>
      <c r="Q15" s="55">
        <v>45250</v>
      </c>
      <c r="R15" s="49"/>
      <c r="S15" s="6"/>
      <c r="T15" s="46"/>
      <c r="U15" s="47"/>
      <c r="V15" s="47"/>
      <c r="W15" s="48"/>
    </row>
    <row r="16" spans="1:23" ht="26.25" customHeight="1" thickBot="1">
      <c r="A16" s="66"/>
      <c r="B16" s="82">
        <v>5</v>
      </c>
      <c r="C16" s="112" t="s">
        <v>24</v>
      </c>
      <c r="D16" s="113"/>
      <c r="E16" s="114"/>
      <c r="F16" s="90">
        <v>1602000</v>
      </c>
      <c r="G16" s="90"/>
      <c r="H16" s="90"/>
      <c r="I16" s="90"/>
      <c r="J16" s="90">
        <f t="shared" si="0"/>
        <v>160200</v>
      </c>
      <c r="K16" s="90"/>
      <c r="L16" s="90"/>
      <c r="M16" s="91">
        <f>F16+J16+F17</f>
        <v>1878040</v>
      </c>
      <c r="N16" s="92"/>
      <c r="O16" s="92"/>
      <c r="P16" s="93"/>
      <c r="Q16" s="97">
        <v>45260</v>
      </c>
      <c r="R16" s="98"/>
      <c r="S16" s="17"/>
      <c r="T16" s="35" t="s">
        <v>40</v>
      </c>
      <c r="U16" s="35"/>
      <c r="V16" s="35"/>
      <c r="W16" s="35"/>
    </row>
    <row r="17" spans="1:43" ht="26.25" customHeight="1">
      <c r="A17" s="66"/>
      <c r="B17" s="83"/>
      <c r="C17" s="115"/>
      <c r="D17" s="116"/>
      <c r="E17" s="117"/>
      <c r="F17" s="101">
        <v>115840</v>
      </c>
      <c r="G17" s="101"/>
      <c r="H17" s="101"/>
      <c r="I17" s="101"/>
      <c r="J17" s="101" t="s">
        <v>16</v>
      </c>
      <c r="K17" s="101"/>
      <c r="L17" s="101"/>
      <c r="M17" s="94"/>
      <c r="N17" s="95"/>
      <c r="O17" s="95"/>
      <c r="P17" s="96"/>
      <c r="Q17" s="99"/>
      <c r="R17" s="100"/>
      <c r="S17" s="17"/>
      <c r="T17" s="29">
        <f>M29</f>
        <v>107800</v>
      </c>
      <c r="U17" s="30"/>
      <c r="V17" s="30"/>
      <c r="W17" s="31"/>
    </row>
    <row r="18" spans="1:43" ht="26.25" customHeight="1">
      <c r="A18" s="66"/>
      <c r="B18" s="14">
        <v>6</v>
      </c>
      <c r="C18" s="49" t="s">
        <v>13</v>
      </c>
      <c r="D18" s="49"/>
      <c r="E18" s="49"/>
      <c r="F18" s="44">
        <v>465000</v>
      </c>
      <c r="G18" s="44"/>
      <c r="H18" s="44"/>
      <c r="I18" s="44"/>
      <c r="J18" s="44">
        <f>F18*0.1</f>
        <v>46500</v>
      </c>
      <c r="K18" s="44"/>
      <c r="L18" s="44"/>
      <c r="M18" s="44">
        <f>F18+J18</f>
        <v>511500</v>
      </c>
      <c r="N18" s="44"/>
      <c r="O18" s="44"/>
      <c r="P18" s="44"/>
      <c r="Q18" s="55">
        <v>45260</v>
      </c>
      <c r="R18" s="49"/>
      <c r="S18" s="6"/>
      <c r="T18" s="137"/>
      <c r="U18" s="138"/>
      <c r="V18" s="138"/>
      <c r="W18" s="139"/>
    </row>
    <row r="19" spans="1:43" ht="26.25" customHeight="1">
      <c r="A19" s="66"/>
      <c r="B19" s="14">
        <v>7</v>
      </c>
      <c r="C19" s="41" t="s">
        <v>52</v>
      </c>
      <c r="D19" s="42"/>
      <c r="E19" s="43"/>
      <c r="F19" s="62">
        <v>371000</v>
      </c>
      <c r="G19" s="63"/>
      <c r="H19" s="63"/>
      <c r="I19" s="64"/>
      <c r="J19" s="62">
        <f>F19*0.1</f>
        <v>37100</v>
      </c>
      <c r="K19" s="63"/>
      <c r="L19" s="64"/>
      <c r="M19" s="62">
        <f t="shared" si="1"/>
        <v>408100</v>
      </c>
      <c r="N19" s="63"/>
      <c r="O19" s="63"/>
      <c r="P19" s="64"/>
      <c r="Q19" s="55"/>
      <c r="R19" s="49"/>
      <c r="S19" s="6"/>
      <c r="T19" s="137"/>
      <c r="U19" s="138"/>
      <c r="V19" s="138"/>
      <c r="W19" s="139"/>
    </row>
    <row r="20" spans="1:43" ht="26.25" customHeight="1" thickBot="1">
      <c r="A20" s="66"/>
      <c r="B20" s="14">
        <v>8</v>
      </c>
      <c r="C20" s="41" t="s">
        <v>36</v>
      </c>
      <c r="D20" s="42"/>
      <c r="E20" s="43"/>
      <c r="F20" s="62">
        <v>30000</v>
      </c>
      <c r="G20" s="63"/>
      <c r="H20" s="63"/>
      <c r="I20" s="64"/>
      <c r="J20" s="62">
        <f t="shared" si="0"/>
        <v>3000</v>
      </c>
      <c r="K20" s="63"/>
      <c r="L20" s="64"/>
      <c r="M20" s="62">
        <f t="shared" si="1"/>
        <v>33000</v>
      </c>
      <c r="N20" s="63"/>
      <c r="O20" s="63"/>
      <c r="P20" s="64"/>
      <c r="Q20" s="55">
        <v>45245</v>
      </c>
      <c r="R20" s="49"/>
      <c r="S20" s="6"/>
      <c r="T20" s="46"/>
      <c r="U20" s="47"/>
      <c r="V20" s="47"/>
      <c r="W20" s="48"/>
    </row>
    <row r="21" spans="1:43" ht="26.25" customHeight="1">
      <c r="A21" s="66"/>
      <c r="B21" s="82">
        <v>9</v>
      </c>
      <c r="C21" s="84" t="s">
        <v>82</v>
      </c>
      <c r="D21" s="85"/>
      <c r="E21" s="86"/>
      <c r="F21" s="90">
        <v>37500</v>
      </c>
      <c r="G21" s="90"/>
      <c r="H21" s="90"/>
      <c r="I21" s="90"/>
      <c r="J21" s="90">
        <f t="shared" si="0"/>
        <v>3750</v>
      </c>
      <c r="K21" s="90"/>
      <c r="L21" s="90"/>
      <c r="M21" s="91">
        <f>F21+J21+F22</f>
        <v>46250</v>
      </c>
      <c r="N21" s="92"/>
      <c r="O21" s="92"/>
      <c r="P21" s="93"/>
      <c r="Q21" s="97"/>
      <c r="R21" s="98"/>
      <c r="S21" s="6"/>
      <c r="T21" s="21"/>
      <c r="U21" s="21"/>
      <c r="V21" s="21"/>
      <c r="W21" s="21"/>
    </row>
    <row r="22" spans="1:43" ht="26.25" customHeight="1">
      <c r="A22" s="66"/>
      <c r="B22" s="83"/>
      <c r="C22" s="87"/>
      <c r="D22" s="88"/>
      <c r="E22" s="89"/>
      <c r="F22" s="101">
        <v>5000</v>
      </c>
      <c r="G22" s="101"/>
      <c r="H22" s="101"/>
      <c r="I22" s="101"/>
      <c r="J22" s="101" t="s">
        <v>16</v>
      </c>
      <c r="K22" s="101"/>
      <c r="L22" s="101"/>
      <c r="M22" s="94"/>
      <c r="N22" s="95"/>
      <c r="O22" s="95"/>
      <c r="P22" s="96"/>
      <c r="Q22" s="99"/>
      <c r="R22" s="100"/>
      <c r="S22" s="6"/>
      <c r="T22" s="155">
        <f>T17+T12+T6</f>
        <v>6117365</v>
      </c>
      <c r="U22" s="156"/>
      <c r="V22" s="156"/>
      <c r="W22" s="156"/>
    </row>
    <row r="23" spans="1:43" ht="26.25" customHeight="1">
      <c r="A23" s="66"/>
      <c r="B23" s="14">
        <v>10</v>
      </c>
      <c r="C23" s="41" t="s">
        <v>50</v>
      </c>
      <c r="D23" s="42"/>
      <c r="E23" s="43"/>
      <c r="F23" s="44">
        <v>62000</v>
      </c>
      <c r="G23" s="44"/>
      <c r="H23" s="44"/>
      <c r="I23" s="44"/>
      <c r="J23" s="44">
        <f>F23*0.1</f>
        <v>6200</v>
      </c>
      <c r="K23" s="44"/>
      <c r="L23" s="44"/>
      <c r="M23" s="44">
        <f>F23+J23</f>
        <v>68200</v>
      </c>
      <c r="N23" s="44"/>
      <c r="O23" s="44"/>
      <c r="P23" s="44"/>
      <c r="Q23" s="55">
        <v>45265</v>
      </c>
      <c r="R23" s="49"/>
      <c r="S23" s="6"/>
      <c r="T23" s="156"/>
      <c r="U23" s="156"/>
      <c r="V23" s="156"/>
      <c r="W23" s="156"/>
    </row>
    <row r="24" spans="1:43" ht="26.25" customHeight="1">
      <c r="A24" s="66"/>
      <c r="B24" s="14">
        <v>11</v>
      </c>
      <c r="C24" s="41" t="s">
        <v>54</v>
      </c>
      <c r="D24" s="42"/>
      <c r="E24" s="43"/>
      <c r="F24" s="44">
        <v>128000</v>
      </c>
      <c r="G24" s="44"/>
      <c r="H24" s="44"/>
      <c r="I24" s="44"/>
      <c r="J24" s="44">
        <f t="shared" si="0"/>
        <v>12800</v>
      </c>
      <c r="K24" s="44"/>
      <c r="L24" s="44"/>
      <c r="M24" s="44">
        <f t="shared" si="1"/>
        <v>140800</v>
      </c>
      <c r="N24" s="44"/>
      <c r="O24" s="44"/>
      <c r="P24" s="44"/>
      <c r="Q24" s="55">
        <v>45260</v>
      </c>
      <c r="R24" s="49"/>
      <c r="S24" s="6"/>
      <c r="T24" s="155">
        <f>M31-T22</f>
        <v>0</v>
      </c>
      <c r="U24" s="156"/>
      <c r="V24" s="156"/>
      <c r="W24" s="156"/>
    </row>
    <row r="25" spans="1:43" ht="26.25" customHeight="1" thickBot="1">
      <c r="A25" s="67"/>
      <c r="B25" s="15">
        <v>12</v>
      </c>
      <c r="C25" s="32" t="s">
        <v>35</v>
      </c>
      <c r="D25" s="32"/>
      <c r="E25" s="32"/>
      <c r="F25" s="33">
        <v>81000</v>
      </c>
      <c r="G25" s="33"/>
      <c r="H25" s="33"/>
      <c r="I25" s="33"/>
      <c r="J25" s="33">
        <f t="shared" si="0"/>
        <v>8100</v>
      </c>
      <c r="K25" s="33"/>
      <c r="L25" s="33"/>
      <c r="M25" s="33">
        <f t="shared" si="1"/>
        <v>89100</v>
      </c>
      <c r="N25" s="33"/>
      <c r="O25" s="33"/>
      <c r="P25" s="33"/>
      <c r="Q25" s="34">
        <v>45247</v>
      </c>
      <c r="R25" s="32"/>
      <c r="S25" s="6"/>
      <c r="T25" s="156"/>
      <c r="U25" s="156"/>
      <c r="V25" s="156"/>
      <c r="W25" s="156"/>
    </row>
    <row r="26" spans="1:43" ht="26.25" customHeight="1" thickTop="1">
      <c r="A26" s="65" t="s">
        <v>23</v>
      </c>
      <c r="B26" s="13">
        <v>1</v>
      </c>
      <c r="C26" s="51" t="s">
        <v>33</v>
      </c>
      <c r="D26" s="51"/>
      <c r="E26" s="51"/>
      <c r="F26" s="68">
        <v>72000</v>
      </c>
      <c r="G26" s="68"/>
      <c r="H26" s="68"/>
      <c r="I26" s="68"/>
      <c r="J26" s="68">
        <f>F26*0.1</f>
        <v>7200</v>
      </c>
      <c r="K26" s="68"/>
      <c r="L26" s="68"/>
      <c r="M26" s="68">
        <f>F26+J26</f>
        <v>79200</v>
      </c>
      <c r="N26" s="68"/>
      <c r="O26" s="68"/>
      <c r="P26" s="68"/>
      <c r="Q26" s="50">
        <v>45260</v>
      </c>
      <c r="R26" s="51"/>
      <c r="S26" s="6"/>
    </row>
    <row r="27" spans="1:43" ht="26.25" customHeight="1">
      <c r="A27" s="66"/>
      <c r="B27" s="13">
        <v>2</v>
      </c>
      <c r="C27" s="157" t="s">
        <v>46</v>
      </c>
      <c r="D27" s="157"/>
      <c r="E27" s="157"/>
      <c r="F27" s="68">
        <v>28000</v>
      </c>
      <c r="G27" s="68"/>
      <c r="H27" s="68"/>
      <c r="I27" s="68"/>
      <c r="J27" s="68">
        <f t="shared" si="0"/>
        <v>2800</v>
      </c>
      <c r="K27" s="68"/>
      <c r="L27" s="68"/>
      <c r="M27" s="68">
        <f t="shared" si="1"/>
        <v>30800</v>
      </c>
      <c r="N27" s="68"/>
      <c r="O27" s="68"/>
      <c r="P27" s="68"/>
      <c r="Q27" s="50">
        <v>45260</v>
      </c>
      <c r="R27" s="51"/>
      <c r="S27" s="6"/>
      <c r="AQ27" s="1" t="s">
        <v>53</v>
      </c>
    </row>
    <row r="28" spans="1:43" ht="26.25" customHeight="1">
      <c r="A28" s="66"/>
      <c r="B28" s="13">
        <v>3</v>
      </c>
      <c r="C28" s="49" t="s">
        <v>29</v>
      </c>
      <c r="D28" s="49"/>
      <c r="E28" s="49"/>
      <c r="F28" s="44">
        <v>247000</v>
      </c>
      <c r="G28" s="44"/>
      <c r="H28" s="44"/>
      <c r="I28" s="44"/>
      <c r="J28" s="44">
        <f>F28*0.1</f>
        <v>24700</v>
      </c>
      <c r="K28" s="44"/>
      <c r="L28" s="44"/>
      <c r="M28" s="44">
        <f>F28+J28</f>
        <v>271700</v>
      </c>
      <c r="N28" s="44"/>
      <c r="O28" s="44"/>
      <c r="P28" s="44"/>
      <c r="Q28" s="50">
        <v>45245</v>
      </c>
      <c r="R28" s="51"/>
      <c r="S28" s="6"/>
    </row>
    <row r="29" spans="1:43" ht="26.25" customHeight="1">
      <c r="A29" s="66"/>
      <c r="B29" s="13">
        <v>4</v>
      </c>
      <c r="C29" s="49" t="s">
        <v>51</v>
      </c>
      <c r="D29" s="49"/>
      <c r="E29" s="49"/>
      <c r="F29" s="44">
        <v>98000</v>
      </c>
      <c r="G29" s="44"/>
      <c r="H29" s="44"/>
      <c r="I29" s="44"/>
      <c r="J29" s="44">
        <f t="shared" si="0"/>
        <v>9800</v>
      </c>
      <c r="K29" s="44"/>
      <c r="L29" s="44"/>
      <c r="M29" s="44">
        <f t="shared" si="1"/>
        <v>107800</v>
      </c>
      <c r="N29" s="44"/>
      <c r="O29" s="44"/>
      <c r="P29" s="44"/>
      <c r="Q29" s="50">
        <v>45239</v>
      </c>
      <c r="R29" s="51"/>
      <c r="S29" s="6"/>
    </row>
    <row r="30" spans="1:43" ht="26.25" customHeight="1" thickBot="1">
      <c r="A30" s="79"/>
      <c r="B30" s="13">
        <v>5</v>
      </c>
      <c r="C30" s="51" t="s">
        <v>55</v>
      </c>
      <c r="D30" s="51"/>
      <c r="E30" s="51"/>
      <c r="F30" s="68">
        <v>400000</v>
      </c>
      <c r="G30" s="68"/>
      <c r="H30" s="68"/>
      <c r="I30" s="68"/>
      <c r="J30" s="68">
        <f t="shared" si="0"/>
        <v>40000</v>
      </c>
      <c r="K30" s="68"/>
      <c r="L30" s="68"/>
      <c r="M30" s="68">
        <f t="shared" si="1"/>
        <v>440000</v>
      </c>
      <c r="N30" s="68"/>
      <c r="O30" s="68"/>
      <c r="P30" s="68"/>
      <c r="Q30" s="50" t="s">
        <v>70</v>
      </c>
      <c r="R30" s="51"/>
      <c r="S30" s="6">
        <v>20</v>
      </c>
    </row>
    <row r="31" spans="1:43" ht="26.25" customHeight="1" thickBot="1">
      <c r="A31" s="6"/>
      <c r="B31" s="7"/>
      <c r="C31" s="6"/>
      <c r="D31" s="6"/>
      <c r="E31" s="6"/>
      <c r="F31" s="102">
        <f>SUM(F5:F30)</f>
        <v>5574340</v>
      </c>
      <c r="G31" s="103"/>
      <c r="H31" s="103"/>
      <c r="I31" s="104"/>
      <c r="J31" s="102">
        <f>SUM(J5:J30)</f>
        <v>543025</v>
      </c>
      <c r="K31" s="103"/>
      <c r="L31" s="104"/>
      <c r="M31" s="102">
        <f>SUM(M5:M30)</f>
        <v>6117365</v>
      </c>
      <c r="N31" s="103"/>
      <c r="O31" s="103"/>
      <c r="P31" s="104"/>
      <c r="Q31" s="6"/>
      <c r="R31" s="6"/>
      <c r="S31" s="6"/>
    </row>
    <row r="32" spans="1:43" ht="30" customHeight="1"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"/>
      <c r="R32" s="2"/>
      <c r="S32" s="2"/>
      <c r="AA32" s="1" t="s">
        <v>53</v>
      </c>
    </row>
  </sheetData>
  <mergeCells count="150">
    <mergeCell ref="T24:W25"/>
    <mergeCell ref="C23:E23"/>
    <mergeCell ref="F23:I23"/>
    <mergeCell ref="J23:L23"/>
    <mergeCell ref="M23:P23"/>
    <mergeCell ref="Q23:R23"/>
    <mergeCell ref="C30:E30"/>
    <mergeCell ref="F30:I30"/>
    <mergeCell ref="J30:L30"/>
    <mergeCell ref="M30:P30"/>
    <mergeCell ref="Q30:R30"/>
    <mergeCell ref="C24:E24"/>
    <mergeCell ref="F24:I24"/>
    <mergeCell ref="J24:L24"/>
    <mergeCell ref="M24:P24"/>
    <mergeCell ref="Q24:R24"/>
    <mergeCell ref="C25:E25"/>
    <mergeCell ref="F25:I25"/>
    <mergeCell ref="J25:L25"/>
    <mergeCell ref="M25:P25"/>
    <mergeCell ref="Q25:R25"/>
    <mergeCell ref="T22:W23"/>
    <mergeCell ref="F22:I22"/>
    <mergeCell ref="J22:L22"/>
    <mergeCell ref="F31:I31"/>
    <mergeCell ref="J31:L31"/>
    <mergeCell ref="M31:P31"/>
    <mergeCell ref="Q27:R27"/>
    <mergeCell ref="C29:E29"/>
    <mergeCell ref="F29:I29"/>
    <mergeCell ref="J29:L29"/>
    <mergeCell ref="M29:P29"/>
    <mergeCell ref="Q29:R29"/>
    <mergeCell ref="C28:E28"/>
    <mergeCell ref="F28:I28"/>
    <mergeCell ref="J28:L28"/>
    <mergeCell ref="M28:P28"/>
    <mergeCell ref="Q28:R28"/>
    <mergeCell ref="A26:A30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T16:W16"/>
    <mergeCell ref="F17:I17"/>
    <mergeCell ref="J17:L17"/>
    <mergeCell ref="T17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T12:W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A12:A25"/>
    <mergeCell ref="C12:E12"/>
    <mergeCell ref="F12:I12"/>
    <mergeCell ref="J12:L12"/>
    <mergeCell ref="M12:P12"/>
    <mergeCell ref="Q12:R12"/>
    <mergeCell ref="Q14:R14"/>
    <mergeCell ref="C15:E15"/>
    <mergeCell ref="F15:I15"/>
    <mergeCell ref="J15:L15"/>
    <mergeCell ref="M15:P15"/>
    <mergeCell ref="Q15:R15"/>
    <mergeCell ref="B16:B17"/>
    <mergeCell ref="C16:E17"/>
    <mergeCell ref="F16:I16"/>
    <mergeCell ref="J16:L16"/>
    <mergeCell ref="M16:P17"/>
    <mergeCell ref="Q16:R17"/>
    <mergeCell ref="B21:B22"/>
    <mergeCell ref="C21:E22"/>
    <mergeCell ref="F21:I21"/>
    <mergeCell ref="J21:L21"/>
    <mergeCell ref="M21:P22"/>
    <mergeCell ref="Q21:R22"/>
    <mergeCell ref="A6:A11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1:E11"/>
    <mergeCell ref="F11:I11"/>
    <mergeCell ref="J11:L11"/>
    <mergeCell ref="M11:P11"/>
    <mergeCell ref="Q11:R11"/>
    <mergeCell ref="M9:P9"/>
    <mergeCell ref="Q9:R9"/>
    <mergeCell ref="C10:E10"/>
    <mergeCell ref="F10:I10"/>
    <mergeCell ref="J10:L10"/>
    <mergeCell ref="M10:P10"/>
    <mergeCell ref="Q10:R10"/>
    <mergeCell ref="C7:E7"/>
    <mergeCell ref="F7:I7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11:W11"/>
    <mergeCell ref="T6:W10"/>
    <mergeCell ref="J7:L7"/>
    <mergeCell ref="M7:P7"/>
    <mergeCell ref="Q7:R7"/>
    <mergeCell ref="C8:E8"/>
    <mergeCell ref="F8:I8"/>
    <mergeCell ref="C5:E5"/>
    <mergeCell ref="F5:I5"/>
    <mergeCell ref="J5:L5"/>
    <mergeCell ref="M5:P5"/>
    <mergeCell ref="Q5:R5"/>
    <mergeCell ref="T5:W5"/>
    <mergeCell ref="J8:L8"/>
    <mergeCell ref="M8:P8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CFA8A-AB22-44AF-AA9F-988638C6148C}">
  <dimension ref="A1:W30"/>
  <sheetViews>
    <sheetView topLeftCell="A16" zoomScaleNormal="100" workbookViewId="0">
      <selection activeCell="F25" sqref="F25:I25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9"/>
    <col min="6" max="16" width="5" style="3"/>
    <col min="17" max="16384" width="5" style="1"/>
  </cols>
  <sheetData>
    <row r="1" spans="1:23" ht="30" customHeight="1">
      <c r="A1" s="6"/>
      <c r="B1" s="7"/>
      <c r="C1" s="36" t="s">
        <v>25</v>
      </c>
      <c r="D1" s="36"/>
      <c r="E1" s="36"/>
      <c r="F1" s="37">
        <v>9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30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49" t="s">
        <v>5</v>
      </c>
      <c r="R4" s="49"/>
      <c r="S4" s="6"/>
    </row>
    <row r="5" spans="1:23" ht="30" customHeight="1" thickBot="1">
      <c r="A5" s="11" t="s">
        <v>8</v>
      </c>
      <c r="B5" s="12" t="s">
        <v>6</v>
      </c>
      <c r="C5" s="32" t="s">
        <v>7</v>
      </c>
      <c r="D5" s="32"/>
      <c r="E5" s="32"/>
      <c r="F5" s="33">
        <v>465000</v>
      </c>
      <c r="G5" s="33"/>
      <c r="H5" s="33"/>
      <c r="I5" s="33"/>
      <c r="J5" s="33">
        <v>46500</v>
      </c>
      <c r="K5" s="33"/>
      <c r="L5" s="33"/>
      <c r="M5" s="33">
        <f>F5+J5</f>
        <v>511500</v>
      </c>
      <c r="N5" s="33"/>
      <c r="O5" s="33"/>
      <c r="P5" s="33"/>
      <c r="Q5" s="34">
        <v>45230</v>
      </c>
      <c r="R5" s="32"/>
      <c r="S5" s="6"/>
      <c r="T5" s="35" t="s">
        <v>38</v>
      </c>
      <c r="U5" s="35"/>
      <c r="V5" s="35"/>
      <c r="W5" s="35"/>
    </row>
    <row r="6" spans="1:23" ht="27.75" customHeight="1" thickTop="1">
      <c r="A6" s="65" t="s">
        <v>21</v>
      </c>
      <c r="B6" s="13">
        <v>1</v>
      </c>
      <c r="C6" s="51" t="s">
        <v>9</v>
      </c>
      <c r="D6" s="51"/>
      <c r="E6" s="51"/>
      <c r="F6" s="68">
        <v>275500</v>
      </c>
      <c r="G6" s="68"/>
      <c r="H6" s="68"/>
      <c r="I6" s="68"/>
      <c r="J6" s="68">
        <f>F6*0.1</f>
        <v>27550</v>
      </c>
      <c r="K6" s="68"/>
      <c r="L6" s="68"/>
      <c r="M6" s="68">
        <f>F6+J6</f>
        <v>303050</v>
      </c>
      <c r="N6" s="68"/>
      <c r="O6" s="68"/>
      <c r="P6" s="68"/>
      <c r="Q6" s="50">
        <v>45224</v>
      </c>
      <c r="R6" s="51"/>
      <c r="S6" s="6"/>
      <c r="T6" s="29"/>
      <c r="U6" s="30"/>
      <c r="V6" s="30"/>
      <c r="W6" s="31"/>
    </row>
    <row r="7" spans="1:23" ht="27.75" customHeight="1">
      <c r="A7" s="66"/>
      <c r="B7" s="14">
        <v>2</v>
      </c>
      <c r="C7" s="49" t="s">
        <v>10</v>
      </c>
      <c r="D7" s="49"/>
      <c r="E7" s="49"/>
      <c r="F7" s="44">
        <v>15000</v>
      </c>
      <c r="G7" s="44"/>
      <c r="H7" s="44"/>
      <c r="I7" s="44"/>
      <c r="J7" s="44">
        <f t="shared" ref="J7:J28" si="0">F7*0.1</f>
        <v>1500</v>
      </c>
      <c r="K7" s="44"/>
      <c r="L7" s="44"/>
      <c r="M7" s="44">
        <f t="shared" ref="M7:M28" si="1">F7+J7</f>
        <v>16500</v>
      </c>
      <c r="N7" s="44"/>
      <c r="O7" s="44"/>
      <c r="P7" s="44"/>
      <c r="Q7" s="55">
        <v>45219</v>
      </c>
      <c r="R7" s="49"/>
      <c r="S7" s="6"/>
      <c r="T7" s="137"/>
      <c r="U7" s="138"/>
      <c r="V7" s="138"/>
      <c r="W7" s="139"/>
    </row>
    <row r="8" spans="1:23" ht="27.75" customHeight="1">
      <c r="A8" s="66"/>
      <c r="B8" s="14">
        <v>3</v>
      </c>
      <c r="C8" s="49" t="s">
        <v>11</v>
      </c>
      <c r="D8" s="49"/>
      <c r="E8" s="49"/>
      <c r="F8" s="44">
        <v>159500</v>
      </c>
      <c r="G8" s="44"/>
      <c r="H8" s="44"/>
      <c r="I8" s="44"/>
      <c r="J8" s="44">
        <f t="shared" si="0"/>
        <v>15950</v>
      </c>
      <c r="K8" s="44"/>
      <c r="L8" s="44"/>
      <c r="M8" s="44">
        <f t="shared" si="1"/>
        <v>175450</v>
      </c>
      <c r="N8" s="44"/>
      <c r="O8" s="44"/>
      <c r="P8" s="44"/>
      <c r="Q8" s="55">
        <v>45219</v>
      </c>
      <c r="R8" s="49"/>
      <c r="S8" s="6"/>
      <c r="T8" s="137"/>
      <c r="U8" s="138"/>
      <c r="V8" s="138"/>
      <c r="W8" s="139"/>
    </row>
    <row r="9" spans="1:23" ht="27.75" customHeight="1">
      <c r="A9" s="66"/>
      <c r="B9" s="14">
        <v>4</v>
      </c>
      <c r="C9" s="49" t="s">
        <v>12</v>
      </c>
      <c r="D9" s="49"/>
      <c r="E9" s="49"/>
      <c r="F9" s="44">
        <v>167750</v>
      </c>
      <c r="G9" s="44"/>
      <c r="H9" s="44"/>
      <c r="I9" s="44"/>
      <c r="J9" s="44">
        <f>F9*0.1</f>
        <v>16775</v>
      </c>
      <c r="K9" s="44"/>
      <c r="L9" s="44"/>
      <c r="M9" s="44">
        <f>F9+J9</f>
        <v>184525</v>
      </c>
      <c r="N9" s="44"/>
      <c r="O9" s="44"/>
      <c r="P9" s="44"/>
      <c r="Q9" s="55">
        <v>45219</v>
      </c>
      <c r="R9" s="49"/>
      <c r="S9" s="6"/>
      <c r="T9" s="137"/>
      <c r="U9" s="138"/>
      <c r="V9" s="138"/>
      <c r="W9" s="139"/>
    </row>
    <row r="10" spans="1:23" ht="27.75" customHeight="1" thickBot="1">
      <c r="A10" s="66"/>
      <c r="B10" s="14">
        <v>5</v>
      </c>
      <c r="C10" s="49" t="s">
        <v>30</v>
      </c>
      <c r="D10" s="49"/>
      <c r="E10" s="49"/>
      <c r="F10" s="44"/>
      <c r="G10" s="44"/>
      <c r="H10" s="44"/>
      <c r="I10" s="44"/>
      <c r="J10" s="44">
        <f t="shared" si="0"/>
        <v>0</v>
      </c>
      <c r="K10" s="44"/>
      <c r="L10" s="44"/>
      <c r="M10" s="44">
        <f t="shared" si="1"/>
        <v>0</v>
      </c>
      <c r="N10" s="44"/>
      <c r="O10" s="44"/>
      <c r="P10" s="44"/>
      <c r="Q10" s="55"/>
      <c r="R10" s="49"/>
      <c r="S10" s="6"/>
      <c r="T10" s="46"/>
      <c r="U10" s="47"/>
      <c r="V10" s="47"/>
      <c r="W10" s="48"/>
    </row>
    <row r="11" spans="1:23" ht="27.75" customHeight="1" thickBot="1">
      <c r="A11" s="67"/>
      <c r="B11" s="15">
        <v>6</v>
      </c>
      <c r="C11" s="32" t="s">
        <v>41</v>
      </c>
      <c r="D11" s="32"/>
      <c r="E11" s="32"/>
      <c r="F11" s="33"/>
      <c r="G11" s="33"/>
      <c r="H11" s="33"/>
      <c r="I11" s="33"/>
      <c r="J11" s="33">
        <f t="shared" si="0"/>
        <v>0</v>
      </c>
      <c r="K11" s="33"/>
      <c r="L11" s="33"/>
      <c r="M11" s="33">
        <f t="shared" si="1"/>
        <v>0</v>
      </c>
      <c r="N11" s="33"/>
      <c r="O11" s="33"/>
      <c r="P11" s="33"/>
      <c r="Q11" s="32"/>
      <c r="R11" s="32"/>
      <c r="S11" s="6"/>
      <c r="T11" s="35" t="s">
        <v>39</v>
      </c>
      <c r="U11" s="35"/>
      <c r="V11" s="35"/>
      <c r="W11" s="35"/>
    </row>
    <row r="12" spans="1:23" ht="27.75" customHeight="1" thickTop="1">
      <c r="A12" s="65" t="s">
        <v>22</v>
      </c>
      <c r="B12" s="13">
        <v>1</v>
      </c>
      <c r="C12" s="51" t="s">
        <v>14</v>
      </c>
      <c r="D12" s="51"/>
      <c r="E12" s="51"/>
      <c r="F12" s="68">
        <v>182500</v>
      </c>
      <c r="G12" s="68"/>
      <c r="H12" s="68"/>
      <c r="I12" s="68"/>
      <c r="J12" s="68">
        <f t="shared" si="0"/>
        <v>18250</v>
      </c>
      <c r="K12" s="68"/>
      <c r="L12" s="68"/>
      <c r="M12" s="68">
        <f t="shared" si="1"/>
        <v>200750</v>
      </c>
      <c r="N12" s="68"/>
      <c r="O12" s="68"/>
      <c r="P12" s="68"/>
      <c r="Q12" s="50">
        <v>45230</v>
      </c>
      <c r="R12" s="51"/>
      <c r="S12" s="6"/>
      <c r="T12" s="29"/>
      <c r="U12" s="30"/>
      <c r="V12" s="30"/>
      <c r="W12" s="31"/>
    </row>
    <row r="13" spans="1:23" ht="27.75" customHeight="1">
      <c r="A13" s="66"/>
      <c r="B13" s="14">
        <v>2</v>
      </c>
      <c r="C13" s="49" t="s">
        <v>28</v>
      </c>
      <c r="D13" s="49"/>
      <c r="E13" s="49"/>
      <c r="F13" s="44">
        <v>369000</v>
      </c>
      <c r="G13" s="44"/>
      <c r="H13" s="44"/>
      <c r="I13" s="44"/>
      <c r="J13" s="44">
        <f t="shared" si="0"/>
        <v>36900</v>
      </c>
      <c r="K13" s="44"/>
      <c r="L13" s="44"/>
      <c r="M13" s="44">
        <f t="shared" si="1"/>
        <v>405900</v>
      </c>
      <c r="N13" s="44"/>
      <c r="O13" s="44"/>
      <c r="P13" s="44"/>
      <c r="Q13" s="55">
        <v>45219</v>
      </c>
      <c r="R13" s="49"/>
      <c r="S13" s="6"/>
      <c r="T13" s="137"/>
      <c r="U13" s="138"/>
      <c r="V13" s="138"/>
      <c r="W13" s="139"/>
    </row>
    <row r="14" spans="1:23" ht="27.75" customHeight="1">
      <c r="A14" s="66"/>
      <c r="B14" s="13">
        <v>3</v>
      </c>
      <c r="C14" s="49" t="s">
        <v>48</v>
      </c>
      <c r="D14" s="49"/>
      <c r="E14" s="49"/>
      <c r="F14" s="44">
        <v>45000</v>
      </c>
      <c r="G14" s="44"/>
      <c r="H14" s="44"/>
      <c r="I14" s="44"/>
      <c r="J14" s="44">
        <f t="shared" si="0"/>
        <v>4500</v>
      </c>
      <c r="K14" s="44"/>
      <c r="L14" s="44"/>
      <c r="M14" s="44">
        <f t="shared" si="1"/>
        <v>49500</v>
      </c>
      <c r="N14" s="44"/>
      <c r="O14" s="44"/>
      <c r="P14" s="44"/>
      <c r="Q14" s="55">
        <v>45236</v>
      </c>
      <c r="R14" s="49"/>
      <c r="S14" s="6"/>
      <c r="T14" s="137"/>
      <c r="U14" s="138"/>
      <c r="V14" s="138"/>
      <c r="W14" s="139"/>
    </row>
    <row r="15" spans="1:23" ht="27.75" customHeight="1" thickBot="1">
      <c r="A15" s="66"/>
      <c r="B15" s="14">
        <v>4</v>
      </c>
      <c r="C15" s="41" t="s">
        <v>47</v>
      </c>
      <c r="D15" s="42"/>
      <c r="E15" s="43"/>
      <c r="F15" s="62">
        <v>525000</v>
      </c>
      <c r="G15" s="63"/>
      <c r="H15" s="63"/>
      <c r="I15" s="64"/>
      <c r="J15" s="62">
        <f>F15*0.1</f>
        <v>52500</v>
      </c>
      <c r="K15" s="63"/>
      <c r="L15" s="64"/>
      <c r="M15" s="62">
        <f>F15+J15</f>
        <v>577500</v>
      </c>
      <c r="N15" s="63"/>
      <c r="O15" s="63"/>
      <c r="P15" s="64"/>
      <c r="Q15" s="55">
        <v>45219</v>
      </c>
      <c r="R15" s="49"/>
      <c r="S15" s="6"/>
      <c r="T15" s="46"/>
      <c r="U15" s="47"/>
      <c r="V15" s="47"/>
      <c r="W15" s="48"/>
    </row>
    <row r="16" spans="1:23" ht="27.75" customHeight="1" thickBot="1">
      <c r="A16" s="66"/>
      <c r="B16" s="82">
        <v>5</v>
      </c>
      <c r="C16" s="112" t="s">
        <v>24</v>
      </c>
      <c r="D16" s="113"/>
      <c r="E16" s="114"/>
      <c r="F16" s="90">
        <v>270000</v>
      </c>
      <c r="G16" s="90"/>
      <c r="H16" s="90"/>
      <c r="I16" s="90"/>
      <c r="J16" s="90">
        <f t="shared" si="0"/>
        <v>27000</v>
      </c>
      <c r="K16" s="90"/>
      <c r="L16" s="90"/>
      <c r="M16" s="91">
        <f>F16+J16+F17</f>
        <v>318400</v>
      </c>
      <c r="N16" s="92"/>
      <c r="O16" s="92"/>
      <c r="P16" s="93"/>
      <c r="Q16" s="97"/>
      <c r="R16" s="98"/>
      <c r="S16" s="17"/>
      <c r="T16" s="35" t="s">
        <v>40</v>
      </c>
      <c r="U16" s="35"/>
      <c r="V16" s="35"/>
      <c r="W16" s="35"/>
    </row>
    <row r="17" spans="1:23" ht="27.75" customHeight="1">
      <c r="A17" s="66"/>
      <c r="B17" s="83"/>
      <c r="C17" s="115"/>
      <c r="D17" s="116"/>
      <c r="E17" s="117"/>
      <c r="F17" s="101">
        <v>21400</v>
      </c>
      <c r="G17" s="101"/>
      <c r="H17" s="101"/>
      <c r="I17" s="101"/>
      <c r="J17" s="101" t="s">
        <v>16</v>
      </c>
      <c r="K17" s="101"/>
      <c r="L17" s="101"/>
      <c r="M17" s="94"/>
      <c r="N17" s="95"/>
      <c r="O17" s="95"/>
      <c r="P17" s="96"/>
      <c r="Q17" s="99"/>
      <c r="R17" s="100"/>
      <c r="S17" s="17"/>
      <c r="T17" s="29"/>
      <c r="U17" s="30"/>
      <c r="V17" s="30"/>
      <c r="W17" s="31"/>
    </row>
    <row r="18" spans="1:23" ht="27.75" customHeight="1">
      <c r="A18" s="66"/>
      <c r="B18" s="14">
        <v>6</v>
      </c>
      <c r="C18" s="49" t="s">
        <v>13</v>
      </c>
      <c r="D18" s="49"/>
      <c r="E18" s="49"/>
      <c r="F18" s="44">
        <v>105000</v>
      </c>
      <c r="G18" s="44"/>
      <c r="H18" s="44"/>
      <c r="I18" s="44"/>
      <c r="J18" s="44">
        <f>F18*0.1</f>
        <v>10500</v>
      </c>
      <c r="K18" s="44"/>
      <c r="L18" s="44"/>
      <c r="M18" s="44">
        <f>F18+J18</f>
        <v>115500</v>
      </c>
      <c r="N18" s="44"/>
      <c r="O18" s="44"/>
      <c r="P18" s="44"/>
      <c r="Q18" s="55">
        <v>45230</v>
      </c>
      <c r="R18" s="49"/>
      <c r="S18" s="6"/>
      <c r="T18" s="137"/>
      <c r="U18" s="138"/>
      <c r="V18" s="138"/>
      <c r="W18" s="139"/>
    </row>
    <row r="19" spans="1:23" ht="27.75" customHeight="1">
      <c r="A19" s="66"/>
      <c r="B19" s="14">
        <v>7</v>
      </c>
      <c r="C19" s="41" t="s">
        <v>49</v>
      </c>
      <c r="D19" s="42"/>
      <c r="E19" s="43"/>
      <c r="F19" s="62">
        <v>120000</v>
      </c>
      <c r="G19" s="63"/>
      <c r="H19" s="63"/>
      <c r="I19" s="64"/>
      <c r="J19" s="62">
        <f>F19*0.1</f>
        <v>12000</v>
      </c>
      <c r="K19" s="63"/>
      <c r="L19" s="64"/>
      <c r="M19" s="62">
        <f t="shared" si="1"/>
        <v>132000</v>
      </c>
      <c r="N19" s="63"/>
      <c r="O19" s="63"/>
      <c r="P19" s="64"/>
      <c r="Q19" s="55">
        <v>45230</v>
      </c>
      <c r="R19" s="49"/>
      <c r="S19" s="6"/>
      <c r="T19" s="137"/>
      <c r="U19" s="138"/>
      <c r="V19" s="138"/>
      <c r="W19" s="139"/>
    </row>
    <row r="20" spans="1:23" ht="27.75" customHeight="1" thickBot="1">
      <c r="A20" s="66"/>
      <c r="B20" s="14">
        <v>8</v>
      </c>
      <c r="C20" s="41" t="s">
        <v>36</v>
      </c>
      <c r="D20" s="42"/>
      <c r="E20" s="43"/>
      <c r="F20" s="62">
        <v>45000</v>
      </c>
      <c r="G20" s="63"/>
      <c r="H20" s="63"/>
      <c r="I20" s="64"/>
      <c r="J20" s="62">
        <f t="shared" si="0"/>
        <v>4500</v>
      </c>
      <c r="K20" s="63"/>
      <c r="L20" s="64"/>
      <c r="M20" s="62">
        <f t="shared" si="1"/>
        <v>49500</v>
      </c>
      <c r="N20" s="63"/>
      <c r="O20" s="63"/>
      <c r="P20" s="64"/>
      <c r="Q20" s="55">
        <v>45212</v>
      </c>
      <c r="R20" s="49"/>
      <c r="S20" s="6"/>
      <c r="T20" s="46"/>
      <c r="U20" s="47"/>
      <c r="V20" s="47"/>
      <c r="W20" s="48"/>
    </row>
    <row r="21" spans="1:23" ht="27.75" customHeight="1">
      <c r="A21" s="66"/>
      <c r="B21" s="82">
        <v>9</v>
      </c>
      <c r="C21" s="84" t="s">
        <v>45</v>
      </c>
      <c r="D21" s="85"/>
      <c r="E21" s="86"/>
      <c r="F21" s="90">
        <v>112500</v>
      </c>
      <c r="G21" s="90"/>
      <c r="H21" s="90"/>
      <c r="I21" s="90"/>
      <c r="J21" s="90">
        <f>F21*0.1</f>
        <v>11250</v>
      </c>
      <c r="K21" s="90"/>
      <c r="L21" s="90"/>
      <c r="M21" s="91">
        <f>F21+J21+F22</f>
        <v>128750</v>
      </c>
      <c r="N21" s="92"/>
      <c r="O21" s="92"/>
      <c r="P21" s="93"/>
      <c r="Q21" s="97">
        <v>45210</v>
      </c>
      <c r="R21" s="98"/>
      <c r="S21" s="6"/>
      <c r="T21" s="21"/>
      <c r="U21" s="21"/>
      <c r="V21" s="21"/>
      <c r="W21" s="21"/>
    </row>
    <row r="22" spans="1:23" ht="27.75" customHeight="1">
      <c r="A22" s="66"/>
      <c r="B22" s="83"/>
      <c r="C22" s="87"/>
      <c r="D22" s="88"/>
      <c r="E22" s="89"/>
      <c r="F22" s="101">
        <v>5000</v>
      </c>
      <c r="G22" s="101"/>
      <c r="H22" s="101"/>
      <c r="I22" s="101"/>
      <c r="J22" s="101" t="s">
        <v>16</v>
      </c>
      <c r="K22" s="101"/>
      <c r="L22" s="101"/>
      <c r="M22" s="94"/>
      <c r="N22" s="95"/>
      <c r="O22" s="95"/>
      <c r="P22" s="96"/>
      <c r="Q22" s="99"/>
      <c r="R22" s="100"/>
      <c r="S22" s="6"/>
    </row>
    <row r="23" spans="1:23" ht="27.75" customHeight="1">
      <c r="A23" s="66"/>
      <c r="B23" s="14">
        <v>10</v>
      </c>
      <c r="C23" s="41" t="s">
        <v>50</v>
      </c>
      <c r="D23" s="42"/>
      <c r="E23" s="43"/>
      <c r="F23" s="44">
        <v>31000</v>
      </c>
      <c r="G23" s="44"/>
      <c r="H23" s="44"/>
      <c r="I23" s="44"/>
      <c r="J23" s="44">
        <f t="shared" si="0"/>
        <v>3100</v>
      </c>
      <c r="K23" s="44"/>
      <c r="L23" s="44"/>
      <c r="M23" s="44">
        <f t="shared" si="1"/>
        <v>34100</v>
      </c>
      <c r="N23" s="44"/>
      <c r="O23" s="44"/>
      <c r="P23" s="44"/>
      <c r="Q23" s="55">
        <v>45232</v>
      </c>
      <c r="R23" s="49"/>
      <c r="S23" s="6"/>
    </row>
    <row r="24" spans="1:23" ht="27.75" customHeight="1" thickBot="1">
      <c r="A24" s="67"/>
      <c r="B24" s="15">
        <v>11</v>
      </c>
      <c r="C24" s="32"/>
      <c r="D24" s="32"/>
      <c r="E24" s="32"/>
      <c r="F24" s="33">
        <v>0</v>
      </c>
      <c r="G24" s="33"/>
      <c r="H24" s="33"/>
      <c r="I24" s="33"/>
      <c r="J24" s="33">
        <f t="shared" si="0"/>
        <v>0</v>
      </c>
      <c r="K24" s="33"/>
      <c r="L24" s="33"/>
      <c r="M24" s="33">
        <f t="shared" si="1"/>
        <v>0</v>
      </c>
      <c r="N24" s="33"/>
      <c r="O24" s="33"/>
      <c r="P24" s="33"/>
      <c r="Q24" s="32"/>
      <c r="R24" s="32"/>
      <c r="S24" s="6"/>
    </row>
    <row r="25" spans="1:23" ht="27.75" customHeight="1" thickTop="1">
      <c r="A25" s="65" t="s">
        <v>23</v>
      </c>
      <c r="B25" s="13">
        <v>1</v>
      </c>
      <c r="C25" s="51" t="s">
        <v>33</v>
      </c>
      <c r="D25" s="51"/>
      <c r="E25" s="51"/>
      <c r="F25" s="68">
        <v>95000</v>
      </c>
      <c r="G25" s="68"/>
      <c r="H25" s="68"/>
      <c r="I25" s="68"/>
      <c r="J25" s="68">
        <f>F25*0.1</f>
        <v>9500</v>
      </c>
      <c r="K25" s="68"/>
      <c r="L25" s="68"/>
      <c r="M25" s="68">
        <f>F25+J25</f>
        <v>104500</v>
      </c>
      <c r="N25" s="68"/>
      <c r="O25" s="68"/>
      <c r="P25" s="68"/>
      <c r="Q25" s="50">
        <v>45230</v>
      </c>
      <c r="R25" s="51"/>
      <c r="S25" s="6"/>
    </row>
    <row r="26" spans="1:23" ht="27.75" customHeight="1">
      <c r="A26" s="66"/>
      <c r="B26" s="13">
        <v>2</v>
      </c>
      <c r="C26" s="157" t="s">
        <v>46</v>
      </c>
      <c r="D26" s="157"/>
      <c r="E26" s="157"/>
      <c r="F26" s="68">
        <v>56000</v>
      </c>
      <c r="G26" s="68"/>
      <c r="H26" s="68"/>
      <c r="I26" s="68"/>
      <c r="J26" s="68">
        <f t="shared" si="0"/>
        <v>5600</v>
      </c>
      <c r="K26" s="68"/>
      <c r="L26" s="68"/>
      <c r="M26" s="68">
        <f t="shared" si="1"/>
        <v>61600</v>
      </c>
      <c r="N26" s="68"/>
      <c r="O26" s="68"/>
      <c r="P26" s="68"/>
      <c r="Q26" s="50">
        <v>45230</v>
      </c>
      <c r="R26" s="51"/>
      <c r="S26" s="6"/>
    </row>
    <row r="27" spans="1:23" ht="27.75" customHeight="1">
      <c r="A27" s="66"/>
      <c r="B27" s="14">
        <v>3</v>
      </c>
      <c r="C27" s="49" t="s">
        <v>29</v>
      </c>
      <c r="D27" s="49"/>
      <c r="E27" s="49"/>
      <c r="F27" s="44">
        <v>169000</v>
      </c>
      <c r="G27" s="44"/>
      <c r="H27" s="44"/>
      <c r="I27" s="44"/>
      <c r="J27" s="44">
        <f t="shared" si="0"/>
        <v>16900</v>
      </c>
      <c r="K27" s="44"/>
      <c r="L27" s="44"/>
      <c r="M27" s="44">
        <f t="shared" si="1"/>
        <v>185900</v>
      </c>
      <c r="N27" s="44"/>
      <c r="O27" s="44"/>
      <c r="P27" s="44"/>
      <c r="Q27" s="55">
        <v>45215</v>
      </c>
      <c r="R27" s="49"/>
      <c r="S27" s="6"/>
    </row>
    <row r="28" spans="1:23" ht="27.75" customHeight="1" thickBot="1">
      <c r="A28" s="79"/>
      <c r="B28" s="13">
        <v>4</v>
      </c>
      <c r="C28" s="51" t="s">
        <v>42</v>
      </c>
      <c r="D28" s="51"/>
      <c r="E28" s="51"/>
      <c r="F28" s="68">
        <v>133200</v>
      </c>
      <c r="G28" s="68"/>
      <c r="H28" s="68"/>
      <c r="I28" s="68"/>
      <c r="J28" s="68">
        <f t="shared" si="0"/>
        <v>13320</v>
      </c>
      <c r="K28" s="68"/>
      <c r="L28" s="68"/>
      <c r="M28" s="68">
        <f t="shared" si="1"/>
        <v>146520</v>
      </c>
      <c r="N28" s="68"/>
      <c r="O28" s="68"/>
      <c r="P28" s="68"/>
      <c r="Q28" s="50">
        <v>45219</v>
      </c>
      <c r="R28" s="51"/>
      <c r="S28" s="6">
        <v>20</v>
      </c>
    </row>
    <row r="29" spans="1:23" ht="30" customHeight="1" thickBot="1">
      <c r="A29" s="6"/>
      <c r="B29" s="7"/>
      <c r="C29" s="6"/>
      <c r="D29" s="6"/>
      <c r="E29" s="6"/>
      <c r="F29" s="102">
        <f>SUM(F5:F28)</f>
        <v>3367350</v>
      </c>
      <c r="G29" s="103"/>
      <c r="H29" s="103"/>
      <c r="I29" s="104"/>
      <c r="J29" s="102">
        <f>SUM(J5:J28)</f>
        <v>334095</v>
      </c>
      <c r="K29" s="103"/>
      <c r="L29" s="104"/>
      <c r="M29" s="102">
        <f>SUM(M5:M28)</f>
        <v>3701445</v>
      </c>
      <c r="N29" s="103"/>
      <c r="O29" s="103"/>
      <c r="P29" s="104"/>
      <c r="Q29" s="6"/>
      <c r="R29" s="6"/>
      <c r="S29" s="6"/>
    </row>
    <row r="30" spans="1:23" ht="30" customHeight="1"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2"/>
    </row>
  </sheetData>
  <mergeCells count="138">
    <mergeCell ref="C28:E28"/>
    <mergeCell ref="F28:I28"/>
    <mergeCell ref="J28:L28"/>
    <mergeCell ref="M28:P28"/>
    <mergeCell ref="Q28:R28"/>
    <mergeCell ref="F29:I29"/>
    <mergeCell ref="J29:L29"/>
    <mergeCell ref="M29:P29"/>
    <mergeCell ref="Q26:R26"/>
    <mergeCell ref="C27:E27"/>
    <mergeCell ref="F27:I27"/>
    <mergeCell ref="J27:L27"/>
    <mergeCell ref="M27:P27"/>
    <mergeCell ref="Q27:R27"/>
    <mergeCell ref="C26:E26"/>
    <mergeCell ref="F26:I26"/>
    <mergeCell ref="J26:L26"/>
    <mergeCell ref="M26:P26"/>
    <mergeCell ref="A12:A24"/>
    <mergeCell ref="B16:B17"/>
    <mergeCell ref="F21:I21"/>
    <mergeCell ref="J21:L21"/>
    <mergeCell ref="F22:I22"/>
    <mergeCell ref="J22:L22"/>
    <mergeCell ref="C24:E24"/>
    <mergeCell ref="F24:I24"/>
    <mergeCell ref="J24:L24"/>
    <mergeCell ref="B21:B22"/>
    <mergeCell ref="C21:E22"/>
    <mergeCell ref="F13:I13"/>
    <mergeCell ref="J13:L13"/>
    <mergeCell ref="F15:I15"/>
    <mergeCell ref="J15:L15"/>
    <mergeCell ref="C14:E14"/>
    <mergeCell ref="F14:I14"/>
    <mergeCell ref="J14:L14"/>
    <mergeCell ref="M24:P24"/>
    <mergeCell ref="Q24:R24"/>
    <mergeCell ref="C25:E25"/>
    <mergeCell ref="F25:I25"/>
    <mergeCell ref="J25:L25"/>
    <mergeCell ref="M25:P25"/>
    <mergeCell ref="Q25:R25"/>
    <mergeCell ref="C23:E23"/>
    <mergeCell ref="F23:I23"/>
    <mergeCell ref="J23:L23"/>
    <mergeCell ref="M23:P23"/>
    <mergeCell ref="Q23:R23"/>
    <mergeCell ref="T16:W16"/>
    <mergeCell ref="F17:I17"/>
    <mergeCell ref="J17:L17"/>
    <mergeCell ref="T17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6:E17"/>
    <mergeCell ref="F16:I16"/>
    <mergeCell ref="J16:L16"/>
    <mergeCell ref="M16:P17"/>
    <mergeCell ref="Q16:R17"/>
    <mergeCell ref="M14:P14"/>
    <mergeCell ref="C12:E12"/>
    <mergeCell ref="F12:I12"/>
    <mergeCell ref="J12:L12"/>
    <mergeCell ref="M12:P12"/>
    <mergeCell ref="Q12:R12"/>
    <mergeCell ref="Q14:R14"/>
    <mergeCell ref="M15:P15"/>
    <mergeCell ref="Q15:R15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T12:W15"/>
    <mergeCell ref="C13:E13"/>
    <mergeCell ref="M13:P13"/>
    <mergeCell ref="Q13:R13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11:W11"/>
    <mergeCell ref="M9:P9"/>
    <mergeCell ref="Q9:R9"/>
    <mergeCell ref="C10:E10"/>
    <mergeCell ref="F10:I10"/>
    <mergeCell ref="J10:L10"/>
    <mergeCell ref="M10:P10"/>
    <mergeCell ref="Q10:R10"/>
    <mergeCell ref="T6:W10"/>
    <mergeCell ref="M21:P22"/>
    <mergeCell ref="Q21:R22"/>
    <mergeCell ref="A25:A28"/>
    <mergeCell ref="C5:E5"/>
    <mergeCell ref="F5:I5"/>
    <mergeCell ref="J5:L5"/>
    <mergeCell ref="M5:P5"/>
    <mergeCell ref="Q5:R5"/>
    <mergeCell ref="A6:A11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1:E11"/>
    <mergeCell ref="F11:I11"/>
    <mergeCell ref="J11:L11"/>
    <mergeCell ref="M11:P11"/>
    <mergeCell ref="Q11:R11"/>
    <mergeCell ref="C15:E1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494D6-F98F-4E09-AF46-58557C5128D1}">
  <dimension ref="A1:W32"/>
  <sheetViews>
    <sheetView topLeftCell="A12" zoomScaleNormal="100" workbookViewId="0">
      <selection activeCell="F30" sqref="F30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1"/>
    <col min="6" max="16" width="5" style="3"/>
    <col min="17" max="16384" width="5" style="1"/>
  </cols>
  <sheetData>
    <row r="1" spans="1:23" ht="30" customHeight="1">
      <c r="A1" s="6"/>
      <c r="B1" s="7"/>
      <c r="C1" s="36" t="s">
        <v>25</v>
      </c>
      <c r="D1" s="36"/>
      <c r="E1" s="36"/>
      <c r="F1" s="37">
        <v>8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C3" s="9"/>
      <c r="D3" s="9"/>
      <c r="E3" s="9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30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49" t="s">
        <v>5</v>
      </c>
      <c r="R4" s="49"/>
      <c r="S4" s="6"/>
    </row>
    <row r="5" spans="1:23" ht="30" customHeight="1" thickBot="1">
      <c r="A5" s="11" t="s">
        <v>8</v>
      </c>
      <c r="B5" s="12" t="s">
        <v>6</v>
      </c>
      <c r="C5" s="32" t="s">
        <v>7</v>
      </c>
      <c r="D5" s="32"/>
      <c r="E5" s="32"/>
      <c r="F5" s="33">
        <v>465000</v>
      </c>
      <c r="G5" s="33"/>
      <c r="H5" s="33"/>
      <c r="I5" s="33"/>
      <c r="J5" s="33">
        <v>46500</v>
      </c>
      <c r="K5" s="33"/>
      <c r="L5" s="33"/>
      <c r="M5" s="33">
        <f>F5+J5</f>
        <v>511500</v>
      </c>
      <c r="N5" s="33"/>
      <c r="O5" s="33"/>
      <c r="P5" s="33"/>
      <c r="Q5" s="34"/>
      <c r="R5" s="32"/>
      <c r="S5" s="6"/>
      <c r="T5" s="35" t="s">
        <v>38</v>
      </c>
      <c r="U5" s="35"/>
      <c r="V5" s="35"/>
      <c r="W5" s="35"/>
    </row>
    <row r="6" spans="1:23" ht="27.75" customHeight="1" thickTop="1">
      <c r="A6" s="65" t="s">
        <v>21</v>
      </c>
      <c r="B6" s="13">
        <v>1</v>
      </c>
      <c r="C6" s="51" t="s">
        <v>9</v>
      </c>
      <c r="D6" s="51"/>
      <c r="E6" s="51"/>
      <c r="F6" s="68">
        <v>0</v>
      </c>
      <c r="G6" s="68"/>
      <c r="H6" s="68"/>
      <c r="I6" s="68"/>
      <c r="J6" s="68">
        <f>F6*0.1</f>
        <v>0</v>
      </c>
      <c r="K6" s="68"/>
      <c r="L6" s="68"/>
      <c r="M6" s="68">
        <f>F6+J6</f>
        <v>0</v>
      </c>
      <c r="N6" s="68"/>
      <c r="O6" s="68"/>
      <c r="P6" s="68"/>
      <c r="Q6" s="51"/>
      <c r="R6" s="51"/>
      <c r="S6" s="6"/>
      <c r="T6" s="29">
        <f>F6+F7+F9+F8+F10+F11+M21+F27+F19+F22+F13+F26</f>
        <v>1643850</v>
      </c>
      <c r="U6" s="30"/>
      <c r="V6" s="30"/>
      <c r="W6" s="31"/>
    </row>
    <row r="7" spans="1:23" ht="27.75" customHeight="1">
      <c r="A7" s="66"/>
      <c r="B7" s="14">
        <v>2</v>
      </c>
      <c r="C7" s="49" t="s">
        <v>10</v>
      </c>
      <c r="D7" s="49"/>
      <c r="E7" s="49"/>
      <c r="F7" s="44">
        <v>255000</v>
      </c>
      <c r="G7" s="44"/>
      <c r="H7" s="44"/>
      <c r="I7" s="44"/>
      <c r="J7" s="44">
        <f t="shared" ref="J7:J28" si="0">F7*0.1</f>
        <v>25500</v>
      </c>
      <c r="K7" s="44"/>
      <c r="L7" s="44"/>
      <c r="M7" s="44">
        <f t="shared" ref="M7:M28" si="1">F7+J7</f>
        <v>280500</v>
      </c>
      <c r="N7" s="44"/>
      <c r="O7" s="44"/>
      <c r="P7" s="44"/>
      <c r="Q7" s="55">
        <v>45189</v>
      </c>
      <c r="R7" s="49"/>
      <c r="S7" s="6"/>
      <c r="T7" s="137"/>
      <c r="U7" s="138"/>
      <c r="V7" s="138"/>
      <c r="W7" s="139"/>
    </row>
    <row r="8" spans="1:23" ht="27.75" customHeight="1">
      <c r="A8" s="66"/>
      <c r="B8" s="14">
        <v>3</v>
      </c>
      <c r="C8" s="49" t="s">
        <v>11</v>
      </c>
      <c r="D8" s="49"/>
      <c r="E8" s="49"/>
      <c r="F8" s="44">
        <v>304500</v>
      </c>
      <c r="G8" s="44"/>
      <c r="H8" s="44"/>
      <c r="I8" s="44"/>
      <c r="J8" s="44">
        <f t="shared" si="0"/>
        <v>30450</v>
      </c>
      <c r="K8" s="44"/>
      <c r="L8" s="44"/>
      <c r="M8" s="44">
        <f t="shared" si="1"/>
        <v>334950</v>
      </c>
      <c r="N8" s="44"/>
      <c r="O8" s="44"/>
      <c r="P8" s="44"/>
      <c r="Q8" s="55">
        <v>45189</v>
      </c>
      <c r="R8" s="49"/>
      <c r="S8" s="6"/>
      <c r="T8" s="137"/>
      <c r="U8" s="138"/>
      <c r="V8" s="138"/>
      <c r="W8" s="139"/>
    </row>
    <row r="9" spans="1:23" ht="27.75" customHeight="1">
      <c r="A9" s="66"/>
      <c r="B9" s="14">
        <v>4</v>
      </c>
      <c r="C9" s="49" t="s">
        <v>12</v>
      </c>
      <c r="D9" s="49"/>
      <c r="E9" s="49"/>
      <c r="F9" s="44">
        <v>575250</v>
      </c>
      <c r="G9" s="44"/>
      <c r="H9" s="44"/>
      <c r="I9" s="44"/>
      <c r="J9" s="44">
        <f>F9*0.1</f>
        <v>57525</v>
      </c>
      <c r="K9" s="44"/>
      <c r="L9" s="44"/>
      <c r="M9" s="44">
        <f>F9+J9</f>
        <v>632775</v>
      </c>
      <c r="N9" s="44"/>
      <c r="O9" s="44"/>
      <c r="P9" s="44"/>
      <c r="Q9" s="55">
        <v>45189</v>
      </c>
      <c r="R9" s="49"/>
      <c r="S9" s="6"/>
      <c r="T9" s="137"/>
      <c r="U9" s="138"/>
      <c r="V9" s="138"/>
      <c r="W9" s="139"/>
    </row>
    <row r="10" spans="1:23" ht="27.75" customHeight="1" thickBot="1">
      <c r="A10" s="66"/>
      <c r="B10" s="14">
        <v>5</v>
      </c>
      <c r="C10" s="49" t="s">
        <v>30</v>
      </c>
      <c r="D10" s="49"/>
      <c r="E10" s="49"/>
      <c r="F10" s="44"/>
      <c r="G10" s="44"/>
      <c r="H10" s="44"/>
      <c r="I10" s="44"/>
      <c r="J10" s="44">
        <f t="shared" si="0"/>
        <v>0</v>
      </c>
      <c r="K10" s="44"/>
      <c r="L10" s="44"/>
      <c r="M10" s="44">
        <f t="shared" si="1"/>
        <v>0</v>
      </c>
      <c r="N10" s="44"/>
      <c r="O10" s="44"/>
      <c r="P10" s="44"/>
      <c r="Q10" s="55"/>
      <c r="R10" s="49"/>
      <c r="S10" s="6"/>
      <c r="T10" s="46"/>
      <c r="U10" s="47"/>
      <c r="V10" s="47"/>
      <c r="W10" s="48"/>
    </row>
    <row r="11" spans="1:23" ht="27.75" customHeight="1" thickBot="1">
      <c r="A11" s="67"/>
      <c r="B11" s="15">
        <v>6</v>
      </c>
      <c r="C11" s="32" t="s">
        <v>41</v>
      </c>
      <c r="D11" s="32"/>
      <c r="E11" s="32"/>
      <c r="F11" s="33">
        <v>120000</v>
      </c>
      <c r="G11" s="33"/>
      <c r="H11" s="33"/>
      <c r="I11" s="33"/>
      <c r="J11" s="33">
        <f t="shared" si="0"/>
        <v>12000</v>
      </c>
      <c r="K11" s="33"/>
      <c r="L11" s="33"/>
      <c r="M11" s="33">
        <f t="shared" si="1"/>
        <v>132000</v>
      </c>
      <c r="N11" s="33"/>
      <c r="O11" s="33"/>
      <c r="P11" s="33"/>
      <c r="Q11" s="34">
        <v>45189</v>
      </c>
      <c r="R11" s="32"/>
      <c r="S11" s="6"/>
      <c r="T11" s="35" t="s">
        <v>39</v>
      </c>
      <c r="U11" s="35"/>
      <c r="V11" s="35"/>
      <c r="W11" s="35"/>
    </row>
    <row r="12" spans="1:23" ht="27.75" customHeight="1" thickTop="1">
      <c r="A12" s="65" t="s">
        <v>22</v>
      </c>
      <c r="B12" s="13">
        <v>1</v>
      </c>
      <c r="C12" s="51" t="s">
        <v>14</v>
      </c>
      <c r="D12" s="51"/>
      <c r="E12" s="51"/>
      <c r="F12" s="68">
        <v>75000</v>
      </c>
      <c r="G12" s="68"/>
      <c r="H12" s="68"/>
      <c r="I12" s="68"/>
      <c r="J12" s="68">
        <f t="shared" si="0"/>
        <v>7500</v>
      </c>
      <c r="K12" s="68"/>
      <c r="L12" s="68"/>
      <c r="M12" s="68">
        <f t="shared" si="1"/>
        <v>82500</v>
      </c>
      <c r="N12" s="68"/>
      <c r="O12" s="68"/>
      <c r="P12" s="68"/>
      <c r="Q12" s="50"/>
      <c r="R12" s="51"/>
      <c r="S12" s="6"/>
      <c r="T12" s="29">
        <f>F123+F14+F18+F20+F25+F5+F15+F16+F23+F24</f>
        <v>1311000</v>
      </c>
      <c r="U12" s="30"/>
      <c r="V12" s="30"/>
      <c r="W12" s="31"/>
    </row>
    <row r="13" spans="1:23" ht="27.75" customHeight="1">
      <c r="A13" s="66"/>
      <c r="B13" s="14">
        <v>2</v>
      </c>
      <c r="C13" s="49" t="s">
        <v>28</v>
      </c>
      <c r="D13" s="49"/>
      <c r="E13" s="49"/>
      <c r="F13" s="44">
        <v>189600</v>
      </c>
      <c r="G13" s="44"/>
      <c r="H13" s="44"/>
      <c r="I13" s="44"/>
      <c r="J13" s="44">
        <f t="shared" si="0"/>
        <v>18960</v>
      </c>
      <c r="K13" s="44"/>
      <c r="L13" s="44"/>
      <c r="M13" s="44">
        <f t="shared" si="1"/>
        <v>208560</v>
      </c>
      <c r="N13" s="44"/>
      <c r="O13" s="44"/>
      <c r="P13" s="44"/>
      <c r="Q13" s="55">
        <v>45189</v>
      </c>
      <c r="R13" s="49"/>
      <c r="S13" s="6"/>
      <c r="T13" s="137"/>
      <c r="U13" s="138"/>
      <c r="V13" s="138"/>
      <c r="W13" s="139"/>
    </row>
    <row r="14" spans="1:23" ht="27.75" customHeight="1">
      <c r="A14" s="66"/>
      <c r="B14" s="13">
        <v>3</v>
      </c>
      <c r="C14" s="49" t="s">
        <v>13</v>
      </c>
      <c r="D14" s="49"/>
      <c r="E14" s="49"/>
      <c r="F14" s="44">
        <v>355000</v>
      </c>
      <c r="G14" s="44"/>
      <c r="H14" s="44"/>
      <c r="I14" s="44"/>
      <c r="J14" s="44">
        <f t="shared" si="0"/>
        <v>35500</v>
      </c>
      <c r="K14" s="44"/>
      <c r="L14" s="44"/>
      <c r="M14" s="44">
        <f t="shared" si="1"/>
        <v>390500</v>
      </c>
      <c r="N14" s="44"/>
      <c r="O14" s="44"/>
      <c r="P14" s="44"/>
      <c r="Q14" s="49"/>
      <c r="R14" s="49"/>
      <c r="S14" s="6"/>
      <c r="T14" s="137"/>
      <c r="U14" s="138"/>
      <c r="V14" s="138"/>
      <c r="W14" s="139"/>
    </row>
    <row r="15" spans="1:23" ht="27.75" customHeight="1" thickBot="1">
      <c r="A15" s="66"/>
      <c r="B15" s="14">
        <v>4</v>
      </c>
      <c r="C15" s="41" t="s">
        <v>31</v>
      </c>
      <c r="D15" s="42"/>
      <c r="E15" s="43"/>
      <c r="F15" s="62">
        <v>205000</v>
      </c>
      <c r="G15" s="63"/>
      <c r="H15" s="63"/>
      <c r="I15" s="64"/>
      <c r="J15" s="62">
        <f>F15*0.1</f>
        <v>20500</v>
      </c>
      <c r="K15" s="63"/>
      <c r="L15" s="64"/>
      <c r="M15" s="62">
        <f>F15+J15</f>
        <v>225500</v>
      </c>
      <c r="N15" s="63"/>
      <c r="O15" s="63"/>
      <c r="P15" s="64"/>
      <c r="Q15" s="55">
        <v>45184</v>
      </c>
      <c r="R15" s="49"/>
      <c r="S15" s="6"/>
      <c r="T15" s="46"/>
      <c r="U15" s="47"/>
      <c r="V15" s="47"/>
      <c r="W15" s="48"/>
    </row>
    <row r="16" spans="1:23" ht="27.75" customHeight="1" thickBot="1">
      <c r="A16" s="66"/>
      <c r="B16" s="82">
        <v>5</v>
      </c>
      <c r="C16" s="112" t="s">
        <v>24</v>
      </c>
      <c r="D16" s="113"/>
      <c r="E16" s="114"/>
      <c r="F16" s="90"/>
      <c r="G16" s="90"/>
      <c r="H16" s="90"/>
      <c r="I16" s="90"/>
      <c r="J16" s="90">
        <f t="shared" si="0"/>
        <v>0</v>
      </c>
      <c r="K16" s="90"/>
      <c r="L16" s="90"/>
      <c r="M16" s="91">
        <f>F16+J16+F17</f>
        <v>0</v>
      </c>
      <c r="N16" s="92"/>
      <c r="O16" s="92"/>
      <c r="P16" s="93"/>
      <c r="Q16" s="97"/>
      <c r="R16" s="98"/>
      <c r="S16" s="17"/>
      <c r="T16" s="35" t="s">
        <v>40</v>
      </c>
      <c r="U16" s="35"/>
      <c r="V16" s="35"/>
      <c r="W16" s="35"/>
    </row>
    <row r="17" spans="1:23" ht="27.75" customHeight="1">
      <c r="A17" s="66"/>
      <c r="B17" s="83"/>
      <c r="C17" s="115"/>
      <c r="D17" s="116"/>
      <c r="E17" s="117"/>
      <c r="F17" s="101"/>
      <c r="G17" s="101"/>
      <c r="H17" s="101"/>
      <c r="I17" s="101"/>
      <c r="J17" s="101" t="s">
        <v>16</v>
      </c>
      <c r="K17" s="101"/>
      <c r="L17" s="101"/>
      <c r="M17" s="94"/>
      <c r="N17" s="95"/>
      <c r="O17" s="95"/>
      <c r="P17" s="96"/>
      <c r="Q17" s="99"/>
      <c r="R17" s="100"/>
      <c r="S17" s="17"/>
      <c r="T17" s="29"/>
      <c r="U17" s="30"/>
      <c r="V17" s="30"/>
      <c r="W17" s="31"/>
    </row>
    <row r="18" spans="1:23" ht="27.75" customHeight="1">
      <c r="A18" s="66"/>
      <c r="B18" s="14">
        <v>6</v>
      </c>
      <c r="C18" s="49" t="s">
        <v>43</v>
      </c>
      <c r="D18" s="49"/>
      <c r="E18" s="49"/>
      <c r="F18" s="44">
        <v>120000</v>
      </c>
      <c r="G18" s="44"/>
      <c r="H18" s="44"/>
      <c r="I18" s="44"/>
      <c r="J18" s="44">
        <f>F18*0.1</f>
        <v>12000</v>
      </c>
      <c r="K18" s="44"/>
      <c r="L18" s="44"/>
      <c r="M18" s="44">
        <f>F18+J18</f>
        <v>132000</v>
      </c>
      <c r="N18" s="44"/>
      <c r="O18" s="44"/>
      <c r="P18" s="44"/>
      <c r="Q18" s="55"/>
      <c r="R18" s="49"/>
      <c r="S18" s="6"/>
      <c r="T18" s="137"/>
      <c r="U18" s="138"/>
      <c r="V18" s="138"/>
      <c r="W18" s="139"/>
    </row>
    <row r="19" spans="1:23" ht="27.75" customHeight="1">
      <c r="A19" s="66"/>
      <c r="B19" s="14">
        <v>7</v>
      </c>
      <c r="C19" s="41" t="s">
        <v>44</v>
      </c>
      <c r="D19" s="42"/>
      <c r="E19" s="43"/>
      <c r="F19" s="62">
        <v>37500</v>
      </c>
      <c r="G19" s="63"/>
      <c r="H19" s="63"/>
      <c r="I19" s="64"/>
      <c r="J19" s="62">
        <f>F19*0.1</f>
        <v>3750</v>
      </c>
      <c r="K19" s="63"/>
      <c r="L19" s="64"/>
      <c r="M19" s="62">
        <f t="shared" si="1"/>
        <v>41250</v>
      </c>
      <c r="N19" s="63"/>
      <c r="O19" s="63"/>
      <c r="P19" s="64"/>
      <c r="Q19" s="55">
        <v>45169</v>
      </c>
      <c r="R19" s="49"/>
      <c r="S19" s="6"/>
      <c r="T19" s="137"/>
      <c r="U19" s="138"/>
      <c r="V19" s="138"/>
      <c r="W19" s="139"/>
    </row>
    <row r="20" spans="1:23" ht="27.75" customHeight="1" thickBot="1">
      <c r="A20" s="66"/>
      <c r="B20" s="14">
        <v>8</v>
      </c>
      <c r="C20" s="41"/>
      <c r="D20" s="42"/>
      <c r="E20" s="43"/>
      <c r="F20" s="62"/>
      <c r="G20" s="63"/>
      <c r="H20" s="63"/>
      <c r="I20" s="64"/>
      <c r="J20" s="62">
        <f t="shared" si="0"/>
        <v>0</v>
      </c>
      <c r="K20" s="63"/>
      <c r="L20" s="64"/>
      <c r="M20" s="62">
        <f t="shared" si="1"/>
        <v>0</v>
      </c>
      <c r="N20" s="63"/>
      <c r="O20" s="63"/>
      <c r="P20" s="64"/>
      <c r="Q20" s="49"/>
      <c r="R20" s="49"/>
      <c r="S20" s="6"/>
      <c r="T20" s="46"/>
      <c r="U20" s="47"/>
      <c r="V20" s="47"/>
      <c r="W20" s="48"/>
    </row>
    <row r="21" spans="1:23" ht="27.75" customHeight="1">
      <c r="A21" s="66"/>
      <c r="B21" s="14">
        <v>9</v>
      </c>
      <c r="C21" s="130"/>
      <c r="D21" s="130"/>
      <c r="E21" s="130"/>
      <c r="F21" s="44"/>
      <c r="G21" s="44"/>
      <c r="H21" s="44"/>
      <c r="I21" s="44"/>
      <c r="J21" s="44">
        <f t="shared" si="0"/>
        <v>0</v>
      </c>
      <c r="K21" s="44"/>
      <c r="L21" s="44"/>
      <c r="M21" s="44">
        <f t="shared" si="1"/>
        <v>0</v>
      </c>
      <c r="N21" s="44"/>
      <c r="O21" s="44"/>
      <c r="P21" s="44"/>
      <c r="Q21" s="49"/>
      <c r="R21" s="49"/>
      <c r="S21" s="6"/>
      <c r="T21" s="21"/>
      <c r="U21" s="21"/>
      <c r="V21" s="21"/>
      <c r="W21" s="21"/>
    </row>
    <row r="22" spans="1:23" ht="27.75" customHeight="1">
      <c r="A22" s="66"/>
      <c r="B22" s="14">
        <v>10</v>
      </c>
      <c r="C22" s="49"/>
      <c r="D22" s="49"/>
      <c r="E22" s="49"/>
      <c r="F22" s="44"/>
      <c r="G22" s="44"/>
      <c r="H22" s="44"/>
      <c r="I22" s="44"/>
      <c r="J22" s="44">
        <f t="shared" si="0"/>
        <v>0</v>
      </c>
      <c r="K22" s="44"/>
      <c r="L22" s="44"/>
      <c r="M22" s="44">
        <f t="shared" si="1"/>
        <v>0</v>
      </c>
      <c r="N22" s="44"/>
      <c r="O22" s="44"/>
      <c r="P22" s="44"/>
      <c r="Q22" s="55"/>
      <c r="R22" s="49"/>
      <c r="S22" s="6"/>
    </row>
    <row r="23" spans="1:23" ht="27.75" customHeight="1">
      <c r="A23" s="66"/>
      <c r="B23" s="14">
        <v>11</v>
      </c>
      <c r="C23" s="49"/>
      <c r="D23" s="49"/>
      <c r="E23" s="49"/>
      <c r="F23" s="44"/>
      <c r="G23" s="44"/>
      <c r="H23" s="44"/>
      <c r="I23" s="44"/>
      <c r="J23" s="44">
        <f t="shared" si="0"/>
        <v>0</v>
      </c>
      <c r="K23" s="44"/>
      <c r="L23" s="44"/>
      <c r="M23" s="44">
        <f t="shared" si="1"/>
        <v>0</v>
      </c>
      <c r="N23" s="44"/>
      <c r="O23" s="44"/>
      <c r="P23" s="44"/>
      <c r="Q23" s="49"/>
      <c r="R23" s="49"/>
      <c r="S23" s="6"/>
    </row>
    <row r="24" spans="1:23" ht="27.75" customHeight="1" thickBot="1">
      <c r="A24" s="67"/>
      <c r="B24" s="15">
        <v>12</v>
      </c>
      <c r="C24" s="32"/>
      <c r="D24" s="32"/>
      <c r="E24" s="32"/>
      <c r="F24" s="33"/>
      <c r="G24" s="33"/>
      <c r="H24" s="33"/>
      <c r="I24" s="33"/>
      <c r="J24" s="33">
        <f t="shared" si="0"/>
        <v>0</v>
      </c>
      <c r="K24" s="33"/>
      <c r="L24" s="33"/>
      <c r="M24" s="33">
        <f t="shared" si="1"/>
        <v>0</v>
      </c>
      <c r="N24" s="33"/>
      <c r="O24" s="33"/>
      <c r="P24" s="33"/>
      <c r="Q24" s="32"/>
      <c r="R24" s="32"/>
      <c r="S24" s="6"/>
    </row>
    <row r="25" spans="1:23" ht="27.75" customHeight="1" thickTop="1">
      <c r="A25" s="65" t="s">
        <v>23</v>
      </c>
      <c r="B25" s="13">
        <v>1</v>
      </c>
      <c r="C25" s="51" t="s">
        <v>33</v>
      </c>
      <c r="D25" s="51"/>
      <c r="E25" s="51"/>
      <c r="F25" s="68">
        <v>166000</v>
      </c>
      <c r="G25" s="68"/>
      <c r="H25" s="68"/>
      <c r="I25" s="68"/>
      <c r="J25" s="68">
        <f>F25*0.1</f>
        <v>16600</v>
      </c>
      <c r="K25" s="68"/>
      <c r="L25" s="68"/>
      <c r="M25" s="68">
        <f>F25+J25</f>
        <v>182600</v>
      </c>
      <c r="N25" s="68"/>
      <c r="O25" s="68"/>
      <c r="P25" s="68"/>
      <c r="Q25" s="50"/>
      <c r="R25" s="51"/>
      <c r="S25" s="6"/>
    </row>
    <row r="26" spans="1:23" ht="27.75" customHeight="1">
      <c r="A26" s="66"/>
      <c r="B26" s="13">
        <v>2</v>
      </c>
      <c r="C26" s="51" t="s">
        <v>17</v>
      </c>
      <c r="D26" s="51"/>
      <c r="E26" s="51"/>
      <c r="F26" s="68">
        <v>105000</v>
      </c>
      <c r="G26" s="68"/>
      <c r="H26" s="68"/>
      <c r="I26" s="68"/>
      <c r="J26" s="68">
        <f t="shared" si="0"/>
        <v>10500</v>
      </c>
      <c r="K26" s="68"/>
      <c r="L26" s="68"/>
      <c r="M26" s="68">
        <f t="shared" si="1"/>
        <v>115500</v>
      </c>
      <c r="N26" s="68"/>
      <c r="O26" s="68"/>
      <c r="P26" s="68"/>
      <c r="Q26" s="50">
        <v>45177</v>
      </c>
      <c r="R26" s="51"/>
      <c r="S26" s="6"/>
    </row>
    <row r="27" spans="1:23" ht="27.75" customHeight="1">
      <c r="A27" s="66"/>
      <c r="B27" s="14">
        <v>3</v>
      </c>
      <c r="C27" s="49" t="s">
        <v>29</v>
      </c>
      <c r="D27" s="49"/>
      <c r="E27" s="49"/>
      <c r="F27" s="44">
        <v>57000</v>
      </c>
      <c r="G27" s="44"/>
      <c r="H27" s="44"/>
      <c r="I27" s="44"/>
      <c r="J27" s="44">
        <f t="shared" si="0"/>
        <v>5700</v>
      </c>
      <c r="K27" s="44"/>
      <c r="L27" s="44"/>
      <c r="M27" s="44">
        <f t="shared" si="1"/>
        <v>62700</v>
      </c>
      <c r="N27" s="44"/>
      <c r="O27" s="44"/>
      <c r="P27" s="44"/>
      <c r="Q27" s="55">
        <v>45184</v>
      </c>
      <c r="R27" s="49"/>
      <c r="S27" s="6"/>
    </row>
    <row r="28" spans="1:23" ht="27.75" customHeight="1" thickBot="1">
      <c r="A28" s="79"/>
      <c r="B28" s="13">
        <v>4</v>
      </c>
      <c r="C28" s="51" t="s">
        <v>42</v>
      </c>
      <c r="D28" s="51"/>
      <c r="E28" s="51"/>
      <c r="F28" s="68"/>
      <c r="G28" s="68"/>
      <c r="H28" s="68"/>
      <c r="I28" s="68"/>
      <c r="J28" s="68">
        <f t="shared" si="0"/>
        <v>0</v>
      </c>
      <c r="K28" s="68"/>
      <c r="L28" s="68"/>
      <c r="M28" s="68">
        <f t="shared" si="1"/>
        <v>0</v>
      </c>
      <c r="N28" s="68"/>
      <c r="O28" s="68"/>
      <c r="P28" s="68"/>
      <c r="Q28" s="50"/>
      <c r="R28" s="51"/>
      <c r="S28" s="6"/>
    </row>
    <row r="29" spans="1:23" ht="30" customHeight="1" thickBot="1">
      <c r="A29" s="6"/>
      <c r="B29" s="7"/>
      <c r="C29" s="6"/>
      <c r="D29" s="6"/>
      <c r="E29" s="6"/>
      <c r="F29" s="102">
        <f>SUM(F5:F27)</f>
        <v>3029850</v>
      </c>
      <c r="G29" s="103"/>
      <c r="H29" s="103"/>
      <c r="I29" s="104"/>
      <c r="J29" s="102">
        <f>SUM(J5:J27)</f>
        <v>302985</v>
      </c>
      <c r="K29" s="103"/>
      <c r="L29" s="104"/>
      <c r="M29" s="102">
        <f>SUM(M5:M28)</f>
        <v>3332835</v>
      </c>
      <c r="N29" s="103"/>
      <c r="O29" s="103"/>
      <c r="P29" s="104"/>
      <c r="Q29" s="6"/>
      <c r="R29" s="6"/>
      <c r="S29" s="6"/>
    </row>
    <row r="30" spans="1:23" ht="30" customHeight="1">
      <c r="C30" s="2"/>
      <c r="D30" s="2"/>
      <c r="E30" s="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2"/>
    </row>
    <row r="32" spans="1:23" ht="30" customHeight="1">
      <c r="P32" s="3" t="s">
        <v>56</v>
      </c>
    </row>
  </sheetData>
  <mergeCells count="140">
    <mergeCell ref="F29:I29"/>
    <mergeCell ref="J29:L29"/>
    <mergeCell ref="M29:P29"/>
    <mergeCell ref="Q26:R26"/>
    <mergeCell ref="C27:E27"/>
    <mergeCell ref="F27:I27"/>
    <mergeCell ref="J27:L27"/>
    <mergeCell ref="M27:P27"/>
    <mergeCell ref="Q27:R27"/>
    <mergeCell ref="C24:E24"/>
    <mergeCell ref="F24:I24"/>
    <mergeCell ref="J24:L24"/>
    <mergeCell ref="M24:P24"/>
    <mergeCell ref="Q24:R24"/>
    <mergeCell ref="A25:A28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8:E28"/>
    <mergeCell ref="F28:I28"/>
    <mergeCell ref="J28:L28"/>
    <mergeCell ref="M28:P28"/>
    <mergeCell ref="Q28:R28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T16:W16"/>
    <mergeCell ref="F17:I17"/>
    <mergeCell ref="J17:L17"/>
    <mergeCell ref="T17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T12:W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A12:A24"/>
    <mergeCell ref="C12:E12"/>
    <mergeCell ref="F12:I12"/>
    <mergeCell ref="J12:L12"/>
    <mergeCell ref="M12:P12"/>
    <mergeCell ref="Q12:R12"/>
    <mergeCell ref="Q14:R14"/>
    <mergeCell ref="C15:E15"/>
    <mergeCell ref="F15:I15"/>
    <mergeCell ref="J15:L15"/>
    <mergeCell ref="M15:P15"/>
    <mergeCell ref="Q15:R15"/>
    <mergeCell ref="B16:B17"/>
    <mergeCell ref="C16:E17"/>
    <mergeCell ref="F16:I16"/>
    <mergeCell ref="J16:L16"/>
    <mergeCell ref="M16:P17"/>
    <mergeCell ref="Q16:R17"/>
    <mergeCell ref="C21:E21"/>
    <mergeCell ref="F21:I21"/>
    <mergeCell ref="J21:L21"/>
    <mergeCell ref="M21:P21"/>
    <mergeCell ref="Q21:R21"/>
    <mergeCell ref="C22:E22"/>
    <mergeCell ref="T11:W11"/>
    <mergeCell ref="M9:P9"/>
    <mergeCell ref="Q9:R9"/>
    <mergeCell ref="C10:E10"/>
    <mergeCell ref="F10:I10"/>
    <mergeCell ref="J10:L10"/>
    <mergeCell ref="M10:P10"/>
    <mergeCell ref="Q10:R10"/>
    <mergeCell ref="T6:W10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A6:A11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1:E11"/>
    <mergeCell ref="F11:I11"/>
    <mergeCell ref="J11:L11"/>
    <mergeCell ref="M11:P11"/>
    <mergeCell ref="Q11:R11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70AF-2F57-4684-AABD-E3CC6258AEE1}">
  <dimension ref="A1:W32"/>
  <sheetViews>
    <sheetView topLeftCell="A4" zoomScaleNormal="100" workbookViewId="0">
      <selection activeCell="P32" sqref="P32:R32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1"/>
    <col min="6" max="16" width="5" style="3"/>
    <col min="17" max="16384" width="5" style="1"/>
  </cols>
  <sheetData>
    <row r="1" spans="1:23" ht="30" customHeight="1">
      <c r="A1" s="6"/>
      <c r="B1" s="7"/>
      <c r="C1" s="36" t="s">
        <v>25</v>
      </c>
      <c r="D1" s="36"/>
      <c r="E1" s="36"/>
      <c r="F1" s="37">
        <v>8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C3" s="9"/>
      <c r="D3" s="9"/>
      <c r="E3" s="9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30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49" t="s">
        <v>5</v>
      </c>
      <c r="R4" s="49"/>
      <c r="S4" s="6"/>
    </row>
    <row r="5" spans="1:23" ht="30" customHeight="1" thickBot="1">
      <c r="A5" s="11" t="s">
        <v>8</v>
      </c>
      <c r="B5" s="12" t="s">
        <v>6</v>
      </c>
      <c r="C5" s="32" t="s">
        <v>7</v>
      </c>
      <c r="D5" s="32"/>
      <c r="E5" s="32"/>
      <c r="F5" s="33">
        <v>465000</v>
      </c>
      <c r="G5" s="33"/>
      <c r="H5" s="33"/>
      <c r="I5" s="33"/>
      <c r="J5" s="33">
        <v>46500</v>
      </c>
      <c r="K5" s="33"/>
      <c r="L5" s="33"/>
      <c r="M5" s="33">
        <f>F5+J5</f>
        <v>511500</v>
      </c>
      <c r="N5" s="33"/>
      <c r="O5" s="33"/>
      <c r="P5" s="33"/>
      <c r="Q5" s="34"/>
      <c r="R5" s="32"/>
      <c r="S5" s="6"/>
      <c r="T5" s="35" t="s">
        <v>38</v>
      </c>
      <c r="U5" s="35"/>
      <c r="V5" s="35"/>
      <c r="W5" s="35"/>
    </row>
    <row r="6" spans="1:23" ht="27.75" customHeight="1" thickTop="1">
      <c r="A6" s="65" t="s">
        <v>21</v>
      </c>
      <c r="B6" s="13">
        <v>1</v>
      </c>
      <c r="C6" s="51" t="s">
        <v>9</v>
      </c>
      <c r="D6" s="51"/>
      <c r="E6" s="51"/>
      <c r="F6" s="68">
        <v>145000</v>
      </c>
      <c r="G6" s="68"/>
      <c r="H6" s="68"/>
      <c r="I6" s="68"/>
      <c r="J6" s="68">
        <f>F6*0.1</f>
        <v>14500</v>
      </c>
      <c r="K6" s="68"/>
      <c r="L6" s="68"/>
      <c r="M6" s="68">
        <f>F6+J6</f>
        <v>159500</v>
      </c>
      <c r="N6" s="68"/>
      <c r="O6" s="68"/>
      <c r="P6" s="68"/>
      <c r="Q6" s="51"/>
      <c r="R6" s="51"/>
      <c r="S6" s="6"/>
      <c r="T6" s="29">
        <f>F6+F7+F9+F8+F10+F11+M21+F27+F19+F22+F13+F26</f>
        <v>1788850</v>
      </c>
      <c r="U6" s="30"/>
      <c r="V6" s="30"/>
      <c r="W6" s="31"/>
    </row>
    <row r="7" spans="1:23" ht="27.75" customHeight="1">
      <c r="A7" s="66"/>
      <c r="B7" s="14">
        <v>2</v>
      </c>
      <c r="C7" s="49" t="s">
        <v>10</v>
      </c>
      <c r="D7" s="49"/>
      <c r="E7" s="49"/>
      <c r="F7" s="44">
        <v>255000</v>
      </c>
      <c r="G7" s="44"/>
      <c r="H7" s="44"/>
      <c r="I7" s="44"/>
      <c r="J7" s="44">
        <f t="shared" ref="J7:J28" si="0">F7*0.1</f>
        <v>25500</v>
      </c>
      <c r="K7" s="44"/>
      <c r="L7" s="44"/>
      <c r="M7" s="44">
        <f t="shared" ref="M7:M28" si="1">F7+J7</f>
        <v>280500</v>
      </c>
      <c r="N7" s="44"/>
      <c r="O7" s="44"/>
      <c r="P7" s="44"/>
      <c r="Q7" s="55">
        <v>45189</v>
      </c>
      <c r="R7" s="49"/>
      <c r="S7" s="6"/>
      <c r="T7" s="137"/>
      <c r="U7" s="138"/>
      <c r="V7" s="138"/>
      <c r="W7" s="139"/>
    </row>
    <row r="8" spans="1:23" ht="27.75" customHeight="1">
      <c r="A8" s="66"/>
      <c r="B8" s="14">
        <v>3</v>
      </c>
      <c r="C8" s="49" t="s">
        <v>11</v>
      </c>
      <c r="D8" s="49"/>
      <c r="E8" s="49"/>
      <c r="F8" s="44">
        <v>304500</v>
      </c>
      <c r="G8" s="44"/>
      <c r="H8" s="44"/>
      <c r="I8" s="44"/>
      <c r="J8" s="44">
        <f t="shared" si="0"/>
        <v>30450</v>
      </c>
      <c r="K8" s="44"/>
      <c r="L8" s="44"/>
      <c r="M8" s="44">
        <f t="shared" si="1"/>
        <v>334950</v>
      </c>
      <c r="N8" s="44"/>
      <c r="O8" s="44"/>
      <c r="P8" s="44"/>
      <c r="Q8" s="55">
        <v>45189</v>
      </c>
      <c r="R8" s="49"/>
      <c r="S8" s="6"/>
      <c r="T8" s="137"/>
      <c r="U8" s="138"/>
      <c r="V8" s="138"/>
      <c r="W8" s="139"/>
    </row>
    <row r="9" spans="1:23" ht="27.75" customHeight="1">
      <c r="A9" s="66"/>
      <c r="B9" s="14">
        <v>4</v>
      </c>
      <c r="C9" s="49" t="s">
        <v>12</v>
      </c>
      <c r="D9" s="49"/>
      <c r="E9" s="49"/>
      <c r="F9" s="44">
        <v>575250</v>
      </c>
      <c r="G9" s="44"/>
      <c r="H9" s="44"/>
      <c r="I9" s="44"/>
      <c r="J9" s="44">
        <f>F9*0.1</f>
        <v>57525</v>
      </c>
      <c r="K9" s="44"/>
      <c r="L9" s="44"/>
      <c r="M9" s="44">
        <f>F9+J9</f>
        <v>632775</v>
      </c>
      <c r="N9" s="44"/>
      <c r="O9" s="44"/>
      <c r="P9" s="44"/>
      <c r="Q9" s="55">
        <v>45189</v>
      </c>
      <c r="R9" s="49"/>
      <c r="S9" s="6"/>
      <c r="T9" s="137"/>
      <c r="U9" s="138"/>
      <c r="V9" s="138"/>
      <c r="W9" s="139"/>
    </row>
    <row r="10" spans="1:23" ht="27.75" customHeight="1" thickBot="1">
      <c r="A10" s="66"/>
      <c r="B10" s="14">
        <v>5</v>
      </c>
      <c r="C10" s="49" t="s">
        <v>30</v>
      </c>
      <c r="D10" s="49"/>
      <c r="E10" s="49"/>
      <c r="F10" s="44"/>
      <c r="G10" s="44"/>
      <c r="H10" s="44"/>
      <c r="I10" s="44"/>
      <c r="J10" s="44">
        <f t="shared" si="0"/>
        <v>0</v>
      </c>
      <c r="K10" s="44"/>
      <c r="L10" s="44"/>
      <c r="M10" s="44">
        <f t="shared" si="1"/>
        <v>0</v>
      </c>
      <c r="N10" s="44"/>
      <c r="O10" s="44"/>
      <c r="P10" s="44"/>
      <c r="Q10" s="55"/>
      <c r="R10" s="49"/>
      <c r="S10" s="6"/>
      <c r="T10" s="46"/>
      <c r="U10" s="47"/>
      <c r="V10" s="47"/>
      <c r="W10" s="48"/>
    </row>
    <row r="11" spans="1:23" ht="27.75" customHeight="1" thickBot="1">
      <c r="A11" s="67"/>
      <c r="B11" s="15">
        <v>6</v>
      </c>
      <c r="C11" s="32" t="s">
        <v>41</v>
      </c>
      <c r="D11" s="32"/>
      <c r="E11" s="32"/>
      <c r="F11" s="33">
        <v>120000</v>
      </c>
      <c r="G11" s="33"/>
      <c r="H11" s="33"/>
      <c r="I11" s="33"/>
      <c r="J11" s="33">
        <f t="shared" si="0"/>
        <v>12000</v>
      </c>
      <c r="K11" s="33"/>
      <c r="L11" s="33"/>
      <c r="M11" s="33">
        <f t="shared" si="1"/>
        <v>132000</v>
      </c>
      <c r="N11" s="33"/>
      <c r="O11" s="33"/>
      <c r="P11" s="33"/>
      <c r="Q11" s="34">
        <v>45189</v>
      </c>
      <c r="R11" s="32"/>
      <c r="S11" s="6"/>
      <c r="T11" s="35" t="s">
        <v>39</v>
      </c>
      <c r="U11" s="35"/>
      <c r="V11" s="35"/>
      <c r="W11" s="35"/>
    </row>
    <row r="12" spans="1:23" ht="27.75" customHeight="1" thickTop="1">
      <c r="A12" s="65" t="s">
        <v>22</v>
      </c>
      <c r="B12" s="13">
        <v>1</v>
      </c>
      <c r="C12" s="51" t="s">
        <v>14</v>
      </c>
      <c r="D12" s="51"/>
      <c r="E12" s="51"/>
      <c r="F12" s="68">
        <v>75000</v>
      </c>
      <c r="G12" s="68"/>
      <c r="H12" s="68"/>
      <c r="I12" s="68"/>
      <c r="J12" s="68">
        <f t="shared" si="0"/>
        <v>7500</v>
      </c>
      <c r="K12" s="68"/>
      <c r="L12" s="68"/>
      <c r="M12" s="68">
        <f t="shared" si="1"/>
        <v>82500</v>
      </c>
      <c r="N12" s="68"/>
      <c r="O12" s="68"/>
      <c r="P12" s="68"/>
      <c r="Q12" s="50"/>
      <c r="R12" s="51"/>
      <c r="S12" s="6"/>
      <c r="T12" s="29">
        <f>F123+F14+F18+F20+F25+F5+F15+F16+F23+F24</f>
        <v>1311000</v>
      </c>
      <c r="U12" s="30"/>
      <c r="V12" s="30"/>
      <c r="W12" s="31"/>
    </row>
    <row r="13" spans="1:23" ht="27.75" customHeight="1">
      <c r="A13" s="66"/>
      <c r="B13" s="14">
        <v>2</v>
      </c>
      <c r="C13" s="49" t="s">
        <v>28</v>
      </c>
      <c r="D13" s="49"/>
      <c r="E13" s="49"/>
      <c r="F13" s="44">
        <v>189600</v>
      </c>
      <c r="G13" s="44"/>
      <c r="H13" s="44"/>
      <c r="I13" s="44"/>
      <c r="J13" s="44">
        <f t="shared" si="0"/>
        <v>18960</v>
      </c>
      <c r="K13" s="44"/>
      <c r="L13" s="44"/>
      <c r="M13" s="44">
        <f t="shared" si="1"/>
        <v>208560</v>
      </c>
      <c r="N13" s="44"/>
      <c r="O13" s="44"/>
      <c r="P13" s="44"/>
      <c r="Q13" s="55">
        <v>45189</v>
      </c>
      <c r="R13" s="49"/>
      <c r="S13" s="6"/>
      <c r="T13" s="137"/>
      <c r="U13" s="138"/>
      <c r="V13" s="138"/>
      <c r="W13" s="139"/>
    </row>
    <row r="14" spans="1:23" ht="27.75" customHeight="1">
      <c r="A14" s="66"/>
      <c r="B14" s="13">
        <v>3</v>
      </c>
      <c r="C14" s="49" t="s">
        <v>13</v>
      </c>
      <c r="D14" s="49"/>
      <c r="E14" s="49"/>
      <c r="F14" s="44">
        <v>355000</v>
      </c>
      <c r="G14" s="44"/>
      <c r="H14" s="44"/>
      <c r="I14" s="44"/>
      <c r="J14" s="44">
        <f t="shared" si="0"/>
        <v>35500</v>
      </c>
      <c r="K14" s="44"/>
      <c r="L14" s="44"/>
      <c r="M14" s="44">
        <f t="shared" si="1"/>
        <v>390500</v>
      </c>
      <c r="N14" s="44"/>
      <c r="O14" s="44"/>
      <c r="P14" s="44"/>
      <c r="Q14" s="49"/>
      <c r="R14" s="49"/>
      <c r="S14" s="6"/>
      <c r="T14" s="137"/>
      <c r="U14" s="138"/>
      <c r="V14" s="138"/>
      <c r="W14" s="139"/>
    </row>
    <row r="15" spans="1:23" ht="27.75" customHeight="1" thickBot="1">
      <c r="A15" s="66"/>
      <c r="B15" s="14">
        <v>4</v>
      </c>
      <c r="C15" s="41" t="s">
        <v>31</v>
      </c>
      <c r="D15" s="42"/>
      <c r="E15" s="43"/>
      <c r="F15" s="62">
        <v>205000</v>
      </c>
      <c r="G15" s="63"/>
      <c r="H15" s="63"/>
      <c r="I15" s="64"/>
      <c r="J15" s="62">
        <f>F15*0.1</f>
        <v>20500</v>
      </c>
      <c r="K15" s="63"/>
      <c r="L15" s="64"/>
      <c r="M15" s="62">
        <f>F15+J15</f>
        <v>225500</v>
      </c>
      <c r="N15" s="63"/>
      <c r="O15" s="63"/>
      <c r="P15" s="64"/>
      <c r="Q15" s="55">
        <v>45184</v>
      </c>
      <c r="R15" s="49"/>
      <c r="S15" s="6"/>
      <c r="T15" s="46"/>
      <c r="U15" s="47"/>
      <c r="V15" s="47"/>
      <c r="W15" s="48"/>
    </row>
    <row r="16" spans="1:23" ht="27.75" customHeight="1" thickBot="1">
      <c r="A16" s="66"/>
      <c r="B16" s="82">
        <v>5</v>
      </c>
      <c r="C16" s="112" t="s">
        <v>24</v>
      </c>
      <c r="D16" s="113"/>
      <c r="E16" s="114"/>
      <c r="F16" s="90"/>
      <c r="G16" s="90"/>
      <c r="H16" s="90"/>
      <c r="I16" s="90"/>
      <c r="J16" s="90">
        <f t="shared" si="0"/>
        <v>0</v>
      </c>
      <c r="K16" s="90"/>
      <c r="L16" s="90"/>
      <c r="M16" s="91">
        <f>F16+J16+F17</f>
        <v>0</v>
      </c>
      <c r="N16" s="92"/>
      <c r="O16" s="92"/>
      <c r="P16" s="93"/>
      <c r="Q16" s="97"/>
      <c r="R16" s="98"/>
      <c r="S16" s="17"/>
      <c r="T16" s="35" t="s">
        <v>40</v>
      </c>
      <c r="U16" s="35"/>
      <c r="V16" s="35"/>
      <c r="W16" s="35"/>
    </row>
    <row r="17" spans="1:23" ht="27.75" customHeight="1">
      <c r="A17" s="66"/>
      <c r="B17" s="83"/>
      <c r="C17" s="115"/>
      <c r="D17" s="116"/>
      <c r="E17" s="117"/>
      <c r="F17" s="101"/>
      <c r="G17" s="101"/>
      <c r="H17" s="101"/>
      <c r="I17" s="101"/>
      <c r="J17" s="101" t="s">
        <v>16</v>
      </c>
      <c r="K17" s="101"/>
      <c r="L17" s="101"/>
      <c r="M17" s="94"/>
      <c r="N17" s="95"/>
      <c r="O17" s="95"/>
      <c r="P17" s="96"/>
      <c r="Q17" s="99"/>
      <c r="R17" s="100"/>
      <c r="S17" s="17"/>
      <c r="T17" s="29"/>
      <c r="U17" s="30"/>
      <c r="V17" s="30"/>
      <c r="W17" s="31"/>
    </row>
    <row r="18" spans="1:23" ht="27.75" customHeight="1">
      <c r="A18" s="66"/>
      <c r="B18" s="14">
        <v>6</v>
      </c>
      <c r="C18" s="49" t="s">
        <v>43</v>
      </c>
      <c r="D18" s="49"/>
      <c r="E18" s="49"/>
      <c r="F18" s="44">
        <v>120000</v>
      </c>
      <c r="G18" s="44"/>
      <c r="H18" s="44"/>
      <c r="I18" s="44"/>
      <c r="J18" s="44">
        <f>F18*0.1</f>
        <v>12000</v>
      </c>
      <c r="K18" s="44"/>
      <c r="L18" s="44"/>
      <c r="M18" s="44">
        <f>F18+J18</f>
        <v>132000</v>
      </c>
      <c r="N18" s="44"/>
      <c r="O18" s="44"/>
      <c r="P18" s="44"/>
      <c r="Q18" s="55"/>
      <c r="R18" s="49"/>
      <c r="S18" s="6"/>
      <c r="T18" s="137"/>
      <c r="U18" s="138"/>
      <c r="V18" s="138"/>
      <c r="W18" s="139"/>
    </row>
    <row r="19" spans="1:23" ht="27.75" customHeight="1">
      <c r="A19" s="66"/>
      <c r="B19" s="14">
        <v>7</v>
      </c>
      <c r="C19" s="41" t="s">
        <v>44</v>
      </c>
      <c r="D19" s="42"/>
      <c r="E19" s="43"/>
      <c r="F19" s="62">
        <v>37500</v>
      </c>
      <c r="G19" s="63"/>
      <c r="H19" s="63"/>
      <c r="I19" s="64"/>
      <c r="J19" s="62">
        <f>F19*0.1</f>
        <v>3750</v>
      </c>
      <c r="K19" s="63"/>
      <c r="L19" s="64"/>
      <c r="M19" s="62">
        <f t="shared" si="1"/>
        <v>41250</v>
      </c>
      <c r="N19" s="63"/>
      <c r="O19" s="63"/>
      <c r="P19" s="64"/>
      <c r="Q19" s="55">
        <v>45169</v>
      </c>
      <c r="R19" s="49"/>
      <c r="S19" s="6"/>
      <c r="T19" s="137"/>
      <c r="U19" s="138"/>
      <c r="V19" s="138"/>
      <c r="W19" s="139"/>
    </row>
    <row r="20" spans="1:23" ht="27.75" customHeight="1" thickBot="1">
      <c r="A20" s="66"/>
      <c r="B20" s="14">
        <v>8</v>
      </c>
      <c r="C20" s="41"/>
      <c r="D20" s="42"/>
      <c r="E20" s="43"/>
      <c r="F20" s="62"/>
      <c r="G20" s="63"/>
      <c r="H20" s="63"/>
      <c r="I20" s="64"/>
      <c r="J20" s="62">
        <f t="shared" si="0"/>
        <v>0</v>
      </c>
      <c r="K20" s="63"/>
      <c r="L20" s="64"/>
      <c r="M20" s="62">
        <f t="shared" si="1"/>
        <v>0</v>
      </c>
      <c r="N20" s="63"/>
      <c r="O20" s="63"/>
      <c r="P20" s="64"/>
      <c r="Q20" s="49"/>
      <c r="R20" s="49"/>
      <c r="S20" s="6"/>
      <c r="T20" s="46"/>
      <c r="U20" s="47"/>
      <c r="V20" s="47"/>
      <c r="W20" s="48"/>
    </row>
    <row r="21" spans="1:23" ht="27.75" customHeight="1">
      <c r="A21" s="66"/>
      <c r="B21" s="14">
        <v>9</v>
      </c>
      <c r="C21" s="130"/>
      <c r="D21" s="130"/>
      <c r="E21" s="130"/>
      <c r="F21" s="44"/>
      <c r="G21" s="44"/>
      <c r="H21" s="44"/>
      <c r="I21" s="44"/>
      <c r="J21" s="44">
        <f t="shared" si="0"/>
        <v>0</v>
      </c>
      <c r="K21" s="44"/>
      <c r="L21" s="44"/>
      <c r="M21" s="44">
        <f t="shared" si="1"/>
        <v>0</v>
      </c>
      <c r="N21" s="44"/>
      <c r="O21" s="44"/>
      <c r="P21" s="44"/>
      <c r="Q21" s="49"/>
      <c r="R21" s="49"/>
      <c r="S21" s="6"/>
      <c r="T21" s="21"/>
      <c r="U21" s="21"/>
      <c r="V21" s="21"/>
      <c r="W21" s="21"/>
    </row>
    <row r="22" spans="1:23" ht="27.75" customHeight="1">
      <c r="A22" s="66"/>
      <c r="B22" s="14">
        <v>10</v>
      </c>
      <c r="C22" s="49"/>
      <c r="D22" s="49"/>
      <c r="E22" s="49"/>
      <c r="F22" s="44"/>
      <c r="G22" s="44"/>
      <c r="H22" s="44"/>
      <c r="I22" s="44"/>
      <c r="J22" s="44">
        <f t="shared" si="0"/>
        <v>0</v>
      </c>
      <c r="K22" s="44"/>
      <c r="L22" s="44"/>
      <c r="M22" s="44">
        <f t="shared" si="1"/>
        <v>0</v>
      </c>
      <c r="N22" s="44"/>
      <c r="O22" s="44"/>
      <c r="P22" s="44"/>
      <c r="Q22" s="55"/>
      <c r="R22" s="49"/>
      <c r="S22" s="6"/>
    </row>
    <row r="23" spans="1:23" ht="27.75" customHeight="1">
      <c r="A23" s="66"/>
      <c r="B23" s="14">
        <v>11</v>
      </c>
      <c r="C23" s="49"/>
      <c r="D23" s="49"/>
      <c r="E23" s="49"/>
      <c r="F23" s="44"/>
      <c r="G23" s="44"/>
      <c r="H23" s="44"/>
      <c r="I23" s="44"/>
      <c r="J23" s="44">
        <f t="shared" si="0"/>
        <v>0</v>
      </c>
      <c r="K23" s="44"/>
      <c r="L23" s="44"/>
      <c r="M23" s="44">
        <f t="shared" si="1"/>
        <v>0</v>
      </c>
      <c r="N23" s="44"/>
      <c r="O23" s="44"/>
      <c r="P23" s="44"/>
      <c r="Q23" s="49"/>
      <c r="R23" s="49"/>
      <c r="S23" s="6"/>
    </row>
    <row r="24" spans="1:23" ht="27.75" customHeight="1" thickBot="1">
      <c r="A24" s="67"/>
      <c r="B24" s="15">
        <v>12</v>
      </c>
      <c r="C24" s="32"/>
      <c r="D24" s="32"/>
      <c r="E24" s="32"/>
      <c r="F24" s="33"/>
      <c r="G24" s="33"/>
      <c r="H24" s="33"/>
      <c r="I24" s="33"/>
      <c r="J24" s="33">
        <f t="shared" si="0"/>
        <v>0</v>
      </c>
      <c r="K24" s="33"/>
      <c r="L24" s="33"/>
      <c r="M24" s="33">
        <f t="shared" si="1"/>
        <v>0</v>
      </c>
      <c r="N24" s="33"/>
      <c r="O24" s="33"/>
      <c r="P24" s="33"/>
      <c r="Q24" s="32"/>
      <c r="R24" s="32"/>
      <c r="S24" s="6"/>
    </row>
    <row r="25" spans="1:23" ht="27.75" customHeight="1" thickTop="1">
      <c r="A25" s="65" t="s">
        <v>23</v>
      </c>
      <c r="B25" s="13">
        <v>1</v>
      </c>
      <c r="C25" s="51" t="s">
        <v>33</v>
      </c>
      <c r="D25" s="51"/>
      <c r="E25" s="51"/>
      <c r="F25" s="68">
        <v>166000</v>
      </c>
      <c r="G25" s="68"/>
      <c r="H25" s="68"/>
      <c r="I25" s="68"/>
      <c r="J25" s="68">
        <f>F25*0.1</f>
        <v>16600</v>
      </c>
      <c r="K25" s="68"/>
      <c r="L25" s="68"/>
      <c r="M25" s="68">
        <f>F25+J25</f>
        <v>182600</v>
      </c>
      <c r="N25" s="68"/>
      <c r="O25" s="68"/>
      <c r="P25" s="68"/>
      <c r="Q25" s="50"/>
      <c r="R25" s="51"/>
      <c r="S25" s="6"/>
    </row>
    <row r="26" spans="1:23" ht="27.75" customHeight="1">
      <c r="A26" s="66"/>
      <c r="B26" s="13">
        <v>2</v>
      </c>
      <c r="C26" s="51" t="s">
        <v>17</v>
      </c>
      <c r="D26" s="51"/>
      <c r="E26" s="51"/>
      <c r="F26" s="68">
        <v>105000</v>
      </c>
      <c r="G26" s="68"/>
      <c r="H26" s="68"/>
      <c r="I26" s="68"/>
      <c r="J26" s="68">
        <f t="shared" si="0"/>
        <v>10500</v>
      </c>
      <c r="K26" s="68"/>
      <c r="L26" s="68"/>
      <c r="M26" s="68">
        <f t="shared" si="1"/>
        <v>115500</v>
      </c>
      <c r="N26" s="68"/>
      <c r="O26" s="68"/>
      <c r="P26" s="68"/>
      <c r="Q26" s="50">
        <v>45177</v>
      </c>
      <c r="R26" s="51"/>
      <c r="S26" s="6"/>
    </row>
    <row r="27" spans="1:23" ht="27.75" customHeight="1">
      <c r="A27" s="66"/>
      <c r="B27" s="14">
        <v>3</v>
      </c>
      <c r="C27" s="49" t="s">
        <v>29</v>
      </c>
      <c r="D27" s="49"/>
      <c r="E27" s="49"/>
      <c r="F27" s="44">
        <v>57000</v>
      </c>
      <c r="G27" s="44"/>
      <c r="H27" s="44"/>
      <c r="I27" s="44"/>
      <c r="J27" s="44">
        <f t="shared" si="0"/>
        <v>5700</v>
      </c>
      <c r="K27" s="44"/>
      <c r="L27" s="44"/>
      <c r="M27" s="44">
        <f t="shared" si="1"/>
        <v>62700</v>
      </c>
      <c r="N27" s="44"/>
      <c r="O27" s="44"/>
      <c r="P27" s="44"/>
      <c r="Q27" s="55">
        <v>45184</v>
      </c>
      <c r="R27" s="49"/>
      <c r="S27" s="6"/>
    </row>
    <row r="28" spans="1:23" ht="27.75" customHeight="1" thickBot="1">
      <c r="A28" s="79"/>
      <c r="B28" s="13">
        <v>4</v>
      </c>
      <c r="C28" s="51" t="s">
        <v>42</v>
      </c>
      <c r="D28" s="51"/>
      <c r="E28" s="51"/>
      <c r="F28" s="68"/>
      <c r="G28" s="68"/>
      <c r="H28" s="68"/>
      <c r="I28" s="68"/>
      <c r="J28" s="68">
        <f t="shared" si="0"/>
        <v>0</v>
      </c>
      <c r="K28" s="68"/>
      <c r="L28" s="68"/>
      <c r="M28" s="68">
        <f t="shared" si="1"/>
        <v>0</v>
      </c>
      <c r="N28" s="68"/>
      <c r="O28" s="68"/>
      <c r="P28" s="68"/>
      <c r="Q28" s="50"/>
      <c r="R28" s="51"/>
      <c r="S28" s="6"/>
    </row>
    <row r="29" spans="1:23" ht="30" customHeight="1" thickBot="1">
      <c r="A29" s="6"/>
      <c r="B29" s="7"/>
      <c r="C29" s="6"/>
      <c r="D29" s="6"/>
      <c r="E29" s="6"/>
      <c r="F29" s="102">
        <f>SUM(F5:F27)</f>
        <v>3174850</v>
      </c>
      <c r="G29" s="103"/>
      <c r="H29" s="103"/>
      <c r="I29" s="104"/>
      <c r="J29" s="102">
        <f>SUM(J5:J27)</f>
        <v>317485</v>
      </c>
      <c r="K29" s="103"/>
      <c r="L29" s="104"/>
      <c r="M29" s="102">
        <f>SUM(M5:M28)</f>
        <v>3492335</v>
      </c>
      <c r="N29" s="103"/>
      <c r="O29" s="103"/>
      <c r="P29" s="104"/>
      <c r="Q29" s="6"/>
      <c r="R29" s="6"/>
      <c r="S29" s="6"/>
    </row>
    <row r="30" spans="1:23" ht="30" customHeight="1">
      <c r="C30" s="2"/>
      <c r="D30" s="2"/>
      <c r="E30" s="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2"/>
    </row>
    <row r="32" spans="1:23" ht="30" customHeight="1">
      <c r="P32" s="3" t="s">
        <v>56</v>
      </c>
    </row>
  </sheetData>
  <mergeCells count="140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1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1:E11"/>
    <mergeCell ref="F11:I11"/>
    <mergeCell ref="J11:L11"/>
    <mergeCell ref="M11:P11"/>
    <mergeCell ref="Q11:R11"/>
    <mergeCell ref="T11:W11"/>
    <mergeCell ref="M9:P9"/>
    <mergeCell ref="Q9:R9"/>
    <mergeCell ref="C10:E10"/>
    <mergeCell ref="F10:I10"/>
    <mergeCell ref="J10:L10"/>
    <mergeCell ref="M10:P10"/>
    <mergeCell ref="Q10:R10"/>
    <mergeCell ref="T6:W10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Q16:R17"/>
    <mergeCell ref="T12:W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C12:E12"/>
    <mergeCell ref="F12:I12"/>
    <mergeCell ref="J12:L12"/>
    <mergeCell ref="M12:P12"/>
    <mergeCell ref="Q12:R12"/>
    <mergeCell ref="Q14:R14"/>
    <mergeCell ref="C15:E15"/>
    <mergeCell ref="F15:I15"/>
    <mergeCell ref="J15:L15"/>
    <mergeCell ref="M15:P15"/>
    <mergeCell ref="Q15:R15"/>
    <mergeCell ref="Q21:R21"/>
    <mergeCell ref="T16:W16"/>
    <mergeCell ref="F17:I17"/>
    <mergeCell ref="J17:L17"/>
    <mergeCell ref="T17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6:E17"/>
    <mergeCell ref="F16:I16"/>
    <mergeCell ref="J16:L16"/>
    <mergeCell ref="M16:P17"/>
    <mergeCell ref="Q24:R24"/>
    <mergeCell ref="C25:E25"/>
    <mergeCell ref="F25:I25"/>
    <mergeCell ref="J25:L25"/>
    <mergeCell ref="M25:P25"/>
    <mergeCell ref="Q25:R25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C22:E22"/>
    <mergeCell ref="Q28:R28"/>
    <mergeCell ref="F29:I29"/>
    <mergeCell ref="J29:L29"/>
    <mergeCell ref="M29:P29"/>
    <mergeCell ref="Q26:R26"/>
    <mergeCell ref="C27:E27"/>
    <mergeCell ref="F27:I27"/>
    <mergeCell ref="J27:L27"/>
    <mergeCell ref="M27:P27"/>
    <mergeCell ref="Q27:R27"/>
    <mergeCell ref="C26:E26"/>
    <mergeCell ref="F26:I26"/>
    <mergeCell ref="J26:L26"/>
    <mergeCell ref="M26:P26"/>
    <mergeCell ref="A12:A24"/>
    <mergeCell ref="B16:B17"/>
    <mergeCell ref="C21:E21"/>
    <mergeCell ref="F21:I21"/>
    <mergeCell ref="A25:A28"/>
    <mergeCell ref="C28:E28"/>
    <mergeCell ref="F28:I28"/>
    <mergeCell ref="J28:L28"/>
    <mergeCell ref="M28:P28"/>
    <mergeCell ref="J21:L21"/>
    <mergeCell ref="M21:P21"/>
    <mergeCell ref="C24:E24"/>
    <mergeCell ref="F24:I24"/>
    <mergeCell ref="J24:L24"/>
    <mergeCell ref="M24:P2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D147-32D6-4C27-A77F-808E33735F3C}">
  <dimension ref="A1:W30"/>
  <sheetViews>
    <sheetView topLeftCell="A16" zoomScaleNormal="100" workbookViewId="0">
      <selection activeCell="AB17" sqref="AB17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1"/>
    <col min="6" max="16" width="5" style="3"/>
    <col min="17" max="16384" width="5" style="1"/>
  </cols>
  <sheetData>
    <row r="1" spans="1:23" ht="30" customHeight="1">
      <c r="A1" s="6"/>
      <c r="B1" s="7"/>
      <c r="C1" s="36" t="s">
        <v>25</v>
      </c>
      <c r="D1" s="36"/>
      <c r="E1" s="36"/>
      <c r="F1" s="37">
        <v>7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C3" s="9"/>
      <c r="D3" s="9"/>
      <c r="E3" s="9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30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49" t="s">
        <v>5</v>
      </c>
      <c r="R4" s="49"/>
      <c r="S4" s="6"/>
    </row>
    <row r="5" spans="1:23" ht="30" customHeight="1" thickBot="1">
      <c r="A5" s="11" t="s">
        <v>8</v>
      </c>
      <c r="B5" s="12" t="s">
        <v>6</v>
      </c>
      <c r="C5" s="32" t="s">
        <v>7</v>
      </c>
      <c r="D5" s="32"/>
      <c r="E5" s="32"/>
      <c r="F5" s="33">
        <v>465000</v>
      </c>
      <c r="G5" s="33"/>
      <c r="H5" s="33"/>
      <c r="I5" s="33"/>
      <c r="J5" s="33">
        <v>46500</v>
      </c>
      <c r="K5" s="33"/>
      <c r="L5" s="33"/>
      <c r="M5" s="33">
        <f>F5+J5</f>
        <v>511500</v>
      </c>
      <c r="N5" s="33"/>
      <c r="O5" s="33"/>
      <c r="P5" s="33"/>
      <c r="Q5" s="34">
        <v>45169</v>
      </c>
      <c r="R5" s="32"/>
      <c r="S5" s="6"/>
      <c r="T5" s="35" t="s">
        <v>38</v>
      </c>
      <c r="U5" s="35"/>
      <c r="V5" s="35"/>
      <c r="W5" s="35"/>
    </row>
    <row r="6" spans="1:23" ht="27.75" customHeight="1" thickTop="1">
      <c r="A6" s="65" t="s">
        <v>21</v>
      </c>
      <c r="B6" s="13">
        <v>1</v>
      </c>
      <c r="C6" s="163" t="s">
        <v>9</v>
      </c>
      <c r="D6" s="163"/>
      <c r="E6" s="163"/>
      <c r="F6" s="68">
        <v>145000</v>
      </c>
      <c r="G6" s="68"/>
      <c r="H6" s="68"/>
      <c r="I6" s="68"/>
      <c r="J6" s="68">
        <f>F6*0.1</f>
        <v>14500</v>
      </c>
      <c r="K6" s="68"/>
      <c r="L6" s="68"/>
      <c r="M6" s="68">
        <f>F6+J6</f>
        <v>159500</v>
      </c>
      <c r="N6" s="68"/>
      <c r="O6" s="68"/>
      <c r="P6" s="68"/>
      <c r="Q6" s="50">
        <v>45163</v>
      </c>
      <c r="R6" s="51"/>
      <c r="S6" s="6"/>
      <c r="T6" s="29">
        <f>F6+F7+F9+F8+F10+F11++M13+M21+F27+F19+F22</f>
        <v>2206589</v>
      </c>
      <c r="U6" s="30"/>
      <c r="V6" s="30"/>
      <c r="W6" s="31"/>
    </row>
    <row r="7" spans="1:23" ht="27.75" customHeight="1">
      <c r="A7" s="66"/>
      <c r="B7" s="14">
        <v>2</v>
      </c>
      <c r="C7" s="158" t="s">
        <v>10</v>
      </c>
      <c r="D7" s="158"/>
      <c r="E7" s="158"/>
      <c r="F7" s="44"/>
      <c r="G7" s="44"/>
      <c r="H7" s="44"/>
      <c r="I7" s="44"/>
      <c r="J7" s="44">
        <f t="shared" ref="J7:J27" si="0">F7*0.1</f>
        <v>0</v>
      </c>
      <c r="K7" s="44"/>
      <c r="L7" s="44"/>
      <c r="M7" s="44">
        <f t="shared" ref="M7:M27" si="1">F7+J7</f>
        <v>0</v>
      </c>
      <c r="N7" s="44"/>
      <c r="O7" s="44"/>
      <c r="P7" s="44"/>
      <c r="Q7" s="55"/>
      <c r="R7" s="49"/>
      <c r="S7" s="6"/>
      <c r="T7" s="137"/>
      <c r="U7" s="138"/>
      <c r="V7" s="138"/>
      <c r="W7" s="139"/>
    </row>
    <row r="8" spans="1:23" ht="27.75" customHeight="1">
      <c r="A8" s="66"/>
      <c r="B8" s="14">
        <v>3</v>
      </c>
      <c r="C8" s="158" t="s">
        <v>11</v>
      </c>
      <c r="D8" s="158"/>
      <c r="E8" s="158"/>
      <c r="F8" s="44">
        <v>290000</v>
      </c>
      <c r="G8" s="44"/>
      <c r="H8" s="44"/>
      <c r="I8" s="44"/>
      <c r="J8" s="44">
        <f t="shared" si="0"/>
        <v>29000</v>
      </c>
      <c r="K8" s="44"/>
      <c r="L8" s="44"/>
      <c r="M8" s="44">
        <f t="shared" si="1"/>
        <v>319000</v>
      </c>
      <c r="N8" s="44"/>
      <c r="O8" s="44"/>
      <c r="P8" s="44"/>
      <c r="Q8" s="55">
        <v>45159</v>
      </c>
      <c r="R8" s="49"/>
      <c r="S8" s="6"/>
      <c r="T8" s="137"/>
      <c r="U8" s="138"/>
      <c r="V8" s="138"/>
      <c r="W8" s="139"/>
    </row>
    <row r="9" spans="1:23" ht="27.75" customHeight="1">
      <c r="A9" s="66"/>
      <c r="B9" s="14">
        <v>4</v>
      </c>
      <c r="C9" s="158" t="s">
        <v>12</v>
      </c>
      <c r="D9" s="158"/>
      <c r="E9" s="158"/>
      <c r="F9" s="44">
        <v>551745</v>
      </c>
      <c r="G9" s="44"/>
      <c r="H9" s="44"/>
      <c r="I9" s="44"/>
      <c r="J9" s="44">
        <f t="shared" si="0"/>
        <v>55174.5</v>
      </c>
      <c r="K9" s="44"/>
      <c r="L9" s="44"/>
      <c r="M9" s="44">
        <v>606919</v>
      </c>
      <c r="N9" s="44"/>
      <c r="O9" s="44"/>
      <c r="P9" s="44"/>
      <c r="Q9" s="55">
        <v>45159</v>
      </c>
      <c r="R9" s="49"/>
      <c r="S9" s="6"/>
      <c r="T9" s="137"/>
      <c r="U9" s="138"/>
      <c r="V9" s="138"/>
      <c r="W9" s="139"/>
    </row>
    <row r="10" spans="1:23" ht="27.75" customHeight="1" thickBot="1">
      <c r="A10" s="66"/>
      <c r="B10" s="14">
        <v>5</v>
      </c>
      <c r="C10" s="158" t="s">
        <v>30</v>
      </c>
      <c r="D10" s="158"/>
      <c r="E10" s="158"/>
      <c r="F10" s="44">
        <v>146564</v>
      </c>
      <c r="G10" s="44"/>
      <c r="H10" s="44"/>
      <c r="I10" s="44"/>
      <c r="J10" s="44">
        <f t="shared" si="0"/>
        <v>14656.400000000001</v>
      </c>
      <c r="K10" s="44"/>
      <c r="L10" s="44"/>
      <c r="M10" s="44">
        <f t="shared" si="1"/>
        <v>161220.4</v>
      </c>
      <c r="N10" s="44"/>
      <c r="O10" s="44"/>
      <c r="P10" s="44"/>
      <c r="Q10" s="55">
        <v>45159</v>
      </c>
      <c r="R10" s="49"/>
      <c r="S10" s="6"/>
      <c r="T10" s="46"/>
      <c r="U10" s="47"/>
      <c r="V10" s="47"/>
      <c r="W10" s="48"/>
    </row>
    <row r="11" spans="1:23" ht="27.75" customHeight="1" thickBot="1">
      <c r="A11" s="67"/>
      <c r="B11" s="15">
        <v>6</v>
      </c>
      <c r="C11" s="32" t="s">
        <v>41</v>
      </c>
      <c r="D11" s="32"/>
      <c r="E11" s="32"/>
      <c r="F11" s="33">
        <v>360000</v>
      </c>
      <c r="G11" s="33"/>
      <c r="H11" s="33"/>
      <c r="I11" s="33"/>
      <c r="J11" s="33">
        <f t="shared" si="0"/>
        <v>36000</v>
      </c>
      <c r="K11" s="33"/>
      <c r="L11" s="33"/>
      <c r="M11" s="33">
        <f t="shared" si="1"/>
        <v>396000</v>
      </c>
      <c r="N11" s="33"/>
      <c r="O11" s="33"/>
      <c r="P11" s="33"/>
      <c r="Q11" s="34">
        <v>45159</v>
      </c>
      <c r="R11" s="32"/>
      <c r="S11" s="6"/>
      <c r="T11" s="35" t="s">
        <v>39</v>
      </c>
      <c r="U11" s="35"/>
      <c r="V11" s="35"/>
      <c r="W11" s="35"/>
    </row>
    <row r="12" spans="1:23" ht="27.75" customHeight="1" thickTop="1">
      <c r="A12" s="65" t="s">
        <v>22</v>
      </c>
      <c r="B12" s="13">
        <v>1</v>
      </c>
      <c r="C12" s="51" t="s">
        <v>14</v>
      </c>
      <c r="D12" s="51"/>
      <c r="E12" s="51"/>
      <c r="F12" s="68">
        <v>495000</v>
      </c>
      <c r="G12" s="68"/>
      <c r="H12" s="68"/>
      <c r="I12" s="68"/>
      <c r="J12" s="68">
        <f t="shared" si="0"/>
        <v>49500</v>
      </c>
      <c r="K12" s="68"/>
      <c r="L12" s="68"/>
      <c r="M12" s="68">
        <f t="shared" si="1"/>
        <v>544500</v>
      </c>
      <c r="N12" s="68"/>
      <c r="O12" s="68"/>
      <c r="P12" s="68"/>
      <c r="Q12" s="50">
        <v>45169</v>
      </c>
      <c r="R12" s="51"/>
      <c r="S12" s="6"/>
      <c r="T12" s="29">
        <f>F12+F13+F14+F18+F20+F25+F5+F15+F16+F23+F24</f>
        <v>2410800</v>
      </c>
      <c r="U12" s="30"/>
      <c r="V12" s="30"/>
      <c r="W12" s="31"/>
    </row>
    <row r="13" spans="1:23" ht="27.75" customHeight="1">
      <c r="A13" s="66"/>
      <c r="B13" s="14">
        <v>2</v>
      </c>
      <c r="C13" s="158" t="s">
        <v>28</v>
      </c>
      <c r="D13" s="158"/>
      <c r="E13" s="158"/>
      <c r="F13" s="44">
        <v>384800</v>
      </c>
      <c r="G13" s="44"/>
      <c r="H13" s="44"/>
      <c r="I13" s="44"/>
      <c r="J13" s="44">
        <f t="shared" si="0"/>
        <v>38480</v>
      </c>
      <c r="K13" s="44"/>
      <c r="L13" s="44"/>
      <c r="M13" s="44">
        <f t="shared" si="1"/>
        <v>423280</v>
      </c>
      <c r="N13" s="44"/>
      <c r="O13" s="44"/>
      <c r="P13" s="44"/>
      <c r="Q13" s="55">
        <v>45159</v>
      </c>
      <c r="R13" s="49"/>
      <c r="S13" s="6"/>
      <c r="T13" s="137"/>
      <c r="U13" s="138"/>
      <c r="V13" s="138"/>
      <c r="W13" s="139"/>
    </row>
    <row r="14" spans="1:23" ht="27.75" customHeight="1">
      <c r="A14" s="66"/>
      <c r="B14" s="13">
        <v>3</v>
      </c>
      <c r="C14" s="49" t="s">
        <v>15</v>
      </c>
      <c r="D14" s="49"/>
      <c r="E14" s="49"/>
      <c r="F14" s="44"/>
      <c r="G14" s="44"/>
      <c r="H14" s="44"/>
      <c r="I14" s="44"/>
      <c r="J14" s="44">
        <f t="shared" si="0"/>
        <v>0</v>
      </c>
      <c r="K14" s="44"/>
      <c r="L14" s="44"/>
      <c r="M14" s="44">
        <f t="shared" si="1"/>
        <v>0</v>
      </c>
      <c r="N14" s="44"/>
      <c r="O14" s="44"/>
      <c r="P14" s="44"/>
      <c r="Q14" s="49"/>
      <c r="R14" s="49"/>
      <c r="S14" s="6"/>
      <c r="T14" s="137"/>
      <c r="U14" s="138"/>
      <c r="V14" s="138"/>
      <c r="W14" s="139"/>
    </row>
    <row r="15" spans="1:23" ht="27.75" customHeight="1" thickBot="1">
      <c r="A15" s="66"/>
      <c r="B15" s="14">
        <v>4</v>
      </c>
      <c r="C15" s="41" t="s">
        <v>26</v>
      </c>
      <c r="D15" s="42"/>
      <c r="E15" s="43"/>
      <c r="F15" s="62">
        <v>90000</v>
      </c>
      <c r="G15" s="63"/>
      <c r="H15" s="63"/>
      <c r="I15" s="64"/>
      <c r="J15" s="62">
        <v>9000</v>
      </c>
      <c r="K15" s="63"/>
      <c r="L15" s="64"/>
      <c r="M15" s="62">
        <v>99000</v>
      </c>
      <c r="N15" s="63"/>
      <c r="O15" s="63"/>
      <c r="P15" s="64"/>
      <c r="Q15" s="55">
        <v>45156</v>
      </c>
      <c r="R15" s="49"/>
      <c r="S15" s="6"/>
      <c r="T15" s="46"/>
      <c r="U15" s="47"/>
      <c r="V15" s="47"/>
      <c r="W15" s="48"/>
    </row>
    <row r="16" spans="1:23" ht="27.75" customHeight="1" thickBot="1">
      <c r="A16" s="66"/>
      <c r="B16" s="82">
        <v>5</v>
      </c>
      <c r="C16" s="112" t="s">
        <v>24</v>
      </c>
      <c r="D16" s="113"/>
      <c r="E16" s="114"/>
      <c r="F16" s="90"/>
      <c r="G16" s="90"/>
      <c r="H16" s="90"/>
      <c r="I16" s="90"/>
      <c r="J16" s="90">
        <f t="shared" si="0"/>
        <v>0</v>
      </c>
      <c r="K16" s="90"/>
      <c r="L16" s="90"/>
      <c r="M16" s="91">
        <f>F16+J16+F17</f>
        <v>0</v>
      </c>
      <c r="N16" s="92"/>
      <c r="O16" s="92"/>
      <c r="P16" s="93"/>
      <c r="Q16" s="97"/>
      <c r="R16" s="98"/>
      <c r="S16" s="17"/>
      <c r="T16" s="35" t="s">
        <v>40</v>
      </c>
      <c r="U16" s="35"/>
      <c r="V16" s="35"/>
      <c r="W16" s="35"/>
    </row>
    <row r="17" spans="1:23" ht="27.75" customHeight="1">
      <c r="A17" s="66"/>
      <c r="B17" s="83"/>
      <c r="C17" s="115"/>
      <c r="D17" s="116"/>
      <c r="E17" s="117"/>
      <c r="F17" s="101"/>
      <c r="G17" s="101"/>
      <c r="H17" s="101"/>
      <c r="I17" s="101"/>
      <c r="J17" s="101" t="s">
        <v>16</v>
      </c>
      <c r="K17" s="101"/>
      <c r="L17" s="101"/>
      <c r="M17" s="94"/>
      <c r="N17" s="95"/>
      <c r="O17" s="95"/>
      <c r="P17" s="96"/>
      <c r="Q17" s="99"/>
      <c r="R17" s="100"/>
      <c r="S17" s="17"/>
      <c r="T17" s="29">
        <f>F26</f>
        <v>0</v>
      </c>
      <c r="U17" s="30"/>
      <c r="V17" s="30"/>
      <c r="W17" s="31"/>
    </row>
    <row r="18" spans="1:23" ht="27.75" customHeight="1">
      <c r="A18" s="66"/>
      <c r="B18" s="14">
        <v>6</v>
      </c>
      <c r="C18" s="49" t="s">
        <v>13</v>
      </c>
      <c r="D18" s="49"/>
      <c r="E18" s="49"/>
      <c r="F18" s="44">
        <v>590000</v>
      </c>
      <c r="G18" s="44"/>
      <c r="H18" s="44"/>
      <c r="I18" s="44"/>
      <c r="J18" s="44">
        <f>F18*0.1</f>
        <v>59000</v>
      </c>
      <c r="K18" s="44"/>
      <c r="L18" s="44"/>
      <c r="M18" s="44">
        <f>F18+J18</f>
        <v>649000</v>
      </c>
      <c r="N18" s="44"/>
      <c r="O18" s="44"/>
      <c r="P18" s="44"/>
      <c r="Q18" s="55">
        <v>45169</v>
      </c>
      <c r="R18" s="49"/>
      <c r="S18" s="6"/>
      <c r="T18" s="137"/>
      <c r="U18" s="138"/>
      <c r="V18" s="138"/>
      <c r="W18" s="139"/>
    </row>
    <row r="19" spans="1:23" ht="27.75" customHeight="1">
      <c r="A19" s="66"/>
      <c r="B19" s="14">
        <v>7</v>
      </c>
      <c r="C19" s="160" t="s">
        <v>31</v>
      </c>
      <c r="D19" s="161"/>
      <c r="E19" s="162"/>
      <c r="F19" s="62">
        <v>135000</v>
      </c>
      <c r="G19" s="63"/>
      <c r="H19" s="63"/>
      <c r="I19" s="64"/>
      <c r="J19" s="62">
        <f>F19*0.1</f>
        <v>13500</v>
      </c>
      <c r="K19" s="63"/>
      <c r="L19" s="64"/>
      <c r="M19" s="62">
        <f t="shared" si="1"/>
        <v>148500</v>
      </c>
      <c r="N19" s="63"/>
      <c r="O19" s="63"/>
      <c r="P19" s="64"/>
      <c r="Q19" s="55">
        <v>45154</v>
      </c>
      <c r="R19" s="49"/>
      <c r="S19" s="6"/>
      <c r="T19" s="137"/>
      <c r="U19" s="138"/>
      <c r="V19" s="138"/>
      <c r="W19" s="139"/>
    </row>
    <row r="20" spans="1:23" ht="27.75" customHeight="1" thickBot="1">
      <c r="A20" s="66"/>
      <c r="B20" s="14">
        <v>8</v>
      </c>
      <c r="C20" s="41" t="s">
        <v>32</v>
      </c>
      <c r="D20" s="42"/>
      <c r="E20" s="43"/>
      <c r="F20" s="62"/>
      <c r="G20" s="63"/>
      <c r="H20" s="63"/>
      <c r="I20" s="64"/>
      <c r="J20" s="62">
        <f t="shared" si="0"/>
        <v>0</v>
      </c>
      <c r="K20" s="63"/>
      <c r="L20" s="64"/>
      <c r="M20" s="62">
        <f t="shared" si="1"/>
        <v>0</v>
      </c>
      <c r="N20" s="63"/>
      <c r="O20" s="63"/>
      <c r="P20" s="64"/>
      <c r="Q20" s="49"/>
      <c r="R20" s="49"/>
      <c r="S20" s="6"/>
      <c r="T20" s="46"/>
      <c r="U20" s="47"/>
      <c r="V20" s="47"/>
      <c r="W20" s="48"/>
    </row>
    <row r="21" spans="1:23" ht="27.75" customHeight="1">
      <c r="A21" s="66"/>
      <c r="B21" s="14">
        <v>9</v>
      </c>
      <c r="C21" s="159" t="s">
        <v>34</v>
      </c>
      <c r="D21" s="159"/>
      <c r="E21" s="159"/>
      <c r="F21" s="44"/>
      <c r="G21" s="44"/>
      <c r="H21" s="44"/>
      <c r="I21" s="44"/>
      <c r="J21" s="44">
        <f t="shared" si="0"/>
        <v>0</v>
      </c>
      <c r="K21" s="44"/>
      <c r="L21" s="44"/>
      <c r="M21" s="44">
        <f t="shared" si="1"/>
        <v>0</v>
      </c>
      <c r="N21" s="44"/>
      <c r="O21" s="44"/>
      <c r="P21" s="44"/>
      <c r="Q21" s="49"/>
      <c r="R21" s="49"/>
      <c r="S21" s="6"/>
      <c r="T21" s="21"/>
      <c r="U21" s="21"/>
      <c r="V21" s="21"/>
      <c r="W21" s="21"/>
    </row>
    <row r="22" spans="1:23" ht="27.75" customHeight="1">
      <c r="A22" s="66"/>
      <c r="B22" s="14">
        <v>10</v>
      </c>
      <c r="C22" s="158" t="s">
        <v>35</v>
      </c>
      <c r="D22" s="158"/>
      <c r="E22" s="158"/>
      <c r="F22" s="44">
        <v>71000</v>
      </c>
      <c r="G22" s="44"/>
      <c r="H22" s="44"/>
      <c r="I22" s="44"/>
      <c r="J22" s="44">
        <f t="shared" si="0"/>
        <v>7100</v>
      </c>
      <c r="K22" s="44"/>
      <c r="L22" s="44"/>
      <c r="M22" s="44">
        <f t="shared" si="1"/>
        <v>78100</v>
      </c>
      <c r="N22" s="44"/>
      <c r="O22" s="44"/>
      <c r="P22" s="44"/>
      <c r="Q22" s="55">
        <v>45121</v>
      </c>
      <c r="R22" s="49"/>
      <c r="S22" s="6"/>
    </row>
    <row r="23" spans="1:23" ht="27.75" customHeight="1">
      <c r="A23" s="66"/>
      <c r="B23" s="14">
        <v>11</v>
      </c>
      <c r="C23" s="49" t="s">
        <v>36</v>
      </c>
      <c r="D23" s="49"/>
      <c r="E23" s="49"/>
      <c r="F23" s="44"/>
      <c r="G23" s="44"/>
      <c r="H23" s="44"/>
      <c r="I23" s="44"/>
      <c r="J23" s="44">
        <f t="shared" si="0"/>
        <v>0</v>
      </c>
      <c r="K23" s="44"/>
      <c r="L23" s="44"/>
      <c r="M23" s="44">
        <f t="shared" si="1"/>
        <v>0</v>
      </c>
      <c r="N23" s="44"/>
      <c r="O23" s="44"/>
      <c r="P23" s="44"/>
      <c r="Q23" s="49"/>
      <c r="R23" s="49"/>
      <c r="S23" s="6"/>
    </row>
    <row r="24" spans="1:23" ht="27.75" customHeight="1" thickBot="1">
      <c r="A24" s="67"/>
      <c r="B24" s="15">
        <v>12</v>
      </c>
      <c r="C24" s="32" t="s">
        <v>43</v>
      </c>
      <c r="D24" s="32"/>
      <c r="E24" s="32"/>
      <c r="F24" s="33">
        <v>300000</v>
      </c>
      <c r="G24" s="33"/>
      <c r="H24" s="33"/>
      <c r="I24" s="33"/>
      <c r="J24" s="33">
        <f t="shared" si="0"/>
        <v>30000</v>
      </c>
      <c r="K24" s="33"/>
      <c r="L24" s="33"/>
      <c r="M24" s="33">
        <f t="shared" si="1"/>
        <v>330000</v>
      </c>
      <c r="N24" s="33"/>
      <c r="O24" s="33"/>
      <c r="P24" s="33"/>
      <c r="Q24" s="34">
        <v>45169</v>
      </c>
      <c r="R24" s="32"/>
      <c r="S24" s="6"/>
    </row>
    <row r="25" spans="1:23" ht="27.75" customHeight="1" thickTop="1">
      <c r="A25" s="65" t="s">
        <v>23</v>
      </c>
      <c r="B25" s="13">
        <v>1</v>
      </c>
      <c r="C25" s="51" t="s">
        <v>33</v>
      </c>
      <c r="D25" s="51"/>
      <c r="E25" s="51"/>
      <c r="F25" s="68">
        <v>86000</v>
      </c>
      <c r="G25" s="68"/>
      <c r="H25" s="68"/>
      <c r="I25" s="68"/>
      <c r="J25" s="68">
        <f>F25*0.1</f>
        <v>8600</v>
      </c>
      <c r="K25" s="68"/>
      <c r="L25" s="68"/>
      <c r="M25" s="68">
        <f>F25+J25</f>
        <v>94600</v>
      </c>
      <c r="N25" s="68"/>
      <c r="O25" s="68"/>
      <c r="P25" s="68"/>
      <c r="Q25" s="50">
        <v>45169</v>
      </c>
      <c r="R25" s="51"/>
      <c r="S25" s="6"/>
    </row>
    <row r="26" spans="1:23" ht="27.75" customHeight="1">
      <c r="A26" s="66"/>
      <c r="B26" s="13">
        <v>2</v>
      </c>
      <c r="C26" s="51" t="s">
        <v>17</v>
      </c>
      <c r="D26" s="51"/>
      <c r="E26" s="51"/>
      <c r="F26" s="68"/>
      <c r="G26" s="68"/>
      <c r="H26" s="68"/>
      <c r="I26" s="68"/>
      <c r="J26" s="68">
        <f t="shared" si="0"/>
        <v>0</v>
      </c>
      <c r="K26" s="68"/>
      <c r="L26" s="68"/>
      <c r="M26" s="68">
        <f t="shared" si="1"/>
        <v>0</v>
      </c>
      <c r="N26" s="68"/>
      <c r="O26" s="68"/>
      <c r="P26" s="68"/>
      <c r="Q26" s="50">
        <v>45112</v>
      </c>
      <c r="R26" s="51"/>
      <c r="S26" s="6"/>
    </row>
    <row r="27" spans="1:23" ht="27.75" customHeight="1">
      <c r="A27" s="79"/>
      <c r="B27" s="22">
        <v>3</v>
      </c>
      <c r="C27" s="158" t="s">
        <v>29</v>
      </c>
      <c r="D27" s="158"/>
      <c r="E27" s="158"/>
      <c r="F27" s="44">
        <v>84000</v>
      </c>
      <c r="G27" s="44"/>
      <c r="H27" s="44"/>
      <c r="I27" s="44"/>
      <c r="J27" s="44">
        <f t="shared" si="0"/>
        <v>8400</v>
      </c>
      <c r="K27" s="44"/>
      <c r="L27" s="44"/>
      <c r="M27" s="44">
        <f t="shared" si="1"/>
        <v>92400</v>
      </c>
      <c r="N27" s="44"/>
      <c r="O27" s="44"/>
      <c r="P27" s="44"/>
      <c r="Q27" s="55">
        <v>45127</v>
      </c>
      <c r="R27" s="49"/>
      <c r="S27" s="6"/>
    </row>
    <row r="28" spans="1:23" ht="27.75" customHeight="1" thickBot="1">
      <c r="A28" s="23"/>
      <c r="B28" s="13">
        <v>4</v>
      </c>
      <c r="C28" s="51" t="s">
        <v>42</v>
      </c>
      <c r="D28" s="51"/>
      <c r="E28" s="51"/>
      <c r="F28" s="68">
        <v>110000</v>
      </c>
      <c r="G28" s="68"/>
      <c r="H28" s="68"/>
      <c r="I28" s="68"/>
      <c r="J28" s="68">
        <f>F28*0.1</f>
        <v>11000</v>
      </c>
      <c r="K28" s="68"/>
      <c r="L28" s="68"/>
      <c r="M28" s="68">
        <f>F28+J28</f>
        <v>121000</v>
      </c>
      <c r="N28" s="68"/>
      <c r="O28" s="68"/>
      <c r="P28" s="68"/>
      <c r="Q28" s="50">
        <v>45156</v>
      </c>
      <c r="R28" s="51"/>
      <c r="S28" s="6"/>
    </row>
    <row r="29" spans="1:23" ht="30" customHeight="1" thickBot="1">
      <c r="A29" s="6"/>
      <c r="B29" s="7"/>
      <c r="C29" s="6"/>
      <c r="D29" s="6"/>
      <c r="E29" s="6"/>
      <c r="F29" s="102">
        <f>SUM(F5:F27)</f>
        <v>4194109</v>
      </c>
      <c r="G29" s="103"/>
      <c r="H29" s="103"/>
      <c r="I29" s="104"/>
      <c r="J29" s="102">
        <f>SUM(J5:J27)</f>
        <v>419410.9</v>
      </c>
      <c r="K29" s="103"/>
      <c r="L29" s="104"/>
      <c r="M29" s="102">
        <f>SUM(M5:M28)</f>
        <v>4734519.4000000004</v>
      </c>
      <c r="N29" s="103"/>
      <c r="O29" s="103"/>
      <c r="P29" s="104"/>
      <c r="Q29" s="6"/>
      <c r="R29" s="6"/>
      <c r="S29" s="6"/>
    </row>
    <row r="30" spans="1:23" ht="30" customHeight="1">
      <c r="C30" s="2"/>
      <c r="D30" s="2"/>
      <c r="E30" s="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2"/>
    </row>
  </sheetData>
  <mergeCells count="140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1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1:E11"/>
    <mergeCell ref="F11:I11"/>
    <mergeCell ref="J11:L11"/>
    <mergeCell ref="M11:P11"/>
    <mergeCell ref="Q11:R11"/>
    <mergeCell ref="C15:E15"/>
    <mergeCell ref="F15:I15"/>
    <mergeCell ref="J15:L15"/>
    <mergeCell ref="M15:P15"/>
    <mergeCell ref="Q15:R15"/>
    <mergeCell ref="T11:W11"/>
    <mergeCell ref="M9:P9"/>
    <mergeCell ref="Q9:R9"/>
    <mergeCell ref="C10:E10"/>
    <mergeCell ref="F10:I10"/>
    <mergeCell ref="J10:L10"/>
    <mergeCell ref="M10:P10"/>
    <mergeCell ref="Q10:R10"/>
    <mergeCell ref="T6:W10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J20:L20"/>
    <mergeCell ref="M20:P20"/>
    <mergeCell ref="Q20:R20"/>
    <mergeCell ref="C16:E17"/>
    <mergeCell ref="F16:I16"/>
    <mergeCell ref="J16:L16"/>
    <mergeCell ref="M16:P17"/>
    <mergeCell ref="Q16:R17"/>
    <mergeCell ref="T12:W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C12:E12"/>
    <mergeCell ref="F12:I12"/>
    <mergeCell ref="J12:L12"/>
    <mergeCell ref="M12:P12"/>
    <mergeCell ref="Q12:R12"/>
    <mergeCell ref="Q14:R14"/>
    <mergeCell ref="M22:P22"/>
    <mergeCell ref="Q22:R22"/>
    <mergeCell ref="C23:E23"/>
    <mergeCell ref="F23:I23"/>
    <mergeCell ref="J23:L23"/>
    <mergeCell ref="M23:P23"/>
    <mergeCell ref="Q23:R23"/>
    <mergeCell ref="C22:E22"/>
    <mergeCell ref="T16:W16"/>
    <mergeCell ref="F17:I17"/>
    <mergeCell ref="J17:L17"/>
    <mergeCell ref="T17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0:E20"/>
    <mergeCell ref="F20:I20"/>
    <mergeCell ref="C24:E24"/>
    <mergeCell ref="F24:I24"/>
    <mergeCell ref="J24:L24"/>
    <mergeCell ref="M24:P24"/>
    <mergeCell ref="Q24:R24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A12:A24"/>
    <mergeCell ref="B16:B17"/>
    <mergeCell ref="C21:E21"/>
    <mergeCell ref="F21:I21"/>
    <mergeCell ref="J21:L21"/>
    <mergeCell ref="M21:P21"/>
    <mergeCell ref="Q21:R21"/>
    <mergeCell ref="F22:I22"/>
    <mergeCell ref="J22:L22"/>
    <mergeCell ref="F29:I29"/>
    <mergeCell ref="J29:L29"/>
    <mergeCell ref="M29:P29"/>
    <mergeCell ref="Q26:R26"/>
    <mergeCell ref="C27:E27"/>
    <mergeCell ref="F27:I27"/>
    <mergeCell ref="J27:L27"/>
    <mergeCell ref="M27:P27"/>
    <mergeCell ref="Q27:R27"/>
    <mergeCell ref="C28:E28"/>
    <mergeCell ref="F28:I28"/>
    <mergeCell ref="J28:L28"/>
    <mergeCell ref="M28:P28"/>
    <mergeCell ref="Q28:R28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6B7DB-8DCD-4C90-94EC-80299F96F354}">
  <dimension ref="A1:W29"/>
  <sheetViews>
    <sheetView topLeftCell="A13" zoomScaleNormal="100" workbookViewId="0">
      <selection activeCell="B15" sqref="B15:E15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1"/>
    <col min="6" max="16" width="5" style="3"/>
    <col min="17" max="16384" width="5" style="1"/>
  </cols>
  <sheetData>
    <row r="1" spans="1:23" ht="30" customHeight="1">
      <c r="A1" s="6"/>
      <c r="B1" s="7"/>
      <c r="C1" s="36" t="s">
        <v>25</v>
      </c>
      <c r="D1" s="36"/>
      <c r="E1" s="36"/>
      <c r="F1" s="37">
        <v>6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C3" s="9"/>
      <c r="D3" s="9"/>
      <c r="E3" s="9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30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49" t="s">
        <v>5</v>
      </c>
      <c r="R4" s="49"/>
      <c r="S4" s="6"/>
    </row>
    <row r="5" spans="1:23" ht="30" customHeight="1" thickBot="1">
      <c r="A5" s="11" t="s">
        <v>8</v>
      </c>
      <c r="B5" s="12" t="s">
        <v>6</v>
      </c>
      <c r="C5" s="32" t="s">
        <v>7</v>
      </c>
      <c r="D5" s="32"/>
      <c r="E5" s="32"/>
      <c r="F5" s="33">
        <v>465000</v>
      </c>
      <c r="G5" s="33"/>
      <c r="H5" s="33"/>
      <c r="I5" s="33"/>
      <c r="J5" s="33">
        <v>46500</v>
      </c>
      <c r="K5" s="33"/>
      <c r="L5" s="33"/>
      <c r="M5" s="33">
        <f>F5+J5</f>
        <v>511500</v>
      </c>
      <c r="N5" s="33"/>
      <c r="O5" s="33"/>
      <c r="P5" s="33"/>
      <c r="Q5" s="34">
        <v>45138</v>
      </c>
      <c r="R5" s="32"/>
      <c r="S5" s="6"/>
      <c r="T5" s="35" t="s">
        <v>38</v>
      </c>
      <c r="U5" s="35"/>
      <c r="V5" s="35"/>
      <c r="W5" s="35"/>
    </row>
    <row r="6" spans="1:23" ht="30" customHeight="1" thickTop="1">
      <c r="A6" s="65" t="s">
        <v>21</v>
      </c>
      <c r="B6" s="13">
        <v>1</v>
      </c>
      <c r="C6" s="163" t="s">
        <v>9</v>
      </c>
      <c r="D6" s="163"/>
      <c r="E6" s="163"/>
      <c r="F6" s="68">
        <v>29000</v>
      </c>
      <c r="G6" s="68"/>
      <c r="H6" s="68"/>
      <c r="I6" s="68"/>
      <c r="J6" s="68">
        <f>F6*0.1</f>
        <v>2900</v>
      </c>
      <c r="K6" s="68"/>
      <c r="L6" s="68"/>
      <c r="M6" s="68">
        <f>F6+J6</f>
        <v>31900</v>
      </c>
      <c r="N6" s="68"/>
      <c r="O6" s="68"/>
      <c r="P6" s="68"/>
      <c r="Q6" s="51"/>
      <c r="R6" s="51"/>
      <c r="S6" s="6"/>
      <c r="T6" s="29">
        <f>F6+F7+F9+F8+F10+F11++M13+M21+F27+F19+F22</f>
        <v>2473240</v>
      </c>
      <c r="U6" s="30"/>
      <c r="V6" s="30"/>
      <c r="W6" s="31"/>
    </row>
    <row r="7" spans="1:23" ht="30" customHeight="1">
      <c r="A7" s="66"/>
      <c r="B7" s="14">
        <v>2</v>
      </c>
      <c r="C7" s="158" t="s">
        <v>10</v>
      </c>
      <c r="D7" s="158"/>
      <c r="E7" s="158"/>
      <c r="F7" s="44">
        <v>15000</v>
      </c>
      <c r="G7" s="44"/>
      <c r="H7" s="44"/>
      <c r="I7" s="44"/>
      <c r="J7" s="44">
        <f t="shared" ref="J7:J27" si="0">F7*0.1</f>
        <v>1500</v>
      </c>
      <c r="K7" s="44"/>
      <c r="L7" s="44"/>
      <c r="M7" s="44">
        <f t="shared" ref="M7:M27" si="1">F7+J7</f>
        <v>16500</v>
      </c>
      <c r="N7" s="44"/>
      <c r="O7" s="44"/>
      <c r="P7" s="44"/>
      <c r="Q7" s="55">
        <v>45127</v>
      </c>
      <c r="R7" s="49"/>
      <c r="S7" s="6"/>
      <c r="T7" s="137"/>
      <c r="U7" s="138"/>
      <c r="V7" s="138"/>
      <c r="W7" s="139"/>
    </row>
    <row r="8" spans="1:23" ht="30" customHeight="1">
      <c r="A8" s="66"/>
      <c r="B8" s="14">
        <v>3</v>
      </c>
      <c r="C8" s="158" t="s">
        <v>11</v>
      </c>
      <c r="D8" s="158"/>
      <c r="E8" s="158"/>
      <c r="F8" s="44">
        <v>456750</v>
      </c>
      <c r="G8" s="44"/>
      <c r="H8" s="44"/>
      <c r="I8" s="44"/>
      <c r="J8" s="44">
        <f t="shared" si="0"/>
        <v>45675</v>
      </c>
      <c r="K8" s="44"/>
      <c r="L8" s="44"/>
      <c r="M8" s="44">
        <f t="shared" si="1"/>
        <v>502425</v>
      </c>
      <c r="N8" s="44"/>
      <c r="O8" s="44"/>
      <c r="P8" s="44"/>
      <c r="Q8" s="55">
        <v>45127</v>
      </c>
      <c r="R8" s="49"/>
      <c r="S8" s="6"/>
      <c r="T8" s="137"/>
      <c r="U8" s="138"/>
      <c r="V8" s="138"/>
      <c r="W8" s="139"/>
    </row>
    <row r="9" spans="1:23" ht="30" customHeight="1">
      <c r="A9" s="66"/>
      <c r="B9" s="14">
        <v>4</v>
      </c>
      <c r="C9" s="158" t="s">
        <v>12</v>
      </c>
      <c r="D9" s="158"/>
      <c r="E9" s="158"/>
      <c r="F9" s="44">
        <v>988250</v>
      </c>
      <c r="G9" s="44"/>
      <c r="H9" s="44"/>
      <c r="I9" s="44"/>
      <c r="J9" s="44">
        <f t="shared" si="0"/>
        <v>98825</v>
      </c>
      <c r="K9" s="44"/>
      <c r="L9" s="44"/>
      <c r="M9" s="44">
        <f t="shared" si="1"/>
        <v>1087075</v>
      </c>
      <c r="N9" s="44"/>
      <c r="O9" s="44"/>
      <c r="P9" s="44"/>
      <c r="Q9" s="55">
        <v>45127</v>
      </c>
      <c r="R9" s="49"/>
      <c r="S9" s="6"/>
      <c r="T9" s="137"/>
      <c r="U9" s="138"/>
      <c r="V9" s="138"/>
      <c r="W9" s="139"/>
    </row>
    <row r="10" spans="1:23" ht="30" customHeight="1" thickBot="1">
      <c r="A10" s="66"/>
      <c r="B10" s="14">
        <v>5</v>
      </c>
      <c r="C10" s="158" t="s">
        <v>30</v>
      </c>
      <c r="D10" s="158"/>
      <c r="E10" s="158"/>
      <c r="F10" s="44"/>
      <c r="G10" s="44"/>
      <c r="H10" s="44"/>
      <c r="I10" s="44"/>
      <c r="J10" s="44">
        <f t="shared" si="0"/>
        <v>0</v>
      </c>
      <c r="K10" s="44"/>
      <c r="L10" s="44"/>
      <c r="M10" s="44">
        <f t="shared" si="1"/>
        <v>0</v>
      </c>
      <c r="N10" s="44"/>
      <c r="O10" s="44"/>
      <c r="P10" s="44"/>
      <c r="Q10" s="55"/>
      <c r="R10" s="49"/>
      <c r="S10" s="6"/>
      <c r="T10" s="46"/>
      <c r="U10" s="47"/>
      <c r="V10" s="47"/>
      <c r="W10" s="48"/>
    </row>
    <row r="11" spans="1:23" ht="30" customHeight="1" thickBot="1">
      <c r="A11" s="67"/>
      <c r="B11" s="15">
        <v>6</v>
      </c>
      <c r="C11" s="32"/>
      <c r="D11" s="32"/>
      <c r="E11" s="32"/>
      <c r="F11" s="33"/>
      <c r="G11" s="33"/>
      <c r="H11" s="33"/>
      <c r="I11" s="33"/>
      <c r="J11" s="33">
        <f t="shared" si="0"/>
        <v>0</v>
      </c>
      <c r="K11" s="33"/>
      <c r="L11" s="33"/>
      <c r="M11" s="33">
        <f t="shared" si="1"/>
        <v>0</v>
      </c>
      <c r="N11" s="33"/>
      <c r="O11" s="33"/>
      <c r="P11" s="33"/>
      <c r="Q11" s="32"/>
      <c r="R11" s="32"/>
      <c r="S11" s="6"/>
      <c r="T11" s="35" t="s">
        <v>39</v>
      </c>
      <c r="U11" s="35"/>
      <c r="V11" s="35"/>
      <c r="W11" s="35"/>
    </row>
    <row r="12" spans="1:23" ht="30" customHeight="1" thickTop="1">
      <c r="A12" s="65" t="s">
        <v>22</v>
      </c>
      <c r="B12" s="13">
        <v>1</v>
      </c>
      <c r="C12" s="51" t="s">
        <v>14</v>
      </c>
      <c r="D12" s="51"/>
      <c r="E12" s="51"/>
      <c r="F12" s="68">
        <v>165000</v>
      </c>
      <c r="G12" s="68"/>
      <c r="H12" s="68"/>
      <c r="I12" s="68"/>
      <c r="J12" s="68">
        <f t="shared" si="0"/>
        <v>16500</v>
      </c>
      <c r="K12" s="68"/>
      <c r="L12" s="68"/>
      <c r="M12" s="68">
        <f t="shared" si="1"/>
        <v>181500</v>
      </c>
      <c r="N12" s="68"/>
      <c r="O12" s="68"/>
      <c r="P12" s="68"/>
      <c r="Q12" s="50">
        <v>45138</v>
      </c>
      <c r="R12" s="51"/>
      <c r="S12" s="6"/>
      <c r="T12" s="29">
        <f>F12+F13+F14+F18+F20+F25+F5+F15+F16+F23+F24</f>
        <v>2045400</v>
      </c>
      <c r="U12" s="30"/>
      <c r="V12" s="30"/>
      <c r="W12" s="31"/>
    </row>
    <row r="13" spans="1:23" ht="30" customHeight="1">
      <c r="A13" s="66"/>
      <c r="B13" s="14">
        <v>2</v>
      </c>
      <c r="C13" s="158" t="s">
        <v>28</v>
      </c>
      <c r="D13" s="158"/>
      <c r="E13" s="158"/>
      <c r="F13" s="44">
        <v>488400</v>
      </c>
      <c r="G13" s="44"/>
      <c r="H13" s="44"/>
      <c r="I13" s="44"/>
      <c r="J13" s="44">
        <f t="shared" si="0"/>
        <v>48840</v>
      </c>
      <c r="K13" s="44"/>
      <c r="L13" s="44"/>
      <c r="M13" s="44">
        <f t="shared" si="1"/>
        <v>537240</v>
      </c>
      <c r="N13" s="44"/>
      <c r="O13" s="44"/>
      <c r="P13" s="44"/>
      <c r="Q13" s="55">
        <v>45127</v>
      </c>
      <c r="R13" s="49"/>
      <c r="S13" s="6"/>
      <c r="T13" s="137"/>
      <c r="U13" s="138"/>
      <c r="V13" s="138"/>
      <c r="W13" s="139"/>
    </row>
    <row r="14" spans="1:23" ht="30" customHeight="1">
      <c r="A14" s="66"/>
      <c r="B14" s="13">
        <v>3</v>
      </c>
      <c r="C14" s="49" t="s">
        <v>15</v>
      </c>
      <c r="D14" s="42"/>
      <c r="E14" s="43"/>
      <c r="F14" s="44"/>
      <c r="G14" s="44"/>
      <c r="H14" s="44"/>
      <c r="I14" s="44"/>
      <c r="J14" s="44">
        <f t="shared" si="0"/>
        <v>0</v>
      </c>
      <c r="K14" s="44"/>
      <c r="L14" s="44"/>
      <c r="M14" s="62">
        <f t="shared" si="1"/>
        <v>0</v>
      </c>
      <c r="N14" s="63"/>
      <c r="O14" s="63"/>
      <c r="P14" s="64"/>
      <c r="Q14" s="49"/>
      <c r="R14" s="49"/>
      <c r="S14" s="6"/>
      <c r="T14" s="137"/>
      <c r="U14" s="138"/>
      <c r="V14" s="138"/>
      <c r="W14" s="139"/>
    </row>
    <row r="15" spans="1:23" ht="30" customHeight="1" thickBot="1">
      <c r="A15" s="66"/>
      <c r="B15" s="14">
        <v>4</v>
      </c>
      <c r="C15" s="41" t="s">
        <v>26</v>
      </c>
      <c r="D15" s="42"/>
      <c r="E15" s="43"/>
      <c r="F15" s="62"/>
      <c r="G15" s="63"/>
      <c r="H15" s="63"/>
      <c r="I15" s="64"/>
      <c r="J15" s="62">
        <v>0</v>
      </c>
      <c r="K15" s="63"/>
      <c r="L15" s="64"/>
      <c r="M15" s="62">
        <v>0</v>
      </c>
      <c r="N15" s="63"/>
      <c r="O15" s="63"/>
      <c r="P15" s="64"/>
      <c r="Q15" s="55"/>
      <c r="R15" s="49"/>
      <c r="S15" s="6"/>
      <c r="T15" s="46"/>
      <c r="U15" s="47"/>
      <c r="V15" s="47"/>
      <c r="W15" s="48"/>
    </row>
    <row r="16" spans="1:23" ht="30" customHeight="1" thickBot="1">
      <c r="A16" s="66"/>
      <c r="B16" s="82">
        <v>5</v>
      </c>
      <c r="C16" s="112" t="s">
        <v>24</v>
      </c>
      <c r="D16" s="113"/>
      <c r="E16" s="114"/>
      <c r="F16" s="90">
        <v>102000</v>
      </c>
      <c r="G16" s="90"/>
      <c r="H16" s="90"/>
      <c r="I16" s="90"/>
      <c r="J16" s="90">
        <f t="shared" si="0"/>
        <v>10200</v>
      </c>
      <c r="K16" s="90"/>
      <c r="L16" s="90"/>
      <c r="M16" s="91">
        <f>F16+J16+F17</f>
        <v>118200</v>
      </c>
      <c r="N16" s="92"/>
      <c r="O16" s="92"/>
      <c r="P16" s="93"/>
      <c r="Q16" s="97">
        <v>45138</v>
      </c>
      <c r="R16" s="98"/>
      <c r="S16" s="17"/>
      <c r="T16" s="35" t="s">
        <v>40</v>
      </c>
      <c r="U16" s="35"/>
      <c r="V16" s="35"/>
      <c r="W16" s="35"/>
    </row>
    <row r="17" spans="1:23" ht="30" customHeight="1">
      <c r="A17" s="66"/>
      <c r="B17" s="83"/>
      <c r="C17" s="115"/>
      <c r="D17" s="116"/>
      <c r="E17" s="117"/>
      <c r="F17" s="101">
        <v>6000</v>
      </c>
      <c r="G17" s="101"/>
      <c r="H17" s="101"/>
      <c r="I17" s="101"/>
      <c r="J17" s="101" t="s">
        <v>16</v>
      </c>
      <c r="K17" s="101"/>
      <c r="L17" s="101"/>
      <c r="M17" s="94"/>
      <c r="N17" s="95"/>
      <c r="O17" s="95"/>
      <c r="P17" s="96"/>
      <c r="Q17" s="99"/>
      <c r="R17" s="100"/>
      <c r="S17" s="17"/>
      <c r="T17" s="29">
        <f>F26</f>
        <v>292000</v>
      </c>
      <c r="U17" s="30"/>
      <c r="V17" s="30"/>
      <c r="W17" s="31"/>
    </row>
    <row r="18" spans="1:23" ht="30" customHeight="1">
      <c r="A18" s="66"/>
      <c r="B18" s="14">
        <v>6</v>
      </c>
      <c r="C18" s="49" t="s">
        <v>13</v>
      </c>
      <c r="D18" s="49"/>
      <c r="E18" s="49"/>
      <c r="F18" s="44">
        <v>645000</v>
      </c>
      <c r="G18" s="44"/>
      <c r="H18" s="44"/>
      <c r="I18" s="44"/>
      <c r="J18" s="44">
        <f>F18*0.1</f>
        <v>64500</v>
      </c>
      <c r="K18" s="44"/>
      <c r="L18" s="44"/>
      <c r="M18" s="44">
        <f>F18+J18</f>
        <v>709500</v>
      </c>
      <c r="N18" s="44"/>
      <c r="O18" s="44"/>
      <c r="P18" s="44"/>
      <c r="Q18" s="55"/>
      <c r="R18" s="49"/>
      <c r="S18" s="6"/>
      <c r="T18" s="137"/>
      <c r="U18" s="138"/>
      <c r="V18" s="138"/>
      <c r="W18" s="139"/>
    </row>
    <row r="19" spans="1:23" ht="30" customHeight="1">
      <c r="A19" s="66"/>
      <c r="B19" s="14">
        <v>7</v>
      </c>
      <c r="C19" s="160" t="s">
        <v>31</v>
      </c>
      <c r="D19" s="161"/>
      <c r="E19" s="162"/>
      <c r="F19" s="62">
        <v>150000</v>
      </c>
      <c r="G19" s="63"/>
      <c r="H19" s="63"/>
      <c r="I19" s="64"/>
      <c r="J19" s="62">
        <f>F19*0.1</f>
        <v>15000</v>
      </c>
      <c r="K19" s="63"/>
      <c r="L19" s="64"/>
      <c r="M19" s="62">
        <f t="shared" si="1"/>
        <v>165000</v>
      </c>
      <c r="N19" s="63"/>
      <c r="O19" s="63"/>
      <c r="P19" s="64"/>
      <c r="Q19" s="55"/>
      <c r="R19" s="49"/>
      <c r="S19" s="6"/>
      <c r="T19" s="137"/>
      <c r="U19" s="138"/>
      <c r="V19" s="138"/>
      <c r="W19" s="139"/>
    </row>
    <row r="20" spans="1:23" ht="30" customHeight="1" thickBot="1">
      <c r="A20" s="66"/>
      <c r="B20" s="14">
        <v>8</v>
      </c>
      <c r="C20" s="41" t="s">
        <v>32</v>
      </c>
      <c r="D20" s="42"/>
      <c r="E20" s="43"/>
      <c r="F20" s="62"/>
      <c r="G20" s="63"/>
      <c r="H20" s="63"/>
      <c r="I20" s="64"/>
      <c r="J20" s="62">
        <f t="shared" si="0"/>
        <v>0</v>
      </c>
      <c r="K20" s="63"/>
      <c r="L20" s="64"/>
      <c r="M20" s="62">
        <f t="shared" si="1"/>
        <v>0</v>
      </c>
      <c r="N20" s="63"/>
      <c r="O20" s="63"/>
      <c r="P20" s="64"/>
      <c r="Q20" s="49"/>
      <c r="R20" s="49"/>
      <c r="S20" s="6"/>
      <c r="T20" s="46"/>
      <c r="U20" s="47"/>
      <c r="V20" s="47"/>
      <c r="W20" s="48"/>
    </row>
    <row r="21" spans="1:23" ht="30" customHeight="1">
      <c r="A21" s="66"/>
      <c r="B21" s="14">
        <v>9</v>
      </c>
      <c r="C21" s="159" t="s">
        <v>34</v>
      </c>
      <c r="D21" s="159"/>
      <c r="E21" s="159"/>
      <c r="F21" s="44"/>
      <c r="G21" s="44"/>
      <c r="H21" s="44"/>
      <c r="I21" s="44"/>
      <c r="J21" s="44">
        <f t="shared" si="0"/>
        <v>0</v>
      </c>
      <c r="K21" s="44"/>
      <c r="L21" s="44"/>
      <c r="M21" s="44">
        <f t="shared" si="1"/>
        <v>0</v>
      </c>
      <c r="N21" s="44"/>
      <c r="O21" s="44"/>
      <c r="P21" s="44"/>
      <c r="Q21" s="49"/>
      <c r="R21" s="49"/>
      <c r="S21" s="6"/>
      <c r="T21" s="21"/>
      <c r="U21" s="21"/>
      <c r="V21" s="21"/>
      <c r="W21" s="21"/>
    </row>
    <row r="22" spans="1:23" ht="30" customHeight="1">
      <c r="A22" s="66"/>
      <c r="B22" s="14">
        <v>10</v>
      </c>
      <c r="C22" s="158" t="s">
        <v>35</v>
      </c>
      <c r="D22" s="158"/>
      <c r="E22" s="158"/>
      <c r="F22" s="44">
        <v>42000</v>
      </c>
      <c r="G22" s="44"/>
      <c r="H22" s="44"/>
      <c r="I22" s="44"/>
      <c r="J22" s="44">
        <f t="shared" si="0"/>
        <v>4200</v>
      </c>
      <c r="K22" s="44"/>
      <c r="L22" s="44"/>
      <c r="M22" s="44">
        <f t="shared" si="1"/>
        <v>46200</v>
      </c>
      <c r="N22" s="44"/>
      <c r="O22" s="44"/>
      <c r="P22" s="44"/>
      <c r="Q22" s="55">
        <v>45121</v>
      </c>
      <c r="R22" s="49"/>
      <c r="S22" s="6"/>
    </row>
    <row r="23" spans="1:23" ht="30" customHeight="1">
      <c r="A23" s="66"/>
      <c r="B23" s="14">
        <v>11</v>
      </c>
      <c r="C23" s="49" t="s">
        <v>36</v>
      </c>
      <c r="D23" s="49"/>
      <c r="E23" s="49"/>
      <c r="F23" s="44">
        <v>180000</v>
      </c>
      <c r="G23" s="44"/>
      <c r="H23" s="44"/>
      <c r="I23" s="44"/>
      <c r="J23" s="44">
        <f t="shared" si="0"/>
        <v>18000</v>
      </c>
      <c r="K23" s="44"/>
      <c r="L23" s="44"/>
      <c r="M23" s="44">
        <f t="shared" si="1"/>
        <v>198000</v>
      </c>
      <c r="N23" s="44"/>
      <c r="O23" s="44"/>
      <c r="P23" s="44"/>
      <c r="Q23" s="49"/>
      <c r="R23" s="49"/>
      <c r="S23" s="6"/>
    </row>
    <row r="24" spans="1:23" ht="30" customHeight="1" thickBot="1">
      <c r="A24" s="67"/>
      <c r="B24" s="15">
        <v>12</v>
      </c>
      <c r="C24" s="32"/>
      <c r="D24" s="32"/>
      <c r="E24" s="32"/>
      <c r="F24" s="33"/>
      <c r="G24" s="33"/>
      <c r="H24" s="33"/>
      <c r="I24" s="33"/>
      <c r="J24" s="33">
        <f t="shared" si="0"/>
        <v>0</v>
      </c>
      <c r="K24" s="33"/>
      <c r="L24" s="33"/>
      <c r="M24" s="33">
        <f t="shared" si="1"/>
        <v>0</v>
      </c>
      <c r="N24" s="33"/>
      <c r="O24" s="33"/>
      <c r="P24" s="33"/>
      <c r="Q24" s="32"/>
      <c r="R24" s="32"/>
      <c r="S24" s="6"/>
    </row>
    <row r="25" spans="1:23" ht="30" customHeight="1" thickTop="1">
      <c r="A25" s="65" t="s">
        <v>23</v>
      </c>
      <c r="B25" s="13">
        <v>1</v>
      </c>
      <c r="C25" s="51" t="s">
        <v>33</v>
      </c>
      <c r="D25" s="51"/>
      <c r="E25" s="51"/>
      <c r="F25" s="68"/>
      <c r="G25" s="68"/>
      <c r="H25" s="68"/>
      <c r="I25" s="68"/>
      <c r="J25" s="68">
        <f>F25*0.1</f>
        <v>0</v>
      </c>
      <c r="K25" s="68"/>
      <c r="L25" s="68"/>
      <c r="M25" s="68">
        <f>F25+J25</f>
        <v>0</v>
      </c>
      <c r="N25" s="68"/>
      <c r="O25" s="68"/>
      <c r="P25" s="68"/>
      <c r="Q25" s="50"/>
      <c r="R25" s="51"/>
      <c r="S25" s="6"/>
    </row>
    <row r="26" spans="1:23" ht="30" customHeight="1">
      <c r="A26" s="66"/>
      <c r="B26" s="13">
        <v>2</v>
      </c>
      <c r="C26" s="51" t="s">
        <v>17</v>
      </c>
      <c r="D26" s="51"/>
      <c r="E26" s="51"/>
      <c r="F26" s="68">
        <v>292000</v>
      </c>
      <c r="G26" s="68"/>
      <c r="H26" s="68"/>
      <c r="I26" s="68"/>
      <c r="J26" s="68">
        <f t="shared" si="0"/>
        <v>29200</v>
      </c>
      <c r="K26" s="68"/>
      <c r="L26" s="68"/>
      <c r="M26" s="68">
        <f t="shared" si="1"/>
        <v>321200</v>
      </c>
      <c r="N26" s="68"/>
      <c r="O26" s="68"/>
      <c r="P26" s="68"/>
      <c r="Q26" s="50">
        <v>45112</v>
      </c>
      <c r="R26" s="51"/>
      <c r="S26" s="6"/>
    </row>
    <row r="27" spans="1:23" ht="30" customHeight="1" thickBot="1">
      <c r="A27" s="79"/>
      <c r="B27" s="22">
        <v>3</v>
      </c>
      <c r="C27" s="158" t="s">
        <v>29</v>
      </c>
      <c r="D27" s="158"/>
      <c r="E27" s="158"/>
      <c r="F27" s="44">
        <v>255000</v>
      </c>
      <c r="G27" s="44"/>
      <c r="H27" s="44"/>
      <c r="I27" s="44"/>
      <c r="J27" s="44">
        <f t="shared" si="0"/>
        <v>25500</v>
      </c>
      <c r="K27" s="44"/>
      <c r="L27" s="44"/>
      <c r="M27" s="44">
        <f t="shared" si="1"/>
        <v>280500</v>
      </c>
      <c r="N27" s="44"/>
      <c r="O27" s="44"/>
      <c r="P27" s="44"/>
      <c r="Q27" s="55">
        <v>45127</v>
      </c>
      <c r="R27" s="49"/>
      <c r="S27" s="6"/>
    </row>
    <row r="28" spans="1:23" ht="30" customHeight="1" thickBot="1">
      <c r="A28" s="6"/>
      <c r="B28" s="7"/>
      <c r="C28" s="6"/>
      <c r="D28" s="6"/>
      <c r="E28" s="6"/>
      <c r="F28" s="102">
        <f>SUM(F5:F27)</f>
        <v>4279400</v>
      </c>
      <c r="G28" s="103"/>
      <c r="H28" s="103"/>
      <c r="I28" s="104"/>
      <c r="J28" s="102">
        <f>SUM(J5:J27)</f>
        <v>427340</v>
      </c>
      <c r="K28" s="103"/>
      <c r="L28" s="104"/>
      <c r="M28" s="102">
        <f>SUM(M5:M27)</f>
        <v>4706740</v>
      </c>
      <c r="N28" s="103"/>
      <c r="O28" s="103"/>
      <c r="P28" s="104"/>
      <c r="Q28" s="6"/>
      <c r="R28" s="6"/>
      <c r="S28" s="6"/>
    </row>
    <row r="29" spans="1:23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2"/>
    </row>
  </sheetData>
  <mergeCells count="135"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C5:E5"/>
    <mergeCell ref="F5:I5"/>
    <mergeCell ref="J5:L5"/>
    <mergeCell ref="M5:P5"/>
    <mergeCell ref="Q5:R5"/>
    <mergeCell ref="A6:A11"/>
    <mergeCell ref="C6:E6"/>
    <mergeCell ref="F6:I6"/>
    <mergeCell ref="J6:L6"/>
    <mergeCell ref="M6:P6"/>
    <mergeCell ref="M8:P8"/>
    <mergeCell ref="Q8:R8"/>
    <mergeCell ref="C9:E9"/>
    <mergeCell ref="F9:I9"/>
    <mergeCell ref="J9:L9"/>
    <mergeCell ref="M9:P9"/>
    <mergeCell ref="Q9:R9"/>
    <mergeCell ref="Q6:R6"/>
    <mergeCell ref="C19:E19"/>
    <mergeCell ref="F19:I19"/>
    <mergeCell ref="J19:L19"/>
    <mergeCell ref="C7:E7"/>
    <mergeCell ref="F7:I7"/>
    <mergeCell ref="J7:L7"/>
    <mergeCell ref="M7:P7"/>
    <mergeCell ref="Q7:R7"/>
    <mergeCell ref="C8:E8"/>
    <mergeCell ref="F8:I8"/>
    <mergeCell ref="J8:L8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C12:E12"/>
    <mergeCell ref="F12:I12"/>
    <mergeCell ref="J12:L12"/>
    <mergeCell ref="C15:E15"/>
    <mergeCell ref="F15:I15"/>
    <mergeCell ref="J15:L15"/>
    <mergeCell ref="M15:P15"/>
    <mergeCell ref="Q15:R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B16:B17"/>
    <mergeCell ref="C16:E17"/>
    <mergeCell ref="F16:I16"/>
    <mergeCell ref="J16:L16"/>
    <mergeCell ref="M16:P17"/>
    <mergeCell ref="Q16:R17"/>
    <mergeCell ref="F17:I17"/>
    <mergeCell ref="J17:L17"/>
    <mergeCell ref="C18:E18"/>
    <mergeCell ref="F18:I18"/>
    <mergeCell ref="J18:L18"/>
    <mergeCell ref="M18:P18"/>
    <mergeCell ref="Q18:R18"/>
    <mergeCell ref="A25:A27"/>
    <mergeCell ref="C25:E25"/>
    <mergeCell ref="F25:I25"/>
    <mergeCell ref="J25:L25"/>
    <mergeCell ref="M25:P25"/>
    <mergeCell ref="A12:A24"/>
    <mergeCell ref="C27:E27"/>
    <mergeCell ref="F27:I27"/>
    <mergeCell ref="J27:L27"/>
    <mergeCell ref="M27:P27"/>
    <mergeCell ref="C22:E22"/>
    <mergeCell ref="F22:I22"/>
    <mergeCell ref="J22:L22"/>
    <mergeCell ref="M22:P22"/>
    <mergeCell ref="C23:E23"/>
    <mergeCell ref="F23:I23"/>
    <mergeCell ref="J23:L23"/>
    <mergeCell ref="M23:P23"/>
    <mergeCell ref="M19:P19"/>
    <mergeCell ref="C20:E20"/>
    <mergeCell ref="F20:I20"/>
    <mergeCell ref="J20:L20"/>
    <mergeCell ref="M20:P20"/>
    <mergeCell ref="C21:E21"/>
    <mergeCell ref="C26:E26"/>
    <mergeCell ref="F26:I26"/>
    <mergeCell ref="J26:L26"/>
    <mergeCell ref="M26:P26"/>
    <mergeCell ref="Q26:R26"/>
    <mergeCell ref="C24:E24"/>
    <mergeCell ref="F24:I24"/>
    <mergeCell ref="J24:L24"/>
    <mergeCell ref="M24:P24"/>
    <mergeCell ref="Q24:R24"/>
    <mergeCell ref="T5:W5"/>
    <mergeCell ref="T6:W10"/>
    <mergeCell ref="T11:W11"/>
    <mergeCell ref="T12:W15"/>
    <mergeCell ref="T16:W16"/>
    <mergeCell ref="T17:W20"/>
    <mergeCell ref="F28:I28"/>
    <mergeCell ref="J28:L28"/>
    <mergeCell ref="M28:P28"/>
    <mergeCell ref="Q25:R25"/>
    <mergeCell ref="Q27:R27"/>
    <mergeCell ref="Q22:R22"/>
    <mergeCell ref="Q23:R23"/>
    <mergeCell ref="Q19:R19"/>
    <mergeCell ref="Q20:R20"/>
    <mergeCell ref="F21:I21"/>
    <mergeCell ref="J21:L21"/>
    <mergeCell ref="M21:P21"/>
    <mergeCell ref="Q21:R21"/>
    <mergeCell ref="M12:P12"/>
    <mergeCell ref="Q12:R12"/>
    <mergeCell ref="Q14:R1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6F4E4-2F66-4AC3-946D-298AED33EF03}">
  <dimension ref="A1:W29"/>
  <sheetViews>
    <sheetView topLeftCell="A7" zoomScaleNormal="100" workbookViewId="0">
      <selection activeCell="AA23" sqref="AA23:AB23"/>
    </sheetView>
  </sheetViews>
  <sheetFormatPr defaultColWidth="5" defaultRowHeight="30" customHeight="1"/>
  <cols>
    <col min="1" max="1" width="5" style="2"/>
    <col min="2" max="2" width="3.875" style="5" customWidth="1"/>
    <col min="3" max="4" width="5" style="1"/>
    <col min="5" max="5" width="5" style="1" customWidth="1"/>
    <col min="6" max="16" width="5" style="3"/>
    <col min="17" max="16384" width="5" style="1"/>
  </cols>
  <sheetData>
    <row r="1" spans="1:23" ht="30" customHeight="1">
      <c r="A1" s="6"/>
      <c r="B1" s="7"/>
      <c r="C1" s="36" t="s">
        <v>25</v>
      </c>
      <c r="D1" s="36"/>
      <c r="E1" s="36"/>
      <c r="F1" s="37">
        <v>5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  <c r="S2" s="9"/>
    </row>
    <row r="3" spans="1:23" ht="19.5" customHeight="1">
      <c r="A3" s="6"/>
      <c r="B3" s="7"/>
      <c r="C3" s="9"/>
      <c r="D3" s="9"/>
      <c r="E3" s="9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  <c r="S3" s="16"/>
    </row>
    <row r="4" spans="1:23" ht="30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49" t="s">
        <v>5</v>
      </c>
      <c r="R4" s="49"/>
      <c r="S4" s="6"/>
    </row>
    <row r="5" spans="1:23" ht="30" customHeight="1" thickBot="1">
      <c r="A5" s="11" t="s">
        <v>8</v>
      </c>
      <c r="B5" s="12" t="s">
        <v>6</v>
      </c>
      <c r="C5" s="32" t="s">
        <v>7</v>
      </c>
      <c r="D5" s="32"/>
      <c r="E5" s="32"/>
      <c r="F5" s="33">
        <v>465000</v>
      </c>
      <c r="G5" s="33"/>
      <c r="H5" s="33"/>
      <c r="I5" s="33"/>
      <c r="J5" s="33">
        <v>46500</v>
      </c>
      <c r="K5" s="33"/>
      <c r="L5" s="33"/>
      <c r="M5" s="33">
        <f>F5+J5</f>
        <v>511500</v>
      </c>
      <c r="N5" s="33"/>
      <c r="O5" s="33"/>
      <c r="P5" s="33"/>
      <c r="Q5" s="34">
        <v>45107</v>
      </c>
      <c r="R5" s="32"/>
      <c r="S5" s="6"/>
    </row>
    <row r="6" spans="1:23" ht="30" customHeight="1" thickTop="1">
      <c r="A6" s="65" t="s">
        <v>21</v>
      </c>
      <c r="B6" s="13">
        <v>1</v>
      </c>
      <c r="C6" s="51" t="s">
        <v>9</v>
      </c>
      <c r="D6" s="51"/>
      <c r="E6" s="51"/>
      <c r="F6" s="68">
        <v>87000</v>
      </c>
      <c r="G6" s="68"/>
      <c r="H6" s="68"/>
      <c r="I6" s="68"/>
      <c r="J6" s="68">
        <f>F6*0.1</f>
        <v>8700</v>
      </c>
      <c r="K6" s="68"/>
      <c r="L6" s="68"/>
      <c r="M6" s="68">
        <f>F6+J6</f>
        <v>95700</v>
      </c>
      <c r="N6" s="68"/>
      <c r="O6" s="68"/>
      <c r="P6" s="68"/>
      <c r="Q6" s="50">
        <v>45103</v>
      </c>
      <c r="R6" s="51"/>
      <c r="S6" s="6"/>
      <c r="T6" s="29">
        <f>F6+F7+F9+F8+F10+F11</f>
        <v>1811205</v>
      </c>
      <c r="U6" s="69"/>
      <c r="V6" s="69"/>
      <c r="W6" s="70"/>
    </row>
    <row r="7" spans="1:23" ht="30" customHeight="1">
      <c r="A7" s="66"/>
      <c r="B7" s="14">
        <v>2</v>
      </c>
      <c r="C7" s="49" t="s">
        <v>10</v>
      </c>
      <c r="D7" s="49"/>
      <c r="E7" s="49"/>
      <c r="F7" s="44"/>
      <c r="G7" s="44"/>
      <c r="H7" s="44"/>
      <c r="I7" s="44"/>
      <c r="J7" s="44">
        <f t="shared" ref="J7:J27" si="0">F7*0.1</f>
        <v>0</v>
      </c>
      <c r="K7" s="44"/>
      <c r="L7" s="44"/>
      <c r="M7" s="44">
        <f t="shared" ref="M7:M27" si="1">F7+J7</f>
        <v>0</v>
      </c>
      <c r="N7" s="44"/>
      <c r="O7" s="44"/>
      <c r="P7" s="44"/>
      <c r="Q7" s="55"/>
      <c r="R7" s="49"/>
      <c r="S7" s="6"/>
      <c r="T7" s="182"/>
      <c r="U7" s="111"/>
      <c r="V7" s="111"/>
      <c r="W7" s="183"/>
    </row>
    <row r="8" spans="1:23" ht="30" customHeight="1">
      <c r="A8" s="66"/>
      <c r="B8" s="14">
        <v>3</v>
      </c>
      <c r="C8" s="49" t="s">
        <v>11</v>
      </c>
      <c r="D8" s="49"/>
      <c r="E8" s="49"/>
      <c r="F8" s="44">
        <v>916705</v>
      </c>
      <c r="G8" s="44"/>
      <c r="H8" s="44"/>
      <c r="I8" s="44"/>
      <c r="J8" s="44">
        <f t="shared" si="0"/>
        <v>91670.5</v>
      </c>
      <c r="K8" s="44"/>
      <c r="L8" s="44"/>
      <c r="M8" s="44">
        <f t="shared" si="1"/>
        <v>1008375.5</v>
      </c>
      <c r="N8" s="44"/>
      <c r="O8" s="44"/>
      <c r="P8" s="44"/>
      <c r="Q8" s="55">
        <v>45097</v>
      </c>
      <c r="R8" s="49"/>
      <c r="S8" s="6"/>
      <c r="T8" s="182"/>
      <c r="U8" s="111"/>
      <c r="V8" s="111"/>
      <c r="W8" s="183"/>
    </row>
    <row r="9" spans="1:23" ht="30" customHeight="1">
      <c r="A9" s="66"/>
      <c r="B9" s="14">
        <v>4</v>
      </c>
      <c r="C9" s="49" t="s">
        <v>12</v>
      </c>
      <c r="D9" s="49"/>
      <c r="E9" s="49"/>
      <c r="F9" s="44">
        <v>737500</v>
      </c>
      <c r="G9" s="44"/>
      <c r="H9" s="44"/>
      <c r="I9" s="44"/>
      <c r="J9" s="44">
        <f t="shared" si="0"/>
        <v>73750</v>
      </c>
      <c r="K9" s="44"/>
      <c r="L9" s="44"/>
      <c r="M9" s="44">
        <f t="shared" si="1"/>
        <v>811250</v>
      </c>
      <c r="N9" s="44"/>
      <c r="O9" s="44"/>
      <c r="P9" s="44"/>
      <c r="Q9" s="55">
        <v>45097</v>
      </c>
      <c r="R9" s="49"/>
      <c r="S9" s="6"/>
      <c r="T9" s="182"/>
      <c r="U9" s="111"/>
      <c r="V9" s="111"/>
      <c r="W9" s="183"/>
    </row>
    <row r="10" spans="1:23" ht="30" customHeight="1">
      <c r="A10" s="66"/>
      <c r="B10" s="14">
        <v>5</v>
      </c>
      <c r="C10" s="49" t="s">
        <v>30</v>
      </c>
      <c r="D10" s="49"/>
      <c r="E10" s="49"/>
      <c r="F10" s="44">
        <v>70000</v>
      </c>
      <c r="G10" s="44"/>
      <c r="H10" s="44"/>
      <c r="I10" s="44"/>
      <c r="J10" s="44">
        <f t="shared" si="0"/>
        <v>7000</v>
      </c>
      <c r="K10" s="44"/>
      <c r="L10" s="44"/>
      <c r="M10" s="44">
        <f t="shared" si="1"/>
        <v>77000</v>
      </c>
      <c r="N10" s="44"/>
      <c r="O10" s="44"/>
      <c r="P10" s="44"/>
      <c r="Q10" s="55">
        <v>45097</v>
      </c>
      <c r="R10" s="49"/>
      <c r="S10" s="6"/>
      <c r="T10" s="182"/>
      <c r="U10" s="111"/>
      <c r="V10" s="111"/>
      <c r="W10" s="183"/>
    </row>
    <row r="11" spans="1:23" ht="30" customHeight="1" thickBot="1">
      <c r="A11" s="67"/>
      <c r="B11" s="15">
        <v>6</v>
      </c>
      <c r="C11" s="32"/>
      <c r="D11" s="32"/>
      <c r="E11" s="32"/>
      <c r="F11" s="33"/>
      <c r="G11" s="33"/>
      <c r="H11" s="33"/>
      <c r="I11" s="33"/>
      <c r="J11" s="33">
        <f t="shared" si="0"/>
        <v>0</v>
      </c>
      <c r="K11" s="33"/>
      <c r="L11" s="33"/>
      <c r="M11" s="33">
        <f t="shared" si="1"/>
        <v>0</v>
      </c>
      <c r="N11" s="33"/>
      <c r="O11" s="33"/>
      <c r="P11" s="33"/>
      <c r="Q11" s="32"/>
      <c r="R11" s="32"/>
      <c r="S11" s="6"/>
      <c r="T11" s="71"/>
      <c r="U11" s="35"/>
      <c r="V11" s="35"/>
      <c r="W11" s="72"/>
    </row>
    <row r="12" spans="1:23" ht="30" customHeight="1" thickTop="1">
      <c r="A12" s="65" t="s">
        <v>22</v>
      </c>
      <c r="B12" s="13">
        <v>1</v>
      </c>
      <c r="C12" s="51" t="s">
        <v>14</v>
      </c>
      <c r="D12" s="51"/>
      <c r="E12" s="51"/>
      <c r="F12" s="68">
        <v>390000</v>
      </c>
      <c r="G12" s="68"/>
      <c r="H12" s="68"/>
      <c r="I12" s="68"/>
      <c r="J12" s="68">
        <f t="shared" si="0"/>
        <v>39000</v>
      </c>
      <c r="K12" s="68"/>
      <c r="L12" s="68"/>
      <c r="M12" s="68">
        <f t="shared" si="1"/>
        <v>429000</v>
      </c>
      <c r="N12" s="68"/>
      <c r="O12" s="68"/>
      <c r="P12" s="68"/>
      <c r="Q12" s="50">
        <v>45107</v>
      </c>
      <c r="R12" s="51"/>
      <c r="S12" s="6"/>
      <c r="T12" s="29">
        <f>F12+F13+F14+F18+F19+F20+F21+F25+F26+F27+F5+F15+F16+F22+F23+F24</f>
        <v>2157234</v>
      </c>
      <c r="U12" s="69"/>
      <c r="V12" s="69"/>
      <c r="W12" s="70"/>
    </row>
    <row r="13" spans="1:23" ht="30" customHeight="1">
      <c r="A13" s="66"/>
      <c r="B13" s="14">
        <v>2</v>
      </c>
      <c r="C13" s="49" t="s">
        <v>28</v>
      </c>
      <c r="D13" s="49"/>
      <c r="E13" s="49"/>
      <c r="F13" s="44">
        <v>150313</v>
      </c>
      <c r="G13" s="44"/>
      <c r="H13" s="44"/>
      <c r="I13" s="44"/>
      <c r="J13" s="44">
        <f t="shared" si="0"/>
        <v>15031.300000000001</v>
      </c>
      <c r="K13" s="44"/>
      <c r="L13" s="44"/>
      <c r="M13" s="44">
        <f t="shared" si="1"/>
        <v>165344.29999999999</v>
      </c>
      <c r="N13" s="44"/>
      <c r="O13" s="44"/>
      <c r="P13" s="44"/>
      <c r="Q13" s="55">
        <v>45097</v>
      </c>
      <c r="R13" s="49"/>
      <c r="S13" s="6"/>
      <c r="T13" s="182"/>
      <c r="U13" s="111"/>
      <c r="V13" s="111"/>
      <c r="W13" s="183"/>
    </row>
    <row r="14" spans="1:23" ht="30" customHeight="1">
      <c r="A14" s="66"/>
      <c r="B14" s="13">
        <v>3</v>
      </c>
      <c r="C14" s="130" t="s">
        <v>34</v>
      </c>
      <c r="D14" s="130"/>
      <c r="E14" s="130"/>
      <c r="F14" s="44">
        <v>15000</v>
      </c>
      <c r="G14" s="44"/>
      <c r="H14" s="44"/>
      <c r="I14" s="44"/>
      <c r="J14" s="44">
        <f>F14*0.1</f>
        <v>1500</v>
      </c>
      <c r="K14" s="44"/>
      <c r="L14" s="44"/>
      <c r="M14" s="44">
        <f>F14+J14</f>
        <v>16500</v>
      </c>
      <c r="N14" s="44"/>
      <c r="O14" s="44"/>
      <c r="P14" s="44"/>
      <c r="Q14" s="55">
        <v>45097</v>
      </c>
      <c r="R14" s="49"/>
      <c r="S14" s="6"/>
      <c r="T14" s="182"/>
      <c r="U14" s="111"/>
      <c r="V14" s="111"/>
      <c r="W14" s="183"/>
    </row>
    <row r="15" spans="1:23" ht="30" customHeight="1">
      <c r="A15" s="66"/>
      <c r="B15" s="14">
        <v>4</v>
      </c>
      <c r="C15" s="41" t="s">
        <v>26</v>
      </c>
      <c r="D15" s="42"/>
      <c r="E15" s="43"/>
      <c r="F15" s="62"/>
      <c r="G15" s="63"/>
      <c r="H15" s="63"/>
      <c r="I15" s="64"/>
      <c r="J15" s="62">
        <v>0</v>
      </c>
      <c r="K15" s="63"/>
      <c r="L15" s="64"/>
      <c r="M15" s="62">
        <v>0</v>
      </c>
      <c r="N15" s="63"/>
      <c r="O15" s="63"/>
      <c r="P15" s="64"/>
      <c r="Q15" s="55"/>
      <c r="R15" s="49"/>
      <c r="S15" s="6"/>
      <c r="T15" s="182"/>
      <c r="U15" s="111"/>
      <c r="V15" s="111"/>
      <c r="W15" s="183"/>
    </row>
    <row r="16" spans="1:23" ht="30" customHeight="1">
      <c r="A16" s="66"/>
      <c r="B16" s="82">
        <v>5</v>
      </c>
      <c r="C16" s="112" t="s">
        <v>24</v>
      </c>
      <c r="D16" s="113"/>
      <c r="E16" s="114"/>
      <c r="F16" s="90"/>
      <c r="G16" s="90"/>
      <c r="H16" s="90"/>
      <c r="I16" s="90"/>
      <c r="J16" s="90">
        <f t="shared" si="0"/>
        <v>0</v>
      </c>
      <c r="K16" s="90"/>
      <c r="L16" s="90"/>
      <c r="M16" s="91">
        <f>F16+J16+F17</f>
        <v>0</v>
      </c>
      <c r="N16" s="92"/>
      <c r="O16" s="92"/>
      <c r="P16" s="93"/>
      <c r="Q16" s="97"/>
      <c r="R16" s="98"/>
      <c r="S16" s="17"/>
      <c r="T16" s="182"/>
      <c r="U16" s="111"/>
      <c r="V16" s="111"/>
      <c r="W16" s="183"/>
    </row>
    <row r="17" spans="1:23" ht="30" customHeight="1">
      <c r="A17" s="66"/>
      <c r="B17" s="83"/>
      <c r="C17" s="115"/>
      <c r="D17" s="116"/>
      <c r="E17" s="117"/>
      <c r="F17" s="101"/>
      <c r="G17" s="101"/>
      <c r="H17" s="101"/>
      <c r="I17" s="101"/>
      <c r="J17" s="101" t="s">
        <v>16</v>
      </c>
      <c r="K17" s="101"/>
      <c r="L17" s="101"/>
      <c r="M17" s="94"/>
      <c r="N17" s="95"/>
      <c r="O17" s="95"/>
      <c r="P17" s="96"/>
      <c r="Q17" s="99"/>
      <c r="R17" s="100"/>
      <c r="S17" s="17"/>
      <c r="T17" s="182"/>
      <c r="U17" s="111"/>
      <c r="V17" s="111"/>
      <c r="W17" s="183"/>
    </row>
    <row r="18" spans="1:23" ht="30" customHeight="1">
      <c r="A18" s="66"/>
      <c r="B18" s="14">
        <v>6</v>
      </c>
      <c r="C18" s="49" t="s">
        <v>13</v>
      </c>
      <c r="D18" s="49"/>
      <c r="E18" s="49"/>
      <c r="F18" s="44">
        <v>795000</v>
      </c>
      <c r="G18" s="44"/>
      <c r="H18" s="44"/>
      <c r="I18" s="44"/>
      <c r="J18" s="44">
        <f>F18*0.1</f>
        <v>79500</v>
      </c>
      <c r="K18" s="44"/>
      <c r="L18" s="44"/>
      <c r="M18" s="44">
        <f>F18+J18</f>
        <v>874500</v>
      </c>
      <c r="N18" s="44"/>
      <c r="O18" s="44"/>
      <c r="P18" s="44"/>
      <c r="Q18" s="55">
        <v>45107</v>
      </c>
      <c r="R18" s="49"/>
      <c r="S18" s="6"/>
      <c r="T18" s="182"/>
      <c r="U18" s="111"/>
      <c r="V18" s="111"/>
      <c r="W18" s="183"/>
    </row>
    <row r="19" spans="1:23" ht="30" customHeight="1">
      <c r="A19" s="66"/>
      <c r="B19" s="14">
        <v>7</v>
      </c>
      <c r="C19" s="41" t="s">
        <v>31</v>
      </c>
      <c r="D19" s="42"/>
      <c r="E19" s="43"/>
      <c r="F19" s="62">
        <v>45000</v>
      </c>
      <c r="G19" s="63"/>
      <c r="H19" s="63"/>
      <c r="I19" s="64"/>
      <c r="J19" s="62">
        <f>F19*0.1</f>
        <v>4500</v>
      </c>
      <c r="K19" s="63"/>
      <c r="L19" s="64"/>
      <c r="M19" s="62">
        <f t="shared" si="1"/>
        <v>49500</v>
      </c>
      <c r="N19" s="63"/>
      <c r="O19" s="63"/>
      <c r="P19" s="64"/>
      <c r="Q19" s="55"/>
      <c r="R19" s="49"/>
      <c r="S19" s="6"/>
      <c r="T19" s="182"/>
      <c r="U19" s="111"/>
      <c r="V19" s="111"/>
      <c r="W19" s="183"/>
    </row>
    <row r="20" spans="1:23" ht="30" customHeight="1">
      <c r="A20" s="66"/>
      <c r="B20" s="14">
        <v>8</v>
      </c>
      <c r="C20" s="41" t="s">
        <v>32</v>
      </c>
      <c r="D20" s="42"/>
      <c r="E20" s="43"/>
      <c r="F20" s="62">
        <v>47900</v>
      </c>
      <c r="G20" s="63"/>
      <c r="H20" s="63"/>
      <c r="I20" s="64"/>
      <c r="J20" s="62">
        <f t="shared" si="0"/>
        <v>4790</v>
      </c>
      <c r="K20" s="63"/>
      <c r="L20" s="64"/>
      <c r="M20" s="62">
        <f t="shared" si="1"/>
        <v>52690</v>
      </c>
      <c r="N20" s="63"/>
      <c r="O20" s="63"/>
      <c r="P20" s="64"/>
      <c r="Q20" s="55">
        <v>45103</v>
      </c>
      <c r="R20" s="49"/>
      <c r="S20" s="6"/>
      <c r="T20" s="182"/>
      <c r="U20" s="111"/>
      <c r="V20" s="111"/>
      <c r="W20" s="183"/>
    </row>
    <row r="21" spans="1:23" ht="30" customHeight="1">
      <c r="A21" s="66"/>
      <c r="B21" s="180">
        <v>9</v>
      </c>
      <c r="C21" s="176" t="s">
        <v>37</v>
      </c>
      <c r="D21" s="177"/>
      <c r="E21" s="19">
        <v>45057</v>
      </c>
      <c r="F21" s="164">
        <v>14340</v>
      </c>
      <c r="G21" s="164"/>
      <c r="H21" s="164"/>
      <c r="I21" s="164"/>
      <c r="J21" s="164">
        <v>1450</v>
      </c>
      <c r="K21" s="164"/>
      <c r="L21" s="164"/>
      <c r="M21" s="166">
        <f>F21+F22+J21+J22</f>
        <v>47371</v>
      </c>
      <c r="N21" s="167"/>
      <c r="O21" s="167"/>
      <c r="P21" s="168"/>
      <c r="Q21" s="172">
        <v>45107</v>
      </c>
      <c r="R21" s="173"/>
      <c r="S21" s="6"/>
      <c r="T21" s="182"/>
      <c r="U21" s="111"/>
      <c r="V21" s="111"/>
      <c r="W21" s="183"/>
    </row>
    <row r="22" spans="1:23" ht="30" customHeight="1">
      <c r="A22" s="66"/>
      <c r="B22" s="181"/>
      <c r="C22" s="178"/>
      <c r="D22" s="179"/>
      <c r="E22" s="20">
        <v>45075</v>
      </c>
      <c r="F22" s="165">
        <v>28681</v>
      </c>
      <c r="G22" s="165"/>
      <c r="H22" s="165"/>
      <c r="I22" s="165"/>
      <c r="J22" s="165">
        <v>2900</v>
      </c>
      <c r="K22" s="165"/>
      <c r="L22" s="165"/>
      <c r="M22" s="169"/>
      <c r="N22" s="170"/>
      <c r="O22" s="170"/>
      <c r="P22" s="171"/>
      <c r="Q22" s="174"/>
      <c r="R22" s="175"/>
      <c r="S22" s="6"/>
      <c r="T22" s="182"/>
      <c r="U22" s="111"/>
      <c r="V22" s="111"/>
      <c r="W22" s="183"/>
    </row>
    <row r="23" spans="1:23" ht="30" customHeight="1">
      <c r="A23" s="66"/>
      <c r="B23" s="14">
        <v>10</v>
      </c>
      <c r="C23" s="49"/>
      <c r="D23" s="49"/>
      <c r="E23" s="49"/>
      <c r="F23" s="44"/>
      <c r="G23" s="44"/>
      <c r="H23" s="44"/>
      <c r="I23" s="44"/>
      <c r="J23" s="44">
        <f t="shared" si="0"/>
        <v>0</v>
      </c>
      <c r="K23" s="44"/>
      <c r="L23" s="44"/>
      <c r="M23" s="62"/>
      <c r="N23" s="63"/>
      <c r="O23" s="63"/>
      <c r="P23" s="64"/>
      <c r="Q23" s="49"/>
      <c r="R23" s="49"/>
      <c r="S23" s="6"/>
      <c r="T23" s="182"/>
      <c r="U23" s="111"/>
      <c r="V23" s="111"/>
      <c r="W23" s="183"/>
    </row>
    <row r="24" spans="1:23" ht="30" customHeight="1" thickBot="1">
      <c r="A24" s="67"/>
      <c r="B24" s="15">
        <v>11</v>
      </c>
      <c r="C24" s="32"/>
      <c r="D24" s="32"/>
      <c r="E24" s="32"/>
      <c r="F24" s="33"/>
      <c r="G24" s="33"/>
      <c r="H24" s="33"/>
      <c r="I24" s="33"/>
      <c r="J24" s="33">
        <f t="shared" si="0"/>
        <v>0</v>
      </c>
      <c r="K24" s="33"/>
      <c r="L24" s="33"/>
      <c r="M24" s="59"/>
      <c r="N24" s="60"/>
      <c r="O24" s="60"/>
      <c r="P24" s="61"/>
      <c r="Q24" s="32"/>
      <c r="R24" s="32"/>
      <c r="S24" s="6"/>
      <c r="T24" s="71"/>
      <c r="U24" s="35"/>
      <c r="V24" s="35"/>
      <c r="W24" s="72"/>
    </row>
    <row r="25" spans="1:23" ht="30" customHeight="1" thickTop="1">
      <c r="A25" s="65" t="s">
        <v>23</v>
      </c>
      <c r="B25" s="13">
        <v>1</v>
      </c>
      <c r="C25" s="51" t="s">
        <v>33</v>
      </c>
      <c r="D25" s="51"/>
      <c r="E25" s="51"/>
      <c r="F25" s="68">
        <v>110000</v>
      </c>
      <c r="G25" s="68"/>
      <c r="H25" s="68"/>
      <c r="I25" s="68"/>
      <c r="J25" s="68">
        <f>F25*0.1</f>
        <v>11000</v>
      </c>
      <c r="K25" s="68"/>
      <c r="L25" s="68"/>
      <c r="M25" s="68">
        <f>F25+J25</f>
        <v>121000</v>
      </c>
      <c r="N25" s="68"/>
      <c r="O25" s="68"/>
      <c r="P25" s="68"/>
      <c r="Q25" s="50">
        <v>45107</v>
      </c>
      <c r="R25" s="51"/>
      <c r="S25" s="6"/>
    </row>
    <row r="26" spans="1:23" ht="30" customHeight="1">
      <c r="A26" s="66"/>
      <c r="B26" s="13">
        <v>2</v>
      </c>
      <c r="C26" s="51" t="s">
        <v>17</v>
      </c>
      <c r="D26" s="51"/>
      <c r="E26" s="51"/>
      <c r="F26" s="68">
        <v>84000</v>
      </c>
      <c r="G26" s="68"/>
      <c r="H26" s="68"/>
      <c r="I26" s="68"/>
      <c r="J26" s="68">
        <f t="shared" si="0"/>
        <v>8400</v>
      </c>
      <c r="K26" s="68"/>
      <c r="L26" s="68"/>
      <c r="M26" s="68">
        <f t="shared" si="1"/>
        <v>92400</v>
      </c>
      <c r="N26" s="68"/>
      <c r="O26" s="68"/>
      <c r="P26" s="68"/>
      <c r="Q26" s="50">
        <v>45086</v>
      </c>
      <c r="R26" s="51"/>
      <c r="S26" s="6"/>
    </row>
    <row r="27" spans="1:23" ht="30" customHeight="1" thickBot="1">
      <c r="A27" s="79"/>
      <c r="B27" s="14">
        <v>3</v>
      </c>
      <c r="C27" s="49" t="s">
        <v>29</v>
      </c>
      <c r="D27" s="49"/>
      <c r="E27" s="49"/>
      <c r="F27" s="44">
        <v>12000</v>
      </c>
      <c r="G27" s="44"/>
      <c r="H27" s="44"/>
      <c r="I27" s="44"/>
      <c r="J27" s="44">
        <f t="shared" si="0"/>
        <v>1200</v>
      </c>
      <c r="K27" s="44"/>
      <c r="L27" s="44"/>
      <c r="M27" s="44">
        <f t="shared" si="1"/>
        <v>13200</v>
      </c>
      <c r="N27" s="44"/>
      <c r="O27" s="44"/>
      <c r="P27" s="44"/>
      <c r="Q27" s="55"/>
      <c r="R27" s="49"/>
      <c r="S27" s="6"/>
    </row>
    <row r="28" spans="1:23" ht="30" customHeight="1" thickBot="1">
      <c r="A28" s="6"/>
      <c r="B28" s="7"/>
      <c r="C28" s="6"/>
      <c r="D28" s="6"/>
      <c r="E28" s="6"/>
      <c r="F28" s="102">
        <f>SUM(F5:F27)</f>
        <v>3968439</v>
      </c>
      <c r="G28" s="103"/>
      <c r="H28" s="103"/>
      <c r="I28" s="104"/>
      <c r="J28" s="102">
        <f>SUM(J5:J27)</f>
        <v>396891.8</v>
      </c>
      <c r="K28" s="103"/>
      <c r="L28" s="104"/>
      <c r="M28" s="102">
        <f>SUM(M5:M27)</f>
        <v>4365330.8</v>
      </c>
      <c r="N28" s="103"/>
      <c r="O28" s="103"/>
      <c r="P28" s="104"/>
      <c r="Q28" s="6"/>
      <c r="R28" s="6"/>
      <c r="S28" s="6"/>
    </row>
    <row r="29" spans="1:23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2"/>
    </row>
  </sheetData>
  <mergeCells count="129">
    <mergeCell ref="B21:B22"/>
    <mergeCell ref="T6:W11"/>
    <mergeCell ref="T12:W24"/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F21:I21"/>
    <mergeCell ref="J21:L21"/>
    <mergeCell ref="F22:I22"/>
    <mergeCell ref="J22:L22"/>
    <mergeCell ref="M21:P22"/>
    <mergeCell ref="Q21:R22"/>
    <mergeCell ref="C21:D22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9C23-FCAB-491D-8AC0-2C8EADDB026A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zoomScaleNormal="100" workbookViewId="0">
      <selection activeCell="J16" sqref="J16:L16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1"/>
    <col min="6" max="16" width="5" style="3"/>
    <col min="17" max="16384" width="5" style="1"/>
  </cols>
  <sheetData>
    <row r="1" spans="1:18" ht="30" customHeight="1">
      <c r="A1" s="6"/>
      <c r="B1" s="7"/>
      <c r="C1" s="36" t="s">
        <v>25</v>
      </c>
      <c r="D1" s="36"/>
      <c r="E1" s="36"/>
      <c r="F1" s="37">
        <v>4</v>
      </c>
      <c r="G1" s="38" t="s">
        <v>19</v>
      </c>
      <c r="H1" s="39" t="s">
        <v>20</v>
      </c>
      <c r="I1" s="39"/>
      <c r="J1" s="39"/>
      <c r="K1" s="39"/>
      <c r="L1" s="39"/>
      <c r="M1" s="39"/>
      <c r="N1" s="8"/>
      <c r="O1" s="8"/>
      <c r="P1" s="8"/>
      <c r="Q1" s="9"/>
      <c r="R1" s="9"/>
    </row>
    <row r="2" spans="1:18" ht="18" customHeight="1">
      <c r="A2" s="6"/>
      <c r="B2" s="7"/>
      <c r="C2" s="36"/>
      <c r="D2" s="36"/>
      <c r="E2" s="36"/>
      <c r="F2" s="37"/>
      <c r="G2" s="38"/>
      <c r="H2" s="39"/>
      <c r="I2" s="39"/>
      <c r="J2" s="39"/>
      <c r="K2" s="39"/>
      <c r="L2" s="39"/>
      <c r="M2" s="39"/>
      <c r="N2" s="8"/>
      <c r="O2" s="8"/>
      <c r="P2" s="8"/>
      <c r="Q2" s="9"/>
      <c r="R2" s="9"/>
    </row>
    <row r="3" spans="1:18" ht="19.5" customHeight="1">
      <c r="A3" s="6"/>
      <c r="B3" s="7"/>
      <c r="C3" s="9"/>
      <c r="D3" s="9"/>
      <c r="E3" s="9"/>
      <c r="F3" s="8"/>
      <c r="G3" s="8"/>
      <c r="H3" s="8"/>
      <c r="I3" s="8"/>
      <c r="J3" s="8"/>
      <c r="K3" s="8"/>
      <c r="L3" s="8"/>
      <c r="M3" s="40" t="s">
        <v>18</v>
      </c>
      <c r="N3" s="40"/>
      <c r="O3" s="40"/>
      <c r="P3" s="40"/>
      <c r="Q3" s="40"/>
      <c r="R3" s="40"/>
    </row>
    <row r="4" spans="1:18" ht="30" customHeight="1">
      <c r="A4" s="10" t="s">
        <v>2</v>
      </c>
      <c r="B4" s="41" t="s">
        <v>1</v>
      </c>
      <c r="C4" s="42"/>
      <c r="D4" s="42"/>
      <c r="E4" s="43"/>
      <c r="F4" s="44" t="s">
        <v>3</v>
      </c>
      <c r="G4" s="44"/>
      <c r="H4" s="44"/>
      <c r="I4" s="44"/>
      <c r="J4" s="44" t="s">
        <v>0</v>
      </c>
      <c r="K4" s="44"/>
      <c r="L4" s="44"/>
      <c r="M4" s="44" t="s">
        <v>4</v>
      </c>
      <c r="N4" s="44"/>
      <c r="O4" s="44"/>
      <c r="P4" s="44"/>
      <c r="Q4" s="49" t="s">
        <v>5</v>
      </c>
      <c r="R4" s="49"/>
    </row>
    <row r="5" spans="1:18" ht="30" customHeight="1" thickBot="1">
      <c r="A5" s="11" t="s">
        <v>8</v>
      </c>
      <c r="B5" s="12" t="s">
        <v>6</v>
      </c>
      <c r="C5" s="32" t="s">
        <v>7</v>
      </c>
      <c r="D5" s="32"/>
      <c r="E5" s="32"/>
      <c r="F5" s="33">
        <v>465000</v>
      </c>
      <c r="G5" s="33"/>
      <c r="H5" s="33"/>
      <c r="I5" s="33"/>
      <c r="J5" s="33">
        <v>46500</v>
      </c>
      <c r="K5" s="33"/>
      <c r="L5" s="33"/>
      <c r="M5" s="33">
        <f>F5+J5</f>
        <v>511500</v>
      </c>
      <c r="N5" s="33"/>
      <c r="O5" s="33"/>
      <c r="P5" s="33"/>
      <c r="Q5" s="34">
        <v>45077</v>
      </c>
      <c r="R5" s="32"/>
    </row>
    <row r="6" spans="1:18" ht="30" customHeight="1" thickTop="1">
      <c r="A6" s="65" t="s">
        <v>21</v>
      </c>
      <c r="B6" s="13">
        <v>1</v>
      </c>
      <c r="C6" s="51" t="s">
        <v>9</v>
      </c>
      <c r="D6" s="51"/>
      <c r="E6" s="51"/>
      <c r="F6" s="68"/>
      <c r="G6" s="68"/>
      <c r="H6" s="68"/>
      <c r="I6" s="68"/>
      <c r="J6" s="68">
        <f>F6*0.1</f>
        <v>0</v>
      </c>
      <c r="K6" s="68"/>
      <c r="L6" s="68"/>
      <c r="M6" s="68">
        <f>F6+J6</f>
        <v>0</v>
      </c>
      <c r="N6" s="68"/>
      <c r="O6" s="68"/>
      <c r="P6" s="68"/>
      <c r="Q6" s="51"/>
      <c r="R6" s="51"/>
    </row>
    <row r="7" spans="1:18" ht="30" customHeight="1">
      <c r="A7" s="66"/>
      <c r="B7" s="14">
        <v>2</v>
      </c>
      <c r="C7" s="49" t="s">
        <v>10</v>
      </c>
      <c r="D7" s="49"/>
      <c r="E7" s="49"/>
      <c r="F7" s="44"/>
      <c r="G7" s="44"/>
      <c r="H7" s="44"/>
      <c r="I7" s="44"/>
      <c r="J7" s="44">
        <f t="shared" ref="J7:J27" si="0">F7*0.1</f>
        <v>0</v>
      </c>
      <c r="K7" s="44"/>
      <c r="L7" s="44"/>
      <c r="M7" s="44">
        <f t="shared" ref="M7:M27" si="1">F7+J7</f>
        <v>0</v>
      </c>
      <c r="N7" s="44"/>
      <c r="O7" s="44"/>
      <c r="P7" s="44"/>
      <c r="Q7" s="55"/>
      <c r="R7" s="49"/>
    </row>
    <row r="8" spans="1:18" ht="30" customHeight="1">
      <c r="A8" s="66"/>
      <c r="B8" s="14">
        <v>3</v>
      </c>
      <c r="C8" s="49" t="s">
        <v>11</v>
      </c>
      <c r="D8" s="49"/>
      <c r="E8" s="49"/>
      <c r="F8" s="44">
        <v>3695404</v>
      </c>
      <c r="G8" s="44"/>
      <c r="H8" s="44"/>
      <c r="I8" s="44"/>
      <c r="J8" s="44">
        <f t="shared" si="0"/>
        <v>369540.4</v>
      </c>
      <c r="K8" s="44"/>
      <c r="L8" s="44"/>
      <c r="M8" s="44">
        <f t="shared" si="1"/>
        <v>4064944.4</v>
      </c>
      <c r="N8" s="44"/>
      <c r="O8" s="44"/>
      <c r="P8" s="44"/>
      <c r="Q8" s="55">
        <v>45068</v>
      </c>
      <c r="R8" s="49"/>
    </row>
    <row r="9" spans="1:18" ht="30" customHeight="1">
      <c r="A9" s="66"/>
      <c r="B9" s="14">
        <v>4</v>
      </c>
      <c r="C9" s="49" t="s">
        <v>12</v>
      </c>
      <c r="D9" s="49"/>
      <c r="E9" s="49"/>
      <c r="F9" s="44">
        <v>309750</v>
      </c>
      <c r="G9" s="44"/>
      <c r="H9" s="44"/>
      <c r="I9" s="44"/>
      <c r="J9" s="44">
        <f t="shared" si="0"/>
        <v>30975</v>
      </c>
      <c r="K9" s="44"/>
      <c r="L9" s="44"/>
      <c r="M9" s="44">
        <f t="shared" si="1"/>
        <v>340725</v>
      </c>
      <c r="N9" s="44"/>
      <c r="O9" s="44"/>
      <c r="P9" s="44"/>
      <c r="Q9" s="55">
        <v>45068</v>
      </c>
      <c r="R9" s="49"/>
    </row>
    <row r="10" spans="1:18" ht="30" customHeight="1">
      <c r="A10" s="66"/>
      <c r="B10" s="14">
        <v>5</v>
      </c>
      <c r="C10" s="49"/>
      <c r="D10" s="49"/>
      <c r="E10" s="49"/>
      <c r="F10" s="44"/>
      <c r="G10" s="44"/>
      <c r="H10" s="44"/>
      <c r="I10" s="44"/>
      <c r="J10" s="44">
        <f t="shared" si="0"/>
        <v>0</v>
      </c>
      <c r="K10" s="44"/>
      <c r="L10" s="44"/>
      <c r="M10" s="44">
        <f t="shared" si="1"/>
        <v>0</v>
      </c>
      <c r="N10" s="44"/>
      <c r="O10" s="44"/>
      <c r="P10" s="44"/>
      <c r="Q10" s="55"/>
      <c r="R10" s="49"/>
    </row>
    <row r="11" spans="1:18" ht="30" customHeight="1" thickBot="1">
      <c r="A11" s="67"/>
      <c r="B11" s="15">
        <v>6</v>
      </c>
      <c r="C11" s="32"/>
      <c r="D11" s="32"/>
      <c r="E11" s="32"/>
      <c r="F11" s="33"/>
      <c r="G11" s="33"/>
      <c r="H11" s="33"/>
      <c r="I11" s="33"/>
      <c r="J11" s="33">
        <f t="shared" si="0"/>
        <v>0</v>
      </c>
      <c r="K11" s="33"/>
      <c r="L11" s="33"/>
      <c r="M11" s="33">
        <f t="shared" si="1"/>
        <v>0</v>
      </c>
      <c r="N11" s="33"/>
      <c r="O11" s="33"/>
      <c r="P11" s="33"/>
      <c r="Q11" s="32"/>
      <c r="R11" s="32"/>
    </row>
    <row r="12" spans="1:18" ht="30" customHeight="1" thickTop="1">
      <c r="A12" s="65" t="s">
        <v>22</v>
      </c>
      <c r="B12" s="13">
        <v>1</v>
      </c>
      <c r="C12" s="51" t="s">
        <v>14</v>
      </c>
      <c r="D12" s="51"/>
      <c r="E12" s="51"/>
      <c r="F12" s="68">
        <v>333750</v>
      </c>
      <c r="G12" s="68"/>
      <c r="H12" s="68"/>
      <c r="I12" s="68"/>
      <c r="J12" s="68">
        <f t="shared" si="0"/>
        <v>33375</v>
      </c>
      <c r="K12" s="68"/>
      <c r="L12" s="68"/>
      <c r="M12" s="68">
        <f t="shared" si="1"/>
        <v>367125</v>
      </c>
      <c r="N12" s="68"/>
      <c r="O12" s="68"/>
      <c r="P12" s="68"/>
      <c r="Q12" s="50">
        <v>45077</v>
      </c>
      <c r="R12" s="51"/>
    </row>
    <row r="13" spans="1:18" ht="30" customHeight="1">
      <c r="A13" s="66"/>
      <c r="B13" s="14">
        <v>2</v>
      </c>
      <c r="C13" s="49" t="s">
        <v>28</v>
      </c>
      <c r="D13" s="49"/>
      <c r="E13" s="49"/>
      <c r="F13" s="44">
        <v>74000</v>
      </c>
      <c r="G13" s="44"/>
      <c r="H13" s="44"/>
      <c r="I13" s="44"/>
      <c r="J13" s="44">
        <f t="shared" si="0"/>
        <v>7400</v>
      </c>
      <c r="K13" s="44"/>
      <c r="L13" s="44"/>
      <c r="M13" s="44">
        <f t="shared" si="1"/>
        <v>81400</v>
      </c>
      <c r="N13" s="44"/>
      <c r="O13" s="44"/>
      <c r="P13" s="44"/>
      <c r="Q13" s="55">
        <v>45068</v>
      </c>
      <c r="R13" s="49"/>
    </row>
    <row r="14" spans="1:18" ht="30" customHeight="1">
      <c r="A14" s="66"/>
      <c r="B14" s="18">
        <v>3</v>
      </c>
      <c r="C14" s="184" t="s">
        <v>15</v>
      </c>
      <c r="D14" s="184"/>
      <c r="E14" s="184"/>
      <c r="F14" s="185">
        <v>14340</v>
      </c>
      <c r="G14" s="185"/>
      <c r="H14" s="185"/>
      <c r="I14" s="185"/>
      <c r="J14" s="185">
        <v>1450</v>
      </c>
      <c r="K14" s="185"/>
      <c r="L14" s="185"/>
      <c r="M14" s="185">
        <f t="shared" si="1"/>
        <v>15790</v>
      </c>
      <c r="N14" s="185"/>
      <c r="O14" s="185"/>
      <c r="P14" s="185"/>
      <c r="Q14" s="186">
        <v>45077</v>
      </c>
      <c r="R14" s="184"/>
    </row>
    <row r="15" spans="1:18" ht="30" customHeight="1">
      <c r="A15" s="66"/>
      <c r="B15" s="14">
        <v>4</v>
      </c>
      <c r="C15" s="41" t="s">
        <v>26</v>
      </c>
      <c r="D15" s="42"/>
      <c r="E15" s="43"/>
      <c r="F15" s="62">
        <v>227344</v>
      </c>
      <c r="G15" s="63"/>
      <c r="H15" s="63"/>
      <c r="I15" s="64"/>
      <c r="J15" s="62">
        <v>22734</v>
      </c>
      <c r="K15" s="63"/>
      <c r="L15" s="64"/>
      <c r="M15" s="62">
        <f t="shared" si="1"/>
        <v>250078</v>
      </c>
      <c r="N15" s="63"/>
      <c r="O15" s="63"/>
      <c r="P15" s="64"/>
      <c r="Q15" s="55">
        <v>45065</v>
      </c>
      <c r="R15" s="49"/>
    </row>
    <row r="16" spans="1:18" ht="30" customHeight="1">
      <c r="A16" s="66"/>
      <c r="B16" s="82">
        <v>5</v>
      </c>
      <c r="C16" s="112" t="s">
        <v>24</v>
      </c>
      <c r="D16" s="113"/>
      <c r="E16" s="114"/>
      <c r="F16" s="90"/>
      <c r="G16" s="90"/>
      <c r="H16" s="90"/>
      <c r="I16" s="90"/>
      <c r="J16" s="90">
        <f t="shared" si="0"/>
        <v>0</v>
      </c>
      <c r="K16" s="90"/>
      <c r="L16" s="90"/>
      <c r="M16" s="91">
        <f>F16+J16+F17</f>
        <v>0</v>
      </c>
      <c r="N16" s="92"/>
      <c r="O16" s="92"/>
      <c r="P16" s="93"/>
      <c r="Q16" s="97"/>
      <c r="R16" s="98"/>
    </row>
    <row r="17" spans="1:18" ht="30" customHeight="1">
      <c r="A17" s="66"/>
      <c r="B17" s="83"/>
      <c r="C17" s="115"/>
      <c r="D17" s="116"/>
      <c r="E17" s="117"/>
      <c r="F17" s="101"/>
      <c r="G17" s="101"/>
      <c r="H17" s="101"/>
      <c r="I17" s="101"/>
      <c r="J17" s="101" t="s">
        <v>16</v>
      </c>
      <c r="K17" s="101"/>
      <c r="L17" s="101"/>
      <c r="M17" s="94"/>
      <c r="N17" s="95"/>
      <c r="O17" s="95"/>
      <c r="P17" s="96"/>
      <c r="Q17" s="99"/>
      <c r="R17" s="100"/>
    </row>
    <row r="18" spans="1:18" ht="30" customHeight="1">
      <c r="A18" s="66"/>
      <c r="B18" s="14">
        <v>6</v>
      </c>
      <c r="C18" s="49" t="s">
        <v>13</v>
      </c>
      <c r="D18" s="49"/>
      <c r="E18" s="49"/>
      <c r="F18" s="44">
        <v>280000</v>
      </c>
      <c r="G18" s="44"/>
      <c r="H18" s="44"/>
      <c r="I18" s="44"/>
      <c r="J18" s="44">
        <f>F18*0.1</f>
        <v>28000</v>
      </c>
      <c r="K18" s="44"/>
      <c r="L18" s="44"/>
      <c r="M18" s="44">
        <f t="shared" si="1"/>
        <v>308000</v>
      </c>
      <c r="N18" s="44"/>
      <c r="O18" s="44"/>
      <c r="P18" s="44"/>
      <c r="Q18" s="55">
        <v>45077</v>
      </c>
      <c r="R18" s="49"/>
    </row>
    <row r="19" spans="1:18" ht="30" customHeight="1">
      <c r="A19" s="66"/>
      <c r="B19" s="14">
        <v>7</v>
      </c>
      <c r="C19" s="41"/>
      <c r="D19" s="42"/>
      <c r="E19" s="43"/>
      <c r="F19" s="62"/>
      <c r="G19" s="63"/>
      <c r="H19" s="63"/>
      <c r="I19" s="64"/>
      <c r="J19" s="62"/>
      <c r="K19" s="63"/>
      <c r="L19" s="64"/>
      <c r="M19" s="62">
        <f t="shared" si="1"/>
        <v>0</v>
      </c>
      <c r="N19" s="63"/>
      <c r="O19" s="63"/>
      <c r="P19" s="64"/>
      <c r="Q19" s="55"/>
      <c r="R19" s="49"/>
    </row>
    <row r="20" spans="1:18" ht="30" customHeight="1">
      <c r="A20" s="66"/>
      <c r="B20" s="14">
        <v>8</v>
      </c>
      <c r="C20" s="41"/>
      <c r="D20" s="42"/>
      <c r="E20" s="43"/>
      <c r="F20" s="62"/>
      <c r="G20" s="63"/>
      <c r="H20" s="63"/>
      <c r="I20" s="64"/>
      <c r="J20" s="62">
        <f t="shared" si="0"/>
        <v>0</v>
      </c>
      <c r="K20" s="63"/>
      <c r="L20" s="64"/>
      <c r="M20" s="62">
        <f t="shared" si="1"/>
        <v>0</v>
      </c>
      <c r="N20" s="63"/>
      <c r="O20" s="63"/>
      <c r="P20" s="64"/>
      <c r="Q20" s="49"/>
      <c r="R20" s="49"/>
    </row>
    <row r="21" spans="1:18" ht="30" customHeight="1">
      <c r="A21" s="66"/>
      <c r="B21" s="14">
        <v>9</v>
      </c>
      <c r="C21" s="49"/>
      <c r="D21" s="49"/>
      <c r="E21" s="49"/>
      <c r="F21" s="44"/>
      <c r="G21" s="44"/>
      <c r="H21" s="44"/>
      <c r="I21" s="44"/>
      <c r="J21" s="44">
        <f t="shared" si="0"/>
        <v>0</v>
      </c>
      <c r="K21" s="44"/>
      <c r="L21" s="44"/>
      <c r="M21" s="44">
        <f t="shared" si="1"/>
        <v>0</v>
      </c>
      <c r="N21" s="44"/>
      <c r="O21" s="44"/>
      <c r="P21" s="44"/>
      <c r="Q21" s="49"/>
      <c r="R21" s="49"/>
    </row>
    <row r="22" spans="1:18" ht="30" customHeight="1">
      <c r="A22" s="66"/>
      <c r="B22" s="14">
        <v>10</v>
      </c>
      <c r="C22" s="49"/>
      <c r="D22" s="49"/>
      <c r="E22" s="49"/>
      <c r="F22" s="44"/>
      <c r="G22" s="44"/>
      <c r="H22" s="44"/>
      <c r="I22" s="44"/>
      <c r="J22" s="44">
        <f t="shared" si="0"/>
        <v>0</v>
      </c>
      <c r="K22" s="44"/>
      <c r="L22" s="44"/>
      <c r="M22" s="44">
        <f t="shared" si="1"/>
        <v>0</v>
      </c>
      <c r="N22" s="44"/>
      <c r="O22" s="44"/>
      <c r="P22" s="44"/>
      <c r="Q22" s="49"/>
      <c r="R22" s="49"/>
    </row>
    <row r="23" spans="1:18" ht="30" customHeight="1">
      <c r="A23" s="66"/>
      <c r="B23" s="14">
        <v>11</v>
      </c>
      <c r="C23" s="49"/>
      <c r="D23" s="49"/>
      <c r="E23" s="49"/>
      <c r="F23" s="44"/>
      <c r="G23" s="44"/>
      <c r="H23" s="44"/>
      <c r="I23" s="44"/>
      <c r="J23" s="44">
        <f t="shared" si="0"/>
        <v>0</v>
      </c>
      <c r="K23" s="44"/>
      <c r="L23" s="44"/>
      <c r="M23" s="44">
        <f t="shared" si="1"/>
        <v>0</v>
      </c>
      <c r="N23" s="44"/>
      <c r="O23" s="44"/>
      <c r="P23" s="44"/>
      <c r="Q23" s="49"/>
      <c r="R23" s="49"/>
    </row>
    <row r="24" spans="1:18" ht="30" customHeight="1" thickBot="1">
      <c r="A24" s="67"/>
      <c r="B24" s="15">
        <v>12</v>
      </c>
      <c r="C24" s="32"/>
      <c r="D24" s="32"/>
      <c r="E24" s="32"/>
      <c r="F24" s="33"/>
      <c r="G24" s="33"/>
      <c r="H24" s="33"/>
      <c r="I24" s="33"/>
      <c r="J24" s="33">
        <f t="shared" si="0"/>
        <v>0</v>
      </c>
      <c r="K24" s="33"/>
      <c r="L24" s="33"/>
      <c r="M24" s="33">
        <f t="shared" si="1"/>
        <v>0</v>
      </c>
      <c r="N24" s="33"/>
      <c r="O24" s="33"/>
      <c r="P24" s="33"/>
      <c r="Q24" s="32"/>
      <c r="R24" s="32"/>
    </row>
    <row r="25" spans="1:18" ht="30" customHeight="1" thickTop="1">
      <c r="A25" s="65" t="s">
        <v>23</v>
      </c>
      <c r="B25" s="13">
        <v>1</v>
      </c>
      <c r="C25" s="187" t="s">
        <v>27</v>
      </c>
      <c r="D25" s="187"/>
      <c r="E25" s="187"/>
      <c r="F25" s="68">
        <v>420000</v>
      </c>
      <c r="G25" s="68"/>
      <c r="H25" s="68"/>
      <c r="I25" s="68"/>
      <c r="J25" s="68">
        <f>F25*0.1</f>
        <v>42000</v>
      </c>
      <c r="K25" s="68"/>
      <c r="L25" s="68"/>
      <c r="M25" s="68">
        <f>F25+J25</f>
        <v>462000</v>
      </c>
      <c r="N25" s="68"/>
      <c r="O25" s="68"/>
      <c r="P25" s="68"/>
      <c r="Q25" s="50">
        <v>45065</v>
      </c>
      <c r="R25" s="51"/>
    </row>
    <row r="26" spans="1:18" ht="30" customHeight="1">
      <c r="A26" s="66"/>
      <c r="B26" s="13">
        <v>2</v>
      </c>
      <c r="C26" s="51" t="s">
        <v>17</v>
      </c>
      <c r="D26" s="51"/>
      <c r="E26" s="51"/>
      <c r="F26" s="68">
        <v>164320</v>
      </c>
      <c r="G26" s="68"/>
      <c r="H26" s="68"/>
      <c r="I26" s="68"/>
      <c r="J26" s="68">
        <f t="shared" si="0"/>
        <v>16432</v>
      </c>
      <c r="K26" s="68"/>
      <c r="L26" s="68"/>
      <c r="M26" s="68">
        <f t="shared" si="1"/>
        <v>180752</v>
      </c>
      <c r="N26" s="68"/>
      <c r="O26" s="68"/>
      <c r="P26" s="68"/>
      <c r="Q26" s="50">
        <v>45056</v>
      </c>
      <c r="R26" s="51"/>
    </row>
    <row r="27" spans="1:18" ht="30" customHeight="1" thickBot="1">
      <c r="A27" s="79"/>
      <c r="B27" s="14">
        <v>3</v>
      </c>
      <c r="C27" s="49" t="s">
        <v>29</v>
      </c>
      <c r="D27" s="49"/>
      <c r="E27" s="49"/>
      <c r="F27" s="44">
        <v>12000</v>
      </c>
      <c r="G27" s="44"/>
      <c r="H27" s="44"/>
      <c r="I27" s="44"/>
      <c r="J27" s="44">
        <f t="shared" si="0"/>
        <v>1200</v>
      </c>
      <c r="K27" s="44"/>
      <c r="L27" s="44"/>
      <c r="M27" s="44">
        <f t="shared" si="1"/>
        <v>13200</v>
      </c>
      <c r="N27" s="44"/>
      <c r="O27" s="44"/>
      <c r="P27" s="44"/>
      <c r="Q27" s="55">
        <v>45061</v>
      </c>
      <c r="R27" s="49"/>
    </row>
    <row r="28" spans="1:18" ht="30" customHeight="1" thickBot="1">
      <c r="A28" s="6"/>
      <c r="B28" s="7"/>
      <c r="C28" s="6"/>
      <c r="D28" s="6"/>
      <c r="E28" s="6"/>
      <c r="F28" s="102">
        <f>SUM(F5:F27)</f>
        <v>5995908</v>
      </c>
      <c r="G28" s="103"/>
      <c r="H28" s="103"/>
      <c r="I28" s="104"/>
      <c r="J28" s="102">
        <f>SUM(J5:J27)</f>
        <v>599606.4</v>
      </c>
      <c r="K28" s="103"/>
      <c r="L28" s="104"/>
      <c r="M28" s="102">
        <f>SUM(M5:M27)</f>
        <v>6595514.4000000004</v>
      </c>
      <c r="N28" s="103"/>
      <c r="O28" s="103"/>
      <c r="P28" s="104"/>
      <c r="Q28" s="6"/>
      <c r="R28" s="6"/>
    </row>
    <row r="29" spans="1:18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</row>
  </sheetData>
  <mergeCells count="129">
    <mergeCell ref="C25:E25"/>
    <mergeCell ref="F25:I25"/>
    <mergeCell ref="J25:L25"/>
    <mergeCell ref="M25:P25"/>
    <mergeCell ref="Q25:R25"/>
    <mergeCell ref="A25:A27"/>
    <mergeCell ref="M3:R3"/>
    <mergeCell ref="G1:G2"/>
    <mergeCell ref="F1:F2"/>
    <mergeCell ref="A6:A11"/>
    <mergeCell ref="A12:A24"/>
    <mergeCell ref="C1:E2"/>
    <mergeCell ref="H1:M2"/>
    <mergeCell ref="J26:L26"/>
    <mergeCell ref="M26:P26"/>
    <mergeCell ref="Q26:R26"/>
    <mergeCell ref="B16:B17"/>
    <mergeCell ref="C16:E17"/>
    <mergeCell ref="F17:I17"/>
    <mergeCell ref="J17:L17"/>
    <mergeCell ref="M16:P17"/>
    <mergeCell ref="Q23:R23"/>
    <mergeCell ref="C24:E24"/>
    <mergeCell ref="F24:I24"/>
    <mergeCell ref="J24:L24"/>
    <mergeCell ref="M24:P24"/>
    <mergeCell ref="Q24:R24"/>
    <mergeCell ref="F28:I28"/>
    <mergeCell ref="J28:L28"/>
    <mergeCell ref="M28:P28"/>
    <mergeCell ref="B4:E4"/>
    <mergeCell ref="C23:E23"/>
    <mergeCell ref="F23:I23"/>
    <mergeCell ref="J23:L23"/>
    <mergeCell ref="M23:P23"/>
    <mergeCell ref="C26:E26"/>
    <mergeCell ref="F26:I26"/>
    <mergeCell ref="C22:E22"/>
    <mergeCell ref="F22:I22"/>
    <mergeCell ref="J22:L22"/>
    <mergeCell ref="M22:P22"/>
    <mergeCell ref="Q22:R22"/>
    <mergeCell ref="C27:E27"/>
    <mergeCell ref="F27:I27"/>
    <mergeCell ref="J27:L27"/>
    <mergeCell ref="M27:P27"/>
    <mergeCell ref="Q27:R27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F16:I16"/>
    <mergeCell ref="J16:L16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Q14:R14"/>
    <mergeCell ref="Q16:R17"/>
    <mergeCell ref="C12:E12"/>
    <mergeCell ref="F12:I12"/>
    <mergeCell ref="J12:L12"/>
    <mergeCell ref="M12:P12"/>
    <mergeCell ref="Q12:R12"/>
    <mergeCell ref="C15:E15"/>
    <mergeCell ref="F15:I15"/>
    <mergeCell ref="J15:L15"/>
    <mergeCell ref="M15:P15"/>
    <mergeCell ref="Q15:R15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C6:E6"/>
    <mergeCell ref="F6:I6"/>
    <mergeCell ref="J6:L6"/>
    <mergeCell ref="M6:P6"/>
    <mergeCell ref="Q6:R6"/>
    <mergeCell ref="C7:E7"/>
    <mergeCell ref="F7:I7"/>
    <mergeCell ref="J7:L7"/>
    <mergeCell ref="M7:P7"/>
    <mergeCell ref="Q7:R7"/>
    <mergeCell ref="J4:L4"/>
    <mergeCell ref="F4:I4"/>
    <mergeCell ref="M4:P4"/>
    <mergeCell ref="Q4:R4"/>
    <mergeCell ref="C5:E5"/>
    <mergeCell ref="F5:I5"/>
    <mergeCell ref="J5:L5"/>
    <mergeCell ref="M5:P5"/>
    <mergeCell ref="Q5:R5"/>
  </mergeCells>
  <phoneticPr fontId="3"/>
  <pageMargins left="0.35" right="0.16" top="0.33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3</vt:lpstr>
      <vt:lpstr>2</vt:lpstr>
      <vt:lpstr>1</vt:lpstr>
      <vt:lpstr>12 (2)</vt:lpstr>
      <vt:lpstr>12</vt:lpstr>
      <vt:lpstr>11 (2)</vt:lpstr>
      <vt:lpstr>11</vt:lpstr>
      <vt:lpstr>10 (2)</vt:lpstr>
      <vt:lpstr>10</vt:lpstr>
      <vt:lpstr>9</vt:lpstr>
      <vt:lpstr>8 (2)</vt:lpstr>
      <vt:lpstr>8</vt:lpstr>
      <vt:lpstr>7</vt:lpstr>
      <vt:lpstr>6</vt:lpstr>
      <vt:lpstr>5</vt:lpstr>
      <vt:lpstr>Sheet1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2025-10-30T02:29:28Z</cp:lastPrinted>
  <dcterms:created xsi:type="dcterms:W3CDTF">2015-06-05T18:19:34Z</dcterms:created>
  <dcterms:modified xsi:type="dcterms:W3CDTF">2025-11-01T04:33:49Z</dcterms:modified>
</cp:coreProperties>
</file>