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共有\事務\2025 請求書\売上\"/>
    </mc:Choice>
  </mc:AlternateContent>
  <xr:revisionPtr revIDLastSave="0" documentId="13_ncr:1_{BE6C6A62-A608-4D66-AC16-433AC4A0C57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3-2025 " sheetId="32" r:id="rId1"/>
    <sheet name="2-2025 " sheetId="31" r:id="rId2"/>
    <sheet name="1-2025" sheetId="30" r:id="rId3"/>
    <sheet name="12" sheetId="29" r:id="rId4"/>
    <sheet name="11" sheetId="28" r:id="rId5"/>
    <sheet name="10" sheetId="27" r:id="rId6"/>
    <sheet name="9" sheetId="26" r:id="rId7"/>
    <sheet name="7 (2)" sheetId="25" r:id="rId8"/>
    <sheet name="8" sheetId="24" r:id="rId9"/>
    <sheet name="7" sheetId="23" r:id="rId10"/>
    <sheet name="6" sheetId="22" r:id="rId11"/>
    <sheet name="5" sheetId="21" r:id="rId12"/>
    <sheet name="4" sheetId="20" r:id="rId13"/>
    <sheet name="3 (2)" sheetId="19" r:id="rId14"/>
    <sheet name="3" sheetId="14" r:id="rId15"/>
    <sheet name="2 (2)" sheetId="18" r:id="rId16"/>
    <sheet name="2" sheetId="13" r:id="rId17"/>
    <sheet name="1 (2)" sheetId="17" r:id="rId18"/>
    <sheet name="1" sheetId="12" r:id="rId19"/>
    <sheet name="12 (2)" sheetId="16" r:id="rId20"/>
    <sheet name="10 (2)" sheetId="15" r:id="rId21"/>
    <sheet name="Sheet1" sheetId="8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5" i="31" l="1"/>
  <c r="F35" i="32"/>
  <c r="AB28" i="32"/>
  <c r="AE28" i="32" s="1"/>
  <c r="J28" i="32"/>
  <c r="M28" i="32" s="1"/>
  <c r="AB27" i="32"/>
  <c r="AE27" i="32" s="1"/>
  <c r="J27" i="32"/>
  <c r="M27" i="32" s="1"/>
  <c r="AB26" i="32"/>
  <c r="AE26" i="32" s="1"/>
  <c r="J26" i="32"/>
  <c r="M26" i="32" s="1"/>
  <c r="X35" i="32"/>
  <c r="AB34" i="32"/>
  <c r="AE34" i="32" s="1"/>
  <c r="J34" i="32"/>
  <c r="M34" i="32" s="1"/>
  <c r="AE33" i="32"/>
  <c r="AB33" i="32"/>
  <c r="AE32" i="32"/>
  <c r="AB32" i="32"/>
  <c r="J32" i="32"/>
  <c r="M32" i="32" s="1"/>
  <c r="AB31" i="32"/>
  <c r="AE31" i="32" s="1"/>
  <c r="J31" i="32"/>
  <c r="M31" i="32" s="1"/>
  <c r="AE30" i="32"/>
  <c r="AB30" i="32"/>
  <c r="J30" i="32"/>
  <c r="M30" i="32" s="1"/>
  <c r="AB29" i="32"/>
  <c r="AE29" i="32" s="1"/>
  <c r="M29" i="32"/>
  <c r="AB25" i="32"/>
  <c r="AE25" i="32" s="1"/>
  <c r="J25" i="32"/>
  <c r="M25" i="32" s="1"/>
  <c r="AB24" i="32"/>
  <c r="AE24" i="32" s="1"/>
  <c r="J24" i="32"/>
  <c r="M24" i="32" s="1"/>
  <c r="AB23" i="32"/>
  <c r="AE23" i="32" s="1"/>
  <c r="J23" i="32"/>
  <c r="M23" i="32" s="1"/>
  <c r="AB22" i="32"/>
  <c r="AE22" i="32" s="1"/>
  <c r="AB21" i="32"/>
  <c r="AE21" i="32" s="1"/>
  <c r="J21" i="32"/>
  <c r="M21" i="32" s="1"/>
  <c r="AB20" i="32"/>
  <c r="AE20" i="32" s="1"/>
  <c r="J20" i="32"/>
  <c r="M20" i="32" s="1"/>
  <c r="AB19" i="32"/>
  <c r="AE19" i="32" s="1"/>
  <c r="J19" i="32"/>
  <c r="M19" i="32" s="1"/>
  <c r="AB18" i="32"/>
  <c r="AE18" i="32" s="1"/>
  <c r="J18" i="32"/>
  <c r="M18" i="32" s="1"/>
  <c r="AB17" i="32"/>
  <c r="AE17" i="32" s="1"/>
  <c r="M17" i="32"/>
  <c r="J17" i="32"/>
  <c r="AB16" i="32"/>
  <c r="AE16" i="32" s="1"/>
  <c r="J16" i="32"/>
  <c r="M16" i="32" s="1"/>
  <c r="AB15" i="32"/>
  <c r="AE15" i="32" s="1"/>
  <c r="J15" i="32"/>
  <c r="M15" i="32" s="1"/>
  <c r="AB14" i="32"/>
  <c r="AE14" i="32" s="1"/>
  <c r="J14" i="32"/>
  <c r="M14" i="32" s="1"/>
  <c r="AB13" i="32"/>
  <c r="AE13" i="32" s="1"/>
  <c r="J13" i="32"/>
  <c r="M13" i="32" s="1"/>
  <c r="AB12" i="32"/>
  <c r="AE12" i="32" s="1"/>
  <c r="J12" i="32"/>
  <c r="M12" i="32" s="1"/>
  <c r="AB11" i="32"/>
  <c r="AE11" i="32" s="1"/>
  <c r="J11" i="32"/>
  <c r="M11" i="32" s="1"/>
  <c r="AB10" i="32"/>
  <c r="AE10" i="32" s="1"/>
  <c r="J10" i="32"/>
  <c r="M10" i="32" s="1"/>
  <c r="AB9" i="32"/>
  <c r="AE9" i="32" s="1"/>
  <c r="J9" i="32"/>
  <c r="M9" i="32" s="1"/>
  <c r="AB8" i="32"/>
  <c r="AE8" i="32" s="1"/>
  <c r="M8" i="32"/>
  <c r="AE7" i="32"/>
  <c r="AB7" i="32"/>
  <c r="J7" i="32"/>
  <c r="M7" i="32" s="1"/>
  <c r="AB6" i="32"/>
  <c r="AE6" i="32" s="1"/>
  <c r="J6" i="32"/>
  <c r="AB5" i="32"/>
  <c r="M5" i="32"/>
  <c r="F32" i="31"/>
  <c r="X32" i="31"/>
  <c r="AB31" i="31"/>
  <c r="AE31" i="31" s="1"/>
  <c r="J31" i="31"/>
  <c r="M31" i="31" s="1"/>
  <c r="AB30" i="31"/>
  <c r="AE30" i="31" s="1"/>
  <c r="AB29" i="31"/>
  <c r="AE29" i="31" s="1"/>
  <c r="J29" i="31"/>
  <c r="M29" i="31" s="1"/>
  <c r="AB28" i="31"/>
  <c r="AE28" i="31" s="1"/>
  <c r="J28" i="31"/>
  <c r="M28" i="31" s="1"/>
  <c r="AB27" i="31"/>
  <c r="AE27" i="31" s="1"/>
  <c r="J27" i="31"/>
  <c r="M27" i="31" s="1"/>
  <c r="AB26" i="31"/>
  <c r="AE26" i="31" s="1"/>
  <c r="M26" i="31"/>
  <c r="AB25" i="31"/>
  <c r="AE25" i="31" s="1"/>
  <c r="J25" i="31"/>
  <c r="M25" i="31" s="1"/>
  <c r="AB24" i="31"/>
  <c r="AE24" i="31" s="1"/>
  <c r="J24" i="31"/>
  <c r="M24" i="31" s="1"/>
  <c r="AB23" i="31"/>
  <c r="AE23" i="31" s="1"/>
  <c r="J23" i="31"/>
  <c r="M23" i="31" s="1"/>
  <c r="AB22" i="31"/>
  <c r="AE22" i="31" s="1"/>
  <c r="AB21" i="31"/>
  <c r="AE21" i="31" s="1"/>
  <c r="J21" i="31"/>
  <c r="M21" i="31" s="1"/>
  <c r="AB20" i="31"/>
  <c r="AE20" i="31" s="1"/>
  <c r="J20" i="31"/>
  <c r="M20" i="31" s="1"/>
  <c r="AB19" i="31"/>
  <c r="AE19" i="31" s="1"/>
  <c r="J19" i="31"/>
  <c r="M19" i="31" s="1"/>
  <c r="AB18" i="31"/>
  <c r="AE18" i="31" s="1"/>
  <c r="J18" i="31"/>
  <c r="M18" i="31" s="1"/>
  <c r="AB17" i="31"/>
  <c r="AE17" i="31" s="1"/>
  <c r="J17" i="31"/>
  <c r="M17" i="31" s="1"/>
  <c r="AB16" i="31"/>
  <c r="AE16" i="31" s="1"/>
  <c r="J16" i="31"/>
  <c r="M16" i="31" s="1"/>
  <c r="AB15" i="31"/>
  <c r="AE15" i="31" s="1"/>
  <c r="J15" i="31"/>
  <c r="M15" i="31" s="1"/>
  <c r="AB14" i="31"/>
  <c r="AE14" i="31" s="1"/>
  <c r="J14" i="31"/>
  <c r="M14" i="31" s="1"/>
  <c r="AB13" i="31"/>
  <c r="AE13" i="31" s="1"/>
  <c r="J13" i="31"/>
  <c r="M13" i="31" s="1"/>
  <c r="AB12" i="31"/>
  <c r="AE12" i="31" s="1"/>
  <c r="J12" i="31"/>
  <c r="M12" i="31" s="1"/>
  <c r="AB11" i="31"/>
  <c r="AE11" i="31" s="1"/>
  <c r="J11" i="31"/>
  <c r="M11" i="31" s="1"/>
  <c r="AB10" i="31"/>
  <c r="AE10" i="31" s="1"/>
  <c r="J10" i="31"/>
  <c r="M10" i="31" s="1"/>
  <c r="AB9" i="31"/>
  <c r="AE9" i="31" s="1"/>
  <c r="J9" i="31"/>
  <c r="M9" i="31" s="1"/>
  <c r="AB8" i="31"/>
  <c r="AE8" i="31" s="1"/>
  <c r="M8" i="31"/>
  <c r="AB7" i="31"/>
  <c r="AE7" i="31" s="1"/>
  <c r="J7" i="31"/>
  <c r="M7" i="31" s="1"/>
  <c r="AB6" i="31"/>
  <c r="AE6" i="31" s="1"/>
  <c r="J6" i="31"/>
  <c r="M6" i="31" s="1"/>
  <c r="AB5" i="31"/>
  <c r="M5" i="31"/>
  <c r="F32" i="30"/>
  <c r="AB22" i="30"/>
  <c r="AE22" i="30" s="1"/>
  <c r="AB21" i="30"/>
  <c r="AE21" i="30" s="1"/>
  <c r="J21" i="30"/>
  <c r="M21" i="30" s="1"/>
  <c r="X32" i="30"/>
  <c r="AB31" i="30"/>
  <c r="AE31" i="30" s="1"/>
  <c r="J31" i="30"/>
  <c r="M31" i="30" s="1"/>
  <c r="AB30" i="30"/>
  <c r="AE30" i="30" s="1"/>
  <c r="AB29" i="30"/>
  <c r="AE29" i="30" s="1"/>
  <c r="J29" i="30"/>
  <c r="M29" i="30" s="1"/>
  <c r="AB28" i="30"/>
  <c r="AE28" i="30" s="1"/>
  <c r="J28" i="30"/>
  <c r="M28" i="30" s="1"/>
  <c r="AB27" i="30"/>
  <c r="AE27" i="30" s="1"/>
  <c r="J27" i="30"/>
  <c r="M27" i="30" s="1"/>
  <c r="AB26" i="30"/>
  <c r="AE26" i="30" s="1"/>
  <c r="J26" i="30"/>
  <c r="M26" i="30" s="1"/>
  <c r="AB25" i="30"/>
  <c r="AE25" i="30" s="1"/>
  <c r="J25" i="30"/>
  <c r="M25" i="30" s="1"/>
  <c r="AB24" i="30"/>
  <c r="AE24" i="30" s="1"/>
  <c r="J24" i="30"/>
  <c r="M24" i="30" s="1"/>
  <c r="AB23" i="30"/>
  <c r="AE23" i="30" s="1"/>
  <c r="J23" i="30"/>
  <c r="M23" i="30" s="1"/>
  <c r="AB20" i="30"/>
  <c r="AE20" i="30" s="1"/>
  <c r="J20" i="30"/>
  <c r="M20" i="30" s="1"/>
  <c r="AB19" i="30"/>
  <c r="AE19" i="30" s="1"/>
  <c r="J19" i="30"/>
  <c r="M19" i="30" s="1"/>
  <c r="AB18" i="30"/>
  <c r="AE18" i="30" s="1"/>
  <c r="J18" i="30"/>
  <c r="M18" i="30" s="1"/>
  <c r="AB17" i="30"/>
  <c r="AE17" i="30" s="1"/>
  <c r="J17" i="30"/>
  <c r="M17" i="30" s="1"/>
  <c r="AB16" i="30"/>
  <c r="AE16" i="30" s="1"/>
  <c r="J16" i="30"/>
  <c r="M16" i="30" s="1"/>
  <c r="AB15" i="30"/>
  <c r="AE15" i="30" s="1"/>
  <c r="J15" i="30"/>
  <c r="M15" i="30" s="1"/>
  <c r="AB14" i="30"/>
  <c r="AE14" i="30" s="1"/>
  <c r="J14" i="30"/>
  <c r="M14" i="30" s="1"/>
  <c r="AB13" i="30"/>
  <c r="AE13" i="30" s="1"/>
  <c r="J13" i="30"/>
  <c r="M13" i="30" s="1"/>
  <c r="AB12" i="30"/>
  <c r="AE12" i="30" s="1"/>
  <c r="J12" i="30"/>
  <c r="M12" i="30" s="1"/>
  <c r="AB11" i="30"/>
  <c r="AE11" i="30" s="1"/>
  <c r="J11" i="30"/>
  <c r="M11" i="30" s="1"/>
  <c r="AB10" i="30"/>
  <c r="AE10" i="30" s="1"/>
  <c r="J10" i="30"/>
  <c r="M10" i="30" s="1"/>
  <c r="AE9" i="30"/>
  <c r="AB9" i="30"/>
  <c r="J9" i="30"/>
  <c r="AB8" i="30"/>
  <c r="AE8" i="30" s="1"/>
  <c r="M8" i="30"/>
  <c r="AB7" i="30"/>
  <c r="AE7" i="30" s="1"/>
  <c r="J7" i="30"/>
  <c r="M7" i="30" s="1"/>
  <c r="AE6" i="30"/>
  <c r="AB6" i="30"/>
  <c r="J6" i="30"/>
  <c r="M6" i="30" s="1"/>
  <c r="AB5" i="30"/>
  <c r="M5" i="30"/>
  <c r="AB6" i="29"/>
  <c r="AE6" i="29" s="1"/>
  <c r="AB5" i="29"/>
  <c r="AE5" i="29" s="1"/>
  <c r="F32" i="29"/>
  <c r="X32" i="29"/>
  <c r="AB31" i="29"/>
  <c r="AE31" i="29" s="1"/>
  <c r="J31" i="29"/>
  <c r="M31" i="29" s="1"/>
  <c r="AE30" i="29"/>
  <c r="AB30" i="29"/>
  <c r="J30" i="29"/>
  <c r="M30" i="29" s="1"/>
  <c r="AB29" i="29"/>
  <c r="AE29" i="29" s="1"/>
  <c r="AB28" i="29"/>
  <c r="AE28" i="29" s="1"/>
  <c r="J28" i="29"/>
  <c r="M28" i="29" s="1"/>
  <c r="AB27" i="29"/>
  <c r="AE27" i="29" s="1"/>
  <c r="J27" i="29"/>
  <c r="M27" i="29" s="1"/>
  <c r="AB26" i="29"/>
  <c r="AE26" i="29" s="1"/>
  <c r="J26" i="29"/>
  <c r="M26" i="29" s="1"/>
  <c r="AB25" i="29"/>
  <c r="AE25" i="29" s="1"/>
  <c r="J25" i="29"/>
  <c r="M25" i="29" s="1"/>
  <c r="AB24" i="29"/>
  <c r="AE24" i="29" s="1"/>
  <c r="M24" i="29"/>
  <c r="J24" i="29"/>
  <c r="AB23" i="29"/>
  <c r="AE23" i="29" s="1"/>
  <c r="J23" i="29"/>
  <c r="M23" i="29" s="1"/>
  <c r="AB22" i="29"/>
  <c r="AE22" i="29" s="1"/>
  <c r="J22" i="29"/>
  <c r="M22" i="29" s="1"/>
  <c r="AB21" i="29"/>
  <c r="AE21" i="29" s="1"/>
  <c r="J21" i="29"/>
  <c r="M21" i="29" s="1"/>
  <c r="AB20" i="29"/>
  <c r="AE20" i="29" s="1"/>
  <c r="J20" i="29"/>
  <c r="M20" i="29" s="1"/>
  <c r="AB19" i="29"/>
  <c r="AE19" i="29" s="1"/>
  <c r="J19" i="29"/>
  <c r="M19" i="29" s="1"/>
  <c r="AB18" i="29"/>
  <c r="AE18" i="29" s="1"/>
  <c r="J18" i="29"/>
  <c r="M18" i="29" s="1"/>
  <c r="AB17" i="29"/>
  <c r="AE17" i="29" s="1"/>
  <c r="J17" i="29"/>
  <c r="M17" i="29" s="1"/>
  <c r="AB16" i="29"/>
  <c r="AE16" i="29" s="1"/>
  <c r="J16" i="29"/>
  <c r="M16" i="29" s="1"/>
  <c r="AB15" i="29"/>
  <c r="AE15" i="29" s="1"/>
  <c r="J15" i="29"/>
  <c r="M15" i="29" s="1"/>
  <c r="AB14" i="29"/>
  <c r="AE14" i="29" s="1"/>
  <c r="J14" i="29"/>
  <c r="M14" i="29" s="1"/>
  <c r="AB13" i="29"/>
  <c r="AE13" i="29" s="1"/>
  <c r="J13" i="29"/>
  <c r="M13" i="29" s="1"/>
  <c r="AB12" i="29"/>
  <c r="AE12" i="29" s="1"/>
  <c r="J12" i="29"/>
  <c r="M12" i="29" s="1"/>
  <c r="AB11" i="29"/>
  <c r="AE11" i="29" s="1"/>
  <c r="J11" i="29"/>
  <c r="M11" i="29" s="1"/>
  <c r="AB10" i="29"/>
  <c r="AE10" i="29" s="1"/>
  <c r="J10" i="29"/>
  <c r="M10" i="29" s="1"/>
  <c r="AB9" i="29"/>
  <c r="AE9" i="29" s="1"/>
  <c r="J9" i="29"/>
  <c r="M9" i="29" s="1"/>
  <c r="AB8" i="29"/>
  <c r="M8" i="29"/>
  <c r="AB7" i="29"/>
  <c r="AE7" i="29" s="1"/>
  <c r="J7" i="29"/>
  <c r="M7" i="29" s="1"/>
  <c r="J6" i="29"/>
  <c r="M5" i="29"/>
  <c r="X32" i="28"/>
  <c r="AB8" i="28"/>
  <c r="AE8" i="28" s="1"/>
  <c r="AB7" i="28"/>
  <c r="AE7" i="28" s="1"/>
  <c r="AB29" i="28"/>
  <c r="AE29" i="28" s="1"/>
  <c r="AB28" i="28"/>
  <c r="AE28" i="28" s="1"/>
  <c r="AB31" i="28"/>
  <c r="AE31" i="28" s="1"/>
  <c r="AB30" i="28"/>
  <c r="AE30" i="28" s="1"/>
  <c r="AB27" i="28"/>
  <c r="AE27" i="28" s="1"/>
  <c r="AB26" i="28"/>
  <c r="AE26" i="28" s="1"/>
  <c r="AB25" i="28"/>
  <c r="AE25" i="28" s="1"/>
  <c r="AB24" i="28"/>
  <c r="AE24" i="28" s="1"/>
  <c r="AB23" i="28"/>
  <c r="AE23" i="28" s="1"/>
  <c r="AB22" i="28"/>
  <c r="AE22" i="28" s="1"/>
  <c r="AB21" i="28"/>
  <c r="AE21" i="28" s="1"/>
  <c r="AB20" i="28"/>
  <c r="AE20" i="28" s="1"/>
  <c r="AB19" i="28"/>
  <c r="AE19" i="28" s="1"/>
  <c r="AB18" i="28"/>
  <c r="AE18" i="28" s="1"/>
  <c r="AB17" i="28"/>
  <c r="AE17" i="28" s="1"/>
  <c r="AB16" i="28"/>
  <c r="AE16" i="28" s="1"/>
  <c r="AB15" i="28"/>
  <c r="AE15" i="28" s="1"/>
  <c r="AB14" i="28"/>
  <c r="AE14" i="28" s="1"/>
  <c r="AB13" i="28"/>
  <c r="AE13" i="28" s="1"/>
  <c r="AB12" i="28"/>
  <c r="AE12" i="28" s="1"/>
  <c r="AB11" i="28"/>
  <c r="AE11" i="28" s="1"/>
  <c r="AB10" i="28"/>
  <c r="AE10" i="28" s="1"/>
  <c r="AE32" i="28" s="1"/>
  <c r="AB9" i="28"/>
  <c r="AE9" i="28" s="1"/>
  <c r="AB6" i="28"/>
  <c r="AE5" i="28"/>
  <c r="F32" i="28"/>
  <c r="J25" i="28"/>
  <c r="M25" i="28" s="1"/>
  <c r="J13" i="28"/>
  <c r="M13" i="28" s="1"/>
  <c r="J23" i="28"/>
  <c r="M23" i="28" s="1"/>
  <c r="J22" i="28"/>
  <c r="M22" i="28" s="1"/>
  <c r="J24" i="28"/>
  <c r="M24" i="28" s="1"/>
  <c r="F29" i="27"/>
  <c r="J6" i="28"/>
  <c r="M6" i="28" s="1"/>
  <c r="J7" i="28"/>
  <c r="M7" i="28" s="1"/>
  <c r="J9" i="28"/>
  <c r="J31" i="28"/>
  <c r="M31" i="28" s="1"/>
  <c r="J30" i="28"/>
  <c r="M30" i="28" s="1"/>
  <c r="J28" i="28"/>
  <c r="M28" i="28" s="1"/>
  <c r="J27" i="28"/>
  <c r="M27" i="28" s="1"/>
  <c r="J26" i="28"/>
  <c r="M26" i="28" s="1"/>
  <c r="J21" i="28"/>
  <c r="M21" i="28" s="1"/>
  <c r="J20" i="28"/>
  <c r="M20" i="28" s="1"/>
  <c r="J19" i="28"/>
  <c r="M19" i="28" s="1"/>
  <c r="J18" i="28"/>
  <c r="M18" i="28" s="1"/>
  <c r="J17" i="28"/>
  <c r="M17" i="28" s="1"/>
  <c r="J16" i="28"/>
  <c r="M16" i="28" s="1"/>
  <c r="J15" i="28"/>
  <c r="M15" i="28" s="1"/>
  <c r="J14" i="28"/>
  <c r="M14" i="28" s="1"/>
  <c r="J12" i="28"/>
  <c r="M12" i="28" s="1"/>
  <c r="J11" i="28"/>
  <c r="M11" i="28" s="1"/>
  <c r="J10" i="28"/>
  <c r="M10" i="28" s="1"/>
  <c r="M8" i="28"/>
  <c r="M5" i="28"/>
  <c r="J28" i="27"/>
  <c r="M28" i="27" s="1"/>
  <c r="J27" i="27"/>
  <c r="M27" i="27" s="1"/>
  <c r="T20" i="27" s="1"/>
  <c r="J25" i="27"/>
  <c r="M25" i="27" s="1"/>
  <c r="J24" i="27"/>
  <c r="M24" i="27" s="1"/>
  <c r="J23" i="27"/>
  <c r="M23" i="27" s="1"/>
  <c r="J22" i="27"/>
  <c r="M22" i="27" s="1"/>
  <c r="J21" i="27"/>
  <c r="M21" i="27" s="1"/>
  <c r="J19" i="27"/>
  <c r="M19" i="27" s="1"/>
  <c r="J18" i="27"/>
  <c r="M18" i="27" s="1"/>
  <c r="J17" i="27"/>
  <c r="M17" i="27" s="1"/>
  <c r="J16" i="27"/>
  <c r="M16" i="27" s="1"/>
  <c r="J15" i="27"/>
  <c r="M15" i="27" s="1"/>
  <c r="T17" i="27" s="1"/>
  <c r="J14" i="27"/>
  <c r="M14" i="27" s="1"/>
  <c r="J13" i="27"/>
  <c r="M13" i="27" s="1"/>
  <c r="J12" i="27"/>
  <c r="M12" i="27" s="1"/>
  <c r="J11" i="27"/>
  <c r="M11" i="27" s="1"/>
  <c r="J10" i="27"/>
  <c r="M10" i="27" s="1"/>
  <c r="J9" i="27"/>
  <c r="M8" i="27"/>
  <c r="T9" i="27" s="1"/>
  <c r="M7" i="27"/>
  <c r="M6" i="27"/>
  <c r="M5" i="27"/>
  <c r="F29" i="26"/>
  <c r="M35" i="32" l="1"/>
  <c r="AB35" i="32"/>
  <c r="AE5" i="32"/>
  <c r="J35" i="32"/>
  <c r="AE35" i="32"/>
  <c r="M6" i="32"/>
  <c r="AB32" i="31"/>
  <c r="AE5" i="31"/>
  <c r="J32" i="31"/>
  <c r="M32" i="31"/>
  <c r="AE32" i="31"/>
  <c r="AB32" i="30"/>
  <c r="J32" i="30"/>
  <c r="M9" i="30"/>
  <c r="M32" i="30" s="1"/>
  <c r="AE5" i="30"/>
  <c r="AE32" i="30" s="1"/>
  <c r="AB32" i="29"/>
  <c r="J32" i="29"/>
  <c r="AE8" i="29"/>
  <c r="AE32" i="29" s="1"/>
  <c r="M6" i="29"/>
  <c r="M32" i="29" s="1"/>
  <c r="AB32" i="28"/>
  <c r="AE6" i="28"/>
  <c r="M29" i="27"/>
  <c r="J32" i="28"/>
  <c r="M9" i="28"/>
  <c r="M32" i="28" s="1"/>
  <c r="J29" i="27"/>
  <c r="T14" i="27"/>
  <c r="M9" i="27"/>
  <c r="Z8" i="27" s="1"/>
  <c r="J29" i="26"/>
  <c r="J28" i="26"/>
  <c r="M28" i="26" s="1"/>
  <c r="J27" i="26"/>
  <c r="M27" i="26" s="1"/>
  <c r="T20" i="26" s="1"/>
  <c r="J25" i="26"/>
  <c r="M25" i="26" s="1"/>
  <c r="J24" i="26"/>
  <c r="M24" i="26" s="1"/>
  <c r="J23" i="26"/>
  <c r="M23" i="26" s="1"/>
  <c r="J22" i="26"/>
  <c r="M22" i="26" s="1"/>
  <c r="J21" i="26"/>
  <c r="M21" i="26" s="1"/>
  <c r="J19" i="26"/>
  <c r="M19" i="26" s="1"/>
  <c r="J18" i="26"/>
  <c r="M18" i="26" s="1"/>
  <c r="J17" i="26"/>
  <c r="M17" i="26" s="1"/>
  <c r="J16" i="26"/>
  <c r="M16" i="26" s="1"/>
  <c r="J15" i="26"/>
  <c r="M15" i="26" s="1"/>
  <c r="T17" i="26" s="1"/>
  <c r="J14" i="26"/>
  <c r="M14" i="26" s="1"/>
  <c r="J13" i="26"/>
  <c r="M13" i="26" s="1"/>
  <c r="J12" i="26"/>
  <c r="M12" i="26" s="1"/>
  <c r="J11" i="26"/>
  <c r="M11" i="26" s="1"/>
  <c r="J10" i="26"/>
  <c r="M10" i="26" s="1"/>
  <c r="J9" i="26"/>
  <c r="M8" i="26"/>
  <c r="T9" i="26" s="1"/>
  <c r="M7" i="26"/>
  <c r="M6" i="26"/>
  <c r="M5" i="26"/>
  <c r="F29" i="25"/>
  <c r="J28" i="25"/>
  <c r="M28" i="25" s="1"/>
  <c r="M27" i="25"/>
  <c r="T20" i="25" s="1"/>
  <c r="J27" i="25"/>
  <c r="J25" i="25"/>
  <c r="M25" i="25" s="1"/>
  <c r="M24" i="25"/>
  <c r="J24" i="25"/>
  <c r="J23" i="25"/>
  <c r="M23" i="25" s="1"/>
  <c r="M22" i="25"/>
  <c r="J22" i="25"/>
  <c r="J21" i="25"/>
  <c r="M21" i="25" s="1"/>
  <c r="J20" i="25"/>
  <c r="M20" i="25" s="1"/>
  <c r="J19" i="25"/>
  <c r="M19" i="25" s="1"/>
  <c r="J18" i="25"/>
  <c r="M18" i="25" s="1"/>
  <c r="M17" i="25"/>
  <c r="J17" i="25"/>
  <c r="J16" i="25"/>
  <c r="M16" i="25" s="1"/>
  <c r="J15" i="25"/>
  <c r="M15" i="25" s="1"/>
  <c r="T17" i="25" s="1"/>
  <c r="M14" i="25"/>
  <c r="J14" i="25"/>
  <c r="J13" i="25"/>
  <c r="M13" i="25" s="1"/>
  <c r="M12" i="25"/>
  <c r="J12" i="25"/>
  <c r="J11" i="25"/>
  <c r="M11" i="25" s="1"/>
  <c r="J10" i="25"/>
  <c r="M10" i="25" s="1"/>
  <c r="J9" i="25"/>
  <c r="M9" i="25" s="1"/>
  <c r="M8" i="25"/>
  <c r="T9" i="25" s="1"/>
  <c r="M7" i="25"/>
  <c r="M6" i="25"/>
  <c r="M5" i="25"/>
  <c r="M19" i="24"/>
  <c r="F29" i="24"/>
  <c r="J28" i="24"/>
  <c r="M28" i="24" s="1"/>
  <c r="J27" i="24"/>
  <c r="M27" i="24" s="1"/>
  <c r="T20" i="24" s="1"/>
  <c r="J25" i="24"/>
  <c r="M25" i="24" s="1"/>
  <c r="J24" i="24"/>
  <c r="M24" i="24" s="1"/>
  <c r="J23" i="24"/>
  <c r="M23" i="24" s="1"/>
  <c r="J22" i="24"/>
  <c r="M22" i="24" s="1"/>
  <c r="M21" i="24"/>
  <c r="J21" i="24"/>
  <c r="J19" i="24"/>
  <c r="J18" i="24"/>
  <c r="M18" i="24" s="1"/>
  <c r="J17" i="24"/>
  <c r="M17" i="24" s="1"/>
  <c r="J16" i="24"/>
  <c r="M16" i="24" s="1"/>
  <c r="J15" i="24"/>
  <c r="M15" i="24" s="1"/>
  <c r="T17" i="24" s="1"/>
  <c r="J14" i="24"/>
  <c r="M14" i="24" s="1"/>
  <c r="J13" i="24"/>
  <c r="M13" i="24" s="1"/>
  <c r="J12" i="24"/>
  <c r="M12" i="24" s="1"/>
  <c r="J11" i="24"/>
  <c r="M11" i="24" s="1"/>
  <c r="J10" i="24"/>
  <c r="M10" i="24" s="1"/>
  <c r="J9" i="24"/>
  <c r="M8" i="24"/>
  <c r="T9" i="24" s="1"/>
  <c r="M7" i="24"/>
  <c r="M6" i="24"/>
  <c r="M5" i="24"/>
  <c r="J10" i="23"/>
  <c r="M10" i="23" s="1"/>
  <c r="J11" i="23"/>
  <c r="M11" i="23" s="1"/>
  <c r="F29" i="23"/>
  <c r="J28" i="23"/>
  <c r="M28" i="23" s="1"/>
  <c r="J27" i="23"/>
  <c r="M27" i="23" s="1"/>
  <c r="T20" i="23" s="1"/>
  <c r="J25" i="23"/>
  <c r="M25" i="23" s="1"/>
  <c r="J24" i="23"/>
  <c r="M24" i="23" s="1"/>
  <c r="J23" i="23"/>
  <c r="M23" i="23" s="1"/>
  <c r="J22" i="23"/>
  <c r="M22" i="23" s="1"/>
  <c r="J21" i="23"/>
  <c r="M21" i="23" s="1"/>
  <c r="J20" i="23"/>
  <c r="M20" i="23" s="1"/>
  <c r="J19" i="23"/>
  <c r="M19" i="23" s="1"/>
  <c r="J18" i="23"/>
  <c r="M18" i="23" s="1"/>
  <c r="J17" i="23"/>
  <c r="M17" i="23" s="1"/>
  <c r="J16" i="23"/>
  <c r="M16" i="23" s="1"/>
  <c r="J15" i="23"/>
  <c r="M15" i="23" s="1"/>
  <c r="T17" i="23" s="1"/>
  <c r="J14" i="23"/>
  <c r="M14" i="23" s="1"/>
  <c r="J13" i="23"/>
  <c r="M13" i="23" s="1"/>
  <c r="J12" i="23"/>
  <c r="M12" i="23" s="1"/>
  <c r="J9" i="23"/>
  <c r="M9" i="23" s="1"/>
  <c r="T10" i="23" s="1"/>
  <c r="M8" i="23"/>
  <c r="T9" i="23" s="1"/>
  <c r="M7" i="23"/>
  <c r="M6" i="23"/>
  <c r="M5" i="23"/>
  <c r="Z8" i="22"/>
  <c r="M7" i="22"/>
  <c r="T6" i="22"/>
  <c r="T19" i="22" s="1"/>
  <c r="T12" i="22"/>
  <c r="M27" i="22"/>
  <c r="T15" i="22"/>
  <c r="T9" i="22"/>
  <c r="T18" i="22"/>
  <c r="F27" i="22"/>
  <c r="J26" i="22"/>
  <c r="M26" i="22" s="1"/>
  <c r="J25" i="22"/>
  <c r="M25" i="22" s="1"/>
  <c r="J23" i="22"/>
  <c r="M23" i="22" s="1"/>
  <c r="J22" i="22"/>
  <c r="M22" i="22" s="1"/>
  <c r="J21" i="22"/>
  <c r="M21" i="22" s="1"/>
  <c r="J20" i="22"/>
  <c r="M20" i="22" s="1"/>
  <c r="J19" i="22"/>
  <c r="M19" i="22" s="1"/>
  <c r="J18" i="22"/>
  <c r="M18" i="22" s="1"/>
  <c r="J17" i="22"/>
  <c r="M17" i="22" s="1"/>
  <c r="J16" i="22"/>
  <c r="M16" i="22" s="1"/>
  <c r="J15" i="22"/>
  <c r="M15" i="22" s="1"/>
  <c r="J14" i="22"/>
  <c r="M14" i="22" s="1"/>
  <c r="J13" i="22"/>
  <c r="M13" i="22" s="1"/>
  <c r="J12" i="22"/>
  <c r="M12" i="22" s="1"/>
  <c r="J11" i="22"/>
  <c r="M11" i="22" s="1"/>
  <c r="J10" i="22"/>
  <c r="M10" i="22" s="1"/>
  <c r="J9" i="22"/>
  <c r="M8" i="22"/>
  <c r="M6" i="22"/>
  <c r="M5" i="22"/>
  <c r="J9" i="21"/>
  <c r="M9" i="21" s="1"/>
  <c r="T9" i="21" s="1"/>
  <c r="F27" i="21"/>
  <c r="J26" i="21"/>
  <c r="M26" i="21" s="1"/>
  <c r="J25" i="21"/>
  <c r="M25" i="21" s="1"/>
  <c r="J23" i="21"/>
  <c r="M23" i="21" s="1"/>
  <c r="J22" i="21"/>
  <c r="M22" i="21" s="1"/>
  <c r="J21" i="21"/>
  <c r="M21" i="21" s="1"/>
  <c r="J20" i="21"/>
  <c r="M20" i="21" s="1"/>
  <c r="J19" i="21"/>
  <c r="M19" i="21" s="1"/>
  <c r="J18" i="21"/>
  <c r="M18" i="21" s="1"/>
  <c r="J17" i="21"/>
  <c r="M17" i="21" s="1"/>
  <c r="J16" i="21"/>
  <c r="M16" i="21" s="1"/>
  <c r="J15" i="21"/>
  <c r="M15" i="21" s="1"/>
  <c r="J14" i="21"/>
  <c r="M14" i="21" s="1"/>
  <c r="J13" i="21"/>
  <c r="M13" i="21" s="1"/>
  <c r="J12" i="21"/>
  <c r="M12" i="21" s="1"/>
  <c r="J11" i="21"/>
  <c r="M11" i="21" s="1"/>
  <c r="J10" i="21"/>
  <c r="M10" i="21" s="1"/>
  <c r="M8" i="21"/>
  <c r="M7" i="21"/>
  <c r="M6" i="21"/>
  <c r="M5" i="21"/>
  <c r="F26" i="20"/>
  <c r="T6" i="27" l="1"/>
  <c r="T21" i="27" s="1"/>
  <c r="T11" i="27"/>
  <c r="T10" i="27"/>
  <c r="M29" i="24"/>
  <c r="T14" i="26"/>
  <c r="M9" i="26"/>
  <c r="Z8" i="26" s="1"/>
  <c r="T10" i="25"/>
  <c r="T11" i="25"/>
  <c r="Z8" i="25"/>
  <c r="M29" i="25"/>
  <c r="T14" i="25"/>
  <c r="T6" i="25"/>
  <c r="J29" i="25"/>
  <c r="J29" i="24"/>
  <c r="T14" i="24"/>
  <c r="M9" i="24"/>
  <c r="T11" i="23"/>
  <c r="T14" i="23"/>
  <c r="T6" i="23"/>
  <c r="Z8" i="23"/>
  <c r="M29" i="23"/>
  <c r="J29" i="23"/>
  <c r="J27" i="22"/>
  <c r="M9" i="22"/>
  <c r="J27" i="21"/>
  <c r="T6" i="21"/>
  <c r="T10" i="21"/>
  <c r="T12" i="21"/>
  <c r="M27" i="21"/>
  <c r="J12" i="20"/>
  <c r="M12" i="20" s="1"/>
  <c r="M6" i="20"/>
  <c r="J25" i="20"/>
  <c r="M25" i="20" s="1"/>
  <c r="J24" i="20"/>
  <c r="M24" i="20" s="1"/>
  <c r="J22" i="20"/>
  <c r="M22" i="20" s="1"/>
  <c r="J21" i="20"/>
  <c r="M21" i="20" s="1"/>
  <c r="J20" i="20"/>
  <c r="M20" i="20" s="1"/>
  <c r="J19" i="20"/>
  <c r="M19" i="20" s="1"/>
  <c r="J18" i="20"/>
  <c r="M18" i="20" s="1"/>
  <c r="J17" i="20"/>
  <c r="M17" i="20" s="1"/>
  <c r="J16" i="20"/>
  <c r="M16" i="20" s="1"/>
  <c r="J15" i="20"/>
  <c r="M15" i="20" s="1"/>
  <c r="J14" i="20"/>
  <c r="M14" i="20" s="1"/>
  <c r="J13" i="20"/>
  <c r="M13" i="20" s="1"/>
  <c r="J11" i="20"/>
  <c r="M11" i="20" s="1"/>
  <c r="J10" i="20"/>
  <c r="M10" i="20" s="1"/>
  <c r="J9" i="20"/>
  <c r="M9" i="20" s="1"/>
  <c r="M8" i="20"/>
  <c r="M7" i="20"/>
  <c r="M5" i="20"/>
  <c r="F26" i="19"/>
  <c r="J25" i="19"/>
  <c r="M25" i="19" s="1"/>
  <c r="J24" i="19"/>
  <c r="M24" i="19" s="1"/>
  <c r="J22" i="19"/>
  <c r="M22" i="19" s="1"/>
  <c r="M21" i="19"/>
  <c r="J21" i="19"/>
  <c r="J20" i="19"/>
  <c r="M20" i="19" s="1"/>
  <c r="J19" i="19"/>
  <c r="M19" i="19" s="1"/>
  <c r="J18" i="19"/>
  <c r="M18" i="19" s="1"/>
  <c r="J17" i="19"/>
  <c r="M17" i="19" s="1"/>
  <c r="J16" i="19"/>
  <c r="M16" i="19" s="1"/>
  <c r="J15" i="19"/>
  <c r="M15" i="19" s="1"/>
  <c r="J14" i="19"/>
  <c r="M14" i="19" s="1"/>
  <c r="J13" i="19"/>
  <c r="M13" i="19" s="1"/>
  <c r="J12" i="19"/>
  <c r="M12" i="19" s="1"/>
  <c r="J11" i="19"/>
  <c r="M11" i="19" s="1"/>
  <c r="J10" i="19"/>
  <c r="M10" i="19" s="1"/>
  <c r="J9" i="19"/>
  <c r="M8" i="19"/>
  <c r="M7" i="19"/>
  <c r="M6" i="19"/>
  <c r="M5" i="19"/>
  <c r="F28" i="18"/>
  <c r="J27" i="18"/>
  <c r="M27" i="18" s="1"/>
  <c r="J26" i="18"/>
  <c r="M26" i="18" s="1"/>
  <c r="J24" i="18"/>
  <c r="M24" i="18" s="1"/>
  <c r="J23" i="18"/>
  <c r="M23" i="18" s="1"/>
  <c r="J22" i="18"/>
  <c r="M22" i="18" s="1"/>
  <c r="J21" i="18"/>
  <c r="M21" i="18" s="1"/>
  <c r="J20" i="18"/>
  <c r="M20" i="18" s="1"/>
  <c r="J19" i="18"/>
  <c r="M19" i="18" s="1"/>
  <c r="M18" i="18"/>
  <c r="J18" i="18"/>
  <c r="M16" i="18"/>
  <c r="J15" i="18"/>
  <c r="M15" i="18" s="1"/>
  <c r="J14" i="18"/>
  <c r="M14" i="18" s="1"/>
  <c r="J13" i="18"/>
  <c r="M13" i="18" s="1"/>
  <c r="J12" i="18"/>
  <c r="M12" i="18" s="1"/>
  <c r="J11" i="18"/>
  <c r="M11" i="18" s="1"/>
  <c r="J10" i="18"/>
  <c r="M10" i="18" s="1"/>
  <c r="J9" i="18"/>
  <c r="M8" i="18"/>
  <c r="M7" i="18"/>
  <c r="M6" i="18"/>
  <c r="M5" i="18"/>
  <c r="F28" i="17"/>
  <c r="J27" i="17"/>
  <c r="M27" i="17" s="1"/>
  <c r="J26" i="17"/>
  <c r="M26" i="17" s="1"/>
  <c r="J24" i="17"/>
  <c r="M24" i="17" s="1"/>
  <c r="J23" i="17"/>
  <c r="M23" i="17" s="1"/>
  <c r="J22" i="17"/>
  <c r="M22" i="17" s="1"/>
  <c r="J21" i="17"/>
  <c r="M21" i="17" s="1"/>
  <c r="J20" i="17"/>
  <c r="M20" i="17" s="1"/>
  <c r="J19" i="17"/>
  <c r="M19" i="17" s="1"/>
  <c r="J18" i="17"/>
  <c r="M18" i="17" s="1"/>
  <c r="J17" i="17"/>
  <c r="M17" i="17" s="1"/>
  <c r="J16" i="17"/>
  <c r="M16" i="17" s="1"/>
  <c r="J15" i="17"/>
  <c r="M15" i="17" s="1"/>
  <c r="J14" i="17"/>
  <c r="M14" i="17" s="1"/>
  <c r="J13" i="17"/>
  <c r="M13" i="17" s="1"/>
  <c r="J12" i="17"/>
  <c r="M12" i="17" s="1"/>
  <c r="J11" i="17"/>
  <c r="M11" i="17" s="1"/>
  <c r="J10" i="17"/>
  <c r="M10" i="17" s="1"/>
  <c r="J9" i="17"/>
  <c r="M9" i="17" s="1"/>
  <c r="J8" i="17"/>
  <c r="M8" i="17" s="1"/>
  <c r="J7" i="17"/>
  <c r="M7" i="17" s="1"/>
  <c r="J6" i="17"/>
  <c r="M5" i="17"/>
  <c r="F28" i="16"/>
  <c r="J27" i="16"/>
  <c r="M27" i="16" s="1"/>
  <c r="J26" i="16"/>
  <c r="J24" i="16"/>
  <c r="M24" i="16" s="1"/>
  <c r="J23" i="16"/>
  <c r="M23" i="16" s="1"/>
  <c r="J22" i="16"/>
  <c r="M22" i="16" s="1"/>
  <c r="J21" i="16"/>
  <c r="M21" i="16" s="1"/>
  <c r="J20" i="16"/>
  <c r="M20" i="16" s="1"/>
  <c r="J19" i="16"/>
  <c r="M19" i="16" s="1"/>
  <c r="J18" i="16"/>
  <c r="M18" i="16" s="1"/>
  <c r="J17" i="16"/>
  <c r="M17" i="16" s="1"/>
  <c r="M16" i="16"/>
  <c r="J16" i="16"/>
  <c r="J15" i="16"/>
  <c r="M15" i="16" s="1"/>
  <c r="J14" i="16"/>
  <c r="M14" i="16" s="1"/>
  <c r="J13" i="16"/>
  <c r="M13" i="16" s="1"/>
  <c r="J12" i="16"/>
  <c r="M12" i="16" s="1"/>
  <c r="J11" i="16"/>
  <c r="M11" i="16" s="1"/>
  <c r="M10" i="16"/>
  <c r="J10" i="16"/>
  <c r="J9" i="16"/>
  <c r="M9" i="16" s="1"/>
  <c r="J8" i="16"/>
  <c r="M8" i="16" s="1"/>
  <c r="J7" i="16"/>
  <c r="M7" i="16" s="1"/>
  <c r="J6" i="16"/>
  <c r="M5" i="16"/>
  <c r="F31" i="15"/>
  <c r="J30" i="15"/>
  <c r="M30" i="15" s="1"/>
  <c r="J29" i="15"/>
  <c r="M29" i="15" s="1"/>
  <c r="T17" i="15" s="1"/>
  <c r="J28" i="15"/>
  <c r="M28" i="15" s="1"/>
  <c r="J27" i="15"/>
  <c r="M27" i="15" s="1"/>
  <c r="J26" i="15"/>
  <c r="M26" i="15" s="1"/>
  <c r="J25" i="15"/>
  <c r="M25" i="15" s="1"/>
  <c r="J24" i="15"/>
  <c r="M24" i="15" s="1"/>
  <c r="J23" i="15"/>
  <c r="M23" i="15" s="1"/>
  <c r="J21" i="15"/>
  <c r="M21" i="15" s="1"/>
  <c r="J20" i="15"/>
  <c r="M20" i="15" s="1"/>
  <c r="J19" i="15"/>
  <c r="M19" i="15" s="1"/>
  <c r="J18" i="15"/>
  <c r="M18" i="15" s="1"/>
  <c r="M16" i="15"/>
  <c r="J16" i="15"/>
  <c r="J15" i="15"/>
  <c r="M15" i="15" s="1"/>
  <c r="J14" i="15"/>
  <c r="M14" i="15" s="1"/>
  <c r="J13" i="15"/>
  <c r="M13" i="15" s="1"/>
  <c r="J12" i="15"/>
  <c r="M12" i="15" s="1"/>
  <c r="J11" i="15"/>
  <c r="M11" i="15" s="1"/>
  <c r="J10" i="15"/>
  <c r="M10" i="15" s="1"/>
  <c r="J9" i="15"/>
  <c r="M9" i="15" s="1"/>
  <c r="J8" i="15"/>
  <c r="M8" i="15" s="1"/>
  <c r="J7" i="15"/>
  <c r="M7" i="15" s="1"/>
  <c r="J6" i="15"/>
  <c r="M5" i="15"/>
  <c r="F26" i="14"/>
  <c r="T21" i="25" l="1"/>
  <c r="T11" i="26"/>
  <c r="T6" i="26"/>
  <c r="T21" i="26" s="1"/>
  <c r="T10" i="26"/>
  <c r="M29" i="26"/>
  <c r="T10" i="24"/>
  <c r="Z8" i="24"/>
  <c r="T11" i="24"/>
  <c r="T6" i="24"/>
  <c r="T21" i="24" s="1"/>
  <c r="T21" i="23"/>
  <c r="J28" i="18"/>
  <c r="T15" i="21"/>
  <c r="T19" i="21" s="1"/>
  <c r="T11" i="18"/>
  <c r="T6" i="19"/>
  <c r="J31" i="15"/>
  <c r="J28" i="17"/>
  <c r="J26" i="19"/>
  <c r="T6" i="16"/>
  <c r="J28" i="16"/>
  <c r="M9" i="18"/>
  <c r="T9" i="18" s="1"/>
  <c r="M26" i="20"/>
  <c r="T11" i="20"/>
  <c r="J26" i="20"/>
  <c r="T9" i="20"/>
  <c r="T6" i="20"/>
  <c r="T11" i="19"/>
  <c r="T14" i="19" s="1"/>
  <c r="M9" i="19"/>
  <c r="T9" i="19" s="1"/>
  <c r="M28" i="18"/>
  <c r="T6" i="18"/>
  <c r="T14" i="17"/>
  <c r="T6" i="17"/>
  <c r="M6" i="17"/>
  <c r="M28" i="17" s="1"/>
  <c r="T14" i="16"/>
  <c r="M6" i="16"/>
  <c r="M28" i="16" s="1"/>
  <c r="T12" i="15"/>
  <c r="M6" i="15"/>
  <c r="M31" i="15" s="1"/>
  <c r="J25" i="14"/>
  <c r="M25" i="14" s="1"/>
  <c r="J24" i="14"/>
  <c r="M24" i="14" s="1"/>
  <c r="J22" i="14"/>
  <c r="M22" i="14" s="1"/>
  <c r="J21" i="14"/>
  <c r="M21" i="14" s="1"/>
  <c r="J20" i="14"/>
  <c r="M20" i="14" s="1"/>
  <c r="J19" i="14"/>
  <c r="M19" i="14" s="1"/>
  <c r="J18" i="14"/>
  <c r="M18" i="14" s="1"/>
  <c r="J17" i="14"/>
  <c r="M17" i="14" s="1"/>
  <c r="J16" i="14"/>
  <c r="M16" i="14" s="1"/>
  <c r="J15" i="14"/>
  <c r="M15" i="14" s="1"/>
  <c r="J14" i="14"/>
  <c r="M14" i="14" s="1"/>
  <c r="J13" i="14"/>
  <c r="M13" i="14" s="1"/>
  <c r="J12" i="14"/>
  <c r="M12" i="14" s="1"/>
  <c r="J11" i="14"/>
  <c r="M11" i="14" s="1"/>
  <c r="J10" i="14"/>
  <c r="M10" i="14" s="1"/>
  <c r="J9" i="14"/>
  <c r="M9" i="14" s="1"/>
  <c r="M8" i="14"/>
  <c r="M7" i="14"/>
  <c r="M6" i="14"/>
  <c r="M5" i="14"/>
  <c r="F28" i="13"/>
  <c r="J19" i="13"/>
  <c r="M19" i="13" s="1"/>
  <c r="M16" i="13"/>
  <c r="J22" i="13"/>
  <c r="M22" i="13" s="1"/>
  <c r="T14" i="18" l="1"/>
  <c r="T10" i="17"/>
  <c r="T17" i="17" s="1"/>
  <c r="M26" i="14"/>
  <c r="T6" i="15"/>
  <c r="T22" i="15"/>
  <c r="T24" i="15" s="1"/>
  <c r="T14" i="20"/>
  <c r="T18" i="20" s="1"/>
  <c r="M26" i="19"/>
  <c r="T18" i="19" s="1"/>
  <c r="T20" i="18"/>
  <c r="T10" i="16"/>
  <c r="T17" i="16" s="1"/>
  <c r="T20" i="16" s="1"/>
  <c r="J26" i="14"/>
  <c r="T9" i="14"/>
  <c r="T6" i="14"/>
  <c r="T11" i="14"/>
  <c r="M8" i="13"/>
  <c r="M7" i="13"/>
  <c r="M6" i="13"/>
  <c r="J27" i="13"/>
  <c r="M27" i="13" s="1"/>
  <c r="J26" i="13"/>
  <c r="M26" i="13" s="1"/>
  <c r="J24" i="13"/>
  <c r="M24" i="13" s="1"/>
  <c r="J23" i="13"/>
  <c r="M23" i="13" s="1"/>
  <c r="J21" i="13"/>
  <c r="M21" i="13" s="1"/>
  <c r="J20" i="13"/>
  <c r="M20" i="13" s="1"/>
  <c r="J18" i="13"/>
  <c r="M18" i="13" s="1"/>
  <c r="J15" i="13"/>
  <c r="M15" i="13" s="1"/>
  <c r="J14" i="13"/>
  <c r="M14" i="13" s="1"/>
  <c r="J13" i="13"/>
  <c r="M13" i="13" s="1"/>
  <c r="J12" i="13"/>
  <c r="M12" i="13" s="1"/>
  <c r="J11" i="13"/>
  <c r="M11" i="13" s="1"/>
  <c r="J10" i="13"/>
  <c r="M10" i="13" s="1"/>
  <c r="J9" i="13"/>
  <c r="M9" i="13" s="1"/>
  <c r="M5" i="13"/>
  <c r="F28" i="12"/>
  <c r="M28" i="13" l="1"/>
  <c r="T14" i="14"/>
  <c r="T18" i="14" s="1"/>
  <c r="T9" i="13"/>
  <c r="T6" i="13"/>
  <c r="J28" i="13"/>
  <c r="T11" i="13"/>
  <c r="J8" i="12"/>
  <c r="M8" i="12" s="1"/>
  <c r="J7" i="12"/>
  <c r="M7" i="12" s="1"/>
  <c r="J17" i="12"/>
  <c r="M17" i="12" s="1"/>
  <c r="J16" i="12"/>
  <c r="M16" i="12" s="1"/>
  <c r="J9" i="12"/>
  <c r="M9" i="12" s="1"/>
  <c r="J27" i="12"/>
  <c r="M27" i="12" s="1"/>
  <c r="J26" i="12"/>
  <c r="M26" i="12" s="1"/>
  <c r="J24" i="12"/>
  <c r="M24" i="12" s="1"/>
  <c r="J23" i="12"/>
  <c r="M23" i="12" s="1"/>
  <c r="J22" i="12"/>
  <c r="M22" i="12" s="1"/>
  <c r="J21" i="12"/>
  <c r="M21" i="12" s="1"/>
  <c r="J20" i="12"/>
  <c r="M20" i="12" s="1"/>
  <c r="J19" i="12"/>
  <c r="M19" i="12" s="1"/>
  <c r="J18" i="12"/>
  <c r="M18" i="12" s="1"/>
  <c r="J15" i="12"/>
  <c r="M15" i="12" s="1"/>
  <c r="J14" i="12"/>
  <c r="M14" i="12" s="1"/>
  <c r="J13" i="12"/>
  <c r="M13" i="12" s="1"/>
  <c r="J12" i="12"/>
  <c r="M12" i="12" s="1"/>
  <c r="J11" i="12"/>
  <c r="M11" i="12" s="1"/>
  <c r="J10" i="12"/>
  <c r="M10" i="12" s="1"/>
  <c r="J6" i="12"/>
  <c r="M5" i="12"/>
  <c r="M6" i="12" l="1"/>
  <c r="M28" i="12" s="1"/>
  <c r="J28" i="12"/>
  <c r="T14" i="13"/>
  <c r="T20" i="13" s="1"/>
  <c r="T14" i="12"/>
  <c r="T6" i="12"/>
  <c r="T10" i="12"/>
  <c r="T17" i="12" l="1"/>
</calcChain>
</file>

<file path=xl/sharedStrings.xml><?xml version="1.0" encoding="utf-8"?>
<sst xmlns="http://schemas.openxmlformats.org/spreadsheetml/2006/main" count="1171" uniqueCount="130">
  <si>
    <t>消費税</t>
    <rPh sb="0" eb="3">
      <t>ショウヒゼイ</t>
    </rPh>
    <phoneticPr fontId="3"/>
  </si>
  <si>
    <t>取引先</t>
    <rPh sb="0" eb="2">
      <t>トリヒキ</t>
    </rPh>
    <rPh sb="2" eb="3">
      <t>サキ</t>
    </rPh>
    <phoneticPr fontId="3"/>
  </si>
  <si>
    <t>締日</t>
    <rPh sb="0" eb="1">
      <t>シ</t>
    </rPh>
    <rPh sb="1" eb="2">
      <t>ヒ</t>
    </rPh>
    <phoneticPr fontId="3"/>
  </si>
  <si>
    <t>請求額</t>
    <rPh sb="0" eb="2">
      <t>セイキュウ</t>
    </rPh>
    <rPh sb="2" eb="3">
      <t>ガク</t>
    </rPh>
    <phoneticPr fontId="3"/>
  </si>
  <si>
    <t>請求合計</t>
    <rPh sb="0" eb="2">
      <t>セイキュウ</t>
    </rPh>
    <rPh sb="2" eb="4">
      <t>ゴウケイ</t>
    </rPh>
    <phoneticPr fontId="3"/>
  </si>
  <si>
    <t>入金日</t>
    <rPh sb="0" eb="2">
      <t>ニュウキン</t>
    </rPh>
    <rPh sb="2" eb="3">
      <t>ビ</t>
    </rPh>
    <phoneticPr fontId="3"/>
  </si>
  <si>
    <t>施設</t>
    <rPh sb="0" eb="2">
      <t>シセツ</t>
    </rPh>
    <phoneticPr fontId="3"/>
  </si>
  <si>
    <t>太子病院</t>
    <rPh sb="0" eb="4">
      <t>タイシビョウイン</t>
    </rPh>
    <phoneticPr fontId="3"/>
  </si>
  <si>
    <t>末</t>
    <rPh sb="0" eb="1">
      <t>マツ</t>
    </rPh>
    <phoneticPr fontId="3"/>
  </si>
  <si>
    <t>岡崎組</t>
    <rPh sb="0" eb="3">
      <t>オカザキグミ</t>
    </rPh>
    <phoneticPr fontId="3"/>
  </si>
  <si>
    <t>前田建設</t>
    <rPh sb="0" eb="4">
      <t>マエダケンセツ</t>
    </rPh>
    <phoneticPr fontId="3"/>
  </si>
  <si>
    <t>日伸</t>
    <rPh sb="0" eb="2">
      <t>ニッシン</t>
    </rPh>
    <phoneticPr fontId="3"/>
  </si>
  <si>
    <t>扶蘇興業</t>
    <rPh sb="0" eb="4">
      <t>フソコウギョウ</t>
    </rPh>
    <phoneticPr fontId="3"/>
  </si>
  <si>
    <t>秋元建設工業</t>
    <rPh sb="0" eb="6">
      <t>アキモトケンセツコウギョウ</t>
    </rPh>
    <phoneticPr fontId="3"/>
  </si>
  <si>
    <t>住兼工務店</t>
    <rPh sb="0" eb="5">
      <t>ジュウケンコウムテン</t>
    </rPh>
    <phoneticPr fontId="3"/>
  </si>
  <si>
    <t>コーヨーテック</t>
    <phoneticPr fontId="3"/>
  </si>
  <si>
    <t>込み</t>
    <rPh sb="0" eb="1">
      <t>コ</t>
    </rPh>
    <phoneticPr fontId="3"/>
  </si>
  <si>
    <t>株式会社ＣＳＩＬｅａｄ</t>
    <rPh sb="0" eb="4">
      <t>カブシキガイシャ</t>
    </rPh>
    <phoneticPr fontId="3"/>
  </si>
  <si>
    <t>月度</t>
    <rPh sb="0" eb="1">
      <t>ガツ</t>
    </rPh>
    <rPh sb="1" eb="2">
      <t>ド</t>
    </rPh>
    <phoneticPr fontId="3"/>
  </si>
  <si>
    <t>売　上　表</t>
    <rPh sb="0" eb="1">
      <t>バイ</t>
    </rPh>
    <rPh sb="2" eb="3">
      <t>ウエ</t>
    </rPh>
    <rPh sb="4" eb="5">
      <t>ヒョウ</t>
    </rPh>
    <phoneticPr fontId="3"/>
  </si>
  <si>
    <t>20日締め</t>
    <rPh sb="2" eb="3">
      <t>カ</t>
    </rPh>
    <rPh sb="3" eb="4">
      <t>シ</t>
    </rPh>
    <phoneticPr fontId="3"/>
  </si>
  <si>
    <t>末締め</t>
    <rPh sb="0" eb="2">
      <t>マツジ</t>
    </rPh>
    <phoneticPr fontId="3"/>
  </si>
  <si>
    <t>警備業者</t>
    <rPh sb="0" eb="4">
      <t>ケイビギョウシャ</t>
    </rPh>
    <phoneticPr fontId="3"/>
  </si>
  <si>
    <t>菅清工業</t>
    <rPh sb="0" eb="2">
      <t>カンセイ</t>
    </rPh>
    <rPh sb="2" eb="4">
      <t>コウギョウ</t>
    </rPh>
    <phoneticPr fontId="3"/>
  </si>
  <si>
    <t>令和5年</t>
    <rPh sb="0" eb="2">
      <t>レイワ</t>
    </rPh>
    <rPh sb="3" eb="4">
      <t>ネン</t>
    </rPh>
    <phoneticPr fontId="3"/>
  </si>
  <si>
    <t>山村設備商会</t>
    <rPh sb="0" eb="4">
      <t>ヤマムラセツビ</t>
    </rPh>
    <rPh sb="4" eb="6">
      <t>ショウカイ</t>
    </rPh>
    <phoneticPr fontId="3"/>
  </si>
  <si>
    <t>機動警備</t>
    <rPh sb="0" eb="4">
      <t>キドウケイビ</t>
    </rPh>
    <phoneticPr fontId="3"/>
  </si>
  <si>
    <t>岸建工</t>
    <rPh sb="0" eb="1">
      <t>キシ</t>
    </rPh>
    <rPh sb="1" eb="3">
      <t>ケンコウ</t>
    </rPh>
    <phoneticPr fontId="3"/>
  </si>
  <si>
    <t>モリケン</t>
    <phoneticPr fontId="3"/>
  </si>
  <si>
    <t>大洋</t>
    <rPh sb="0" eb="2">
      <t>タイヨウ</t>
    </rPh>
    <phoneticPr fontId="3"/>
  </si>
  <si>
    <t>バンガード</t>
    <phoneticPr fontId="3"/>
  </si>
  <si>
    <t>エスコントラクション</t>
    <phoneticPr fontId="3"/>
  </si>
  <si>
    <t>キングファミリー</t>
    <phoneticPr fontId="3"/>
  </si>
  <si>
    <t>浅田電工</t>
    <rPh sb="0" eb="4">
      <t>アサダデンコウ</t>
    </rPh>
    <phoneticPr fontId="3"/>
  </si>
  <si>
    <t>20日入金</t>
    <rPh sb="2" eb="3">
      <t>カ</t>
    </rPh>
    <rPh sb="3" eb="5">
      <t>ニュウキン</t>
    </rPh>
    <phoneticPr fontId="3"/>
  </si>
  <si>
    <t>末入金</t>
    <rPh sb="0" eb="1">
      <t>マツ</t>
    </rPh>
    <rPh sb="1" eb="3">
      <t>ニュウキン</t>
    </rPh>
    <phoneticPr fontId="3"/>
  </si>
  <si>
    <t>ランダム</t>
    <phoneticPr fontId="3"/>
  </si>
  <si>
    <t>千樹</t>
    <rPh sb="0" eb="2">
      <t>センジュ</t>
    </rPh>
    <phoneticPr fontId="3"/>
  </si>
  <si>
    <t>セーフティファースト</t>
    <phoneticPr fontId="3"/>
  </si>
  <si>
    <t>基泰組</t>
    <rPh sb="0" eb="3">
      <t>モトヒロ</t>
    </rPh>
    <phoneticPr fontId="3"/>
  </si>
  <si>
    <t>橋本建設</t>
    <rPh sb="0" eb="4">
      <t>ハシモトケンセツ</t>
    </rPh>
    <phoneticPr fontId="3"/>
  </si>
  <si>
    <t>福泉興業</t>
    <rPh sb="0" eb="4">
      <t>フクセンコウギョウ</t>
    </rPh>
    <phoneticPr fontId="3"/>
  </si>
  <si>
    <t>生野観光協会</t>
    <rPh sb="0" eb="6">
      <t>イクノカンコウキョウカイ</t>
    </rPh>
    <phoneticPr fontId="3"/>
  </si>
  <si>
    <t>神姫警備</t>
    <rPh sb="0" eb="4">
      <t>シンキケイビ</t>
    </rPh>
    <phoneticPr fontId="3"/>
  </si>
  <si>
    <t>山下建設</t>
    <rPh sb="0" eb="4">
      <t>ヤマシタケンセツ</t>
    </rPh>
    <phoneticPr fontId="3"/>
  </si>
  <si>
    <t xml:space="preserve"> </t>
    <phoneticPr fontId="3"/>
  </si>
  <si>
    <t>エスアール</t>
    <phoneticPr fontId="3"/>
  </si>
  <si>
    <t>コトナ</t>
    <phoneticPr fontId="3"/>
  </si>
  <si>
    <t>アルゴセキュリティー</t>
    <phoneticPr fontId="3"/>
  </si>
  <si>
    <t>玉越建設</t>
    <rPh sb="0" eb="4">
      <t>タマコシケンセツ</t>
    </rPh>
    <phoneticPr fontId="3"/>
  </si>
  <si>
    <t>大雅建設</t>
    <rPh sb="0" eb="4">
      <t>タイガケンセツ</t>
    </rPh>
    <phoneticPr fontId="3"/>
  </si>
  <si>
    <t>ミヤホーム</t>
    <phoneticPr fontId="3"/>
  </si>
  <si>
    <t>25日</t>
    <rPh sb="2" eb="3">
      <t>ヒ</t>
    </rPh>
    <phoneticPr fontId="3"/>
  </si>
  <si>
    <t>25日入金</t>
    <rPh sb="2" eb="3">
      <t>カ</t>
    </rPh>
    <rPh sb="3" eb="5">
      <t>ニュウキン</t>
    </rPh>
    <phoneticPr fontId="3"/>
  </si>
  <si>
    <t>31日入金</t>
    <rPh sb="2" eb="3">
      <t>カ</t>
    </rPh>
    <rPh sb="3" eb="5">
      <t>ニュウキン</t>
    </rPh>
    <phoneticPr fontId="3"/>
  </si>
  <si>
    <t>入金日予定日</t>
    <rPh sb="0" eb="2">
      <t>ニュウキン</t>
    </rPh>
    <rPh sb="2" eb="3">
      <t>ビ</t>
    </rPh>
    <rPh sb="3" eb="6">
      <t>ヨテイビ</t>
    </rPh>
    <phoneticPr fontId="3"/>
  </si>
  <si>
    <t>令和6年</t>
    <rPh sb="0" eb="2">
      <t>レイワ</t>
    </rPh>
    <rPh sb="3" eb="4">
      <t>ネン</t>
    </rPh>
    <phoneticPr fontId="3"/>
  </si>
  <si>
    <t>新盛土木</t>
    <rPh sb="0" eb="4">
      <t>シンモリドボク</t>
    </rPh>
    <phoneticPr fontId="3"/>
  </si>
  <si>
    <t>エスコント　　　　　　　　　　　　　ラクション</t>
    <phoneticPr fontId="3"/>
  </si>
  <si>
    <t>未</t>
    <rPh sb="0" eb="1">
      <t>ミ</t>
    </rPh>
    <phoneticPr fontId="3"/>
  </si>
  <si>
    <t>？？？</t>
    <phoneticPr fontId="3"/>
  </si>
  <si>
    <t>m</t>
    <phoneticPr fontId="3"/>
  </si>
  <si>
    <t>コスモ</t>
    <phoneticPr fontId="3"/>
  </si>
  <si>
    <t>31日</t>
    <rPh sb="2" eb="3">
      <t>ニチ</t>
    </rPh>
    <phoneticPr fontId="3"/>
  </si>
  <si>
    <t>20日</t>
    <rPh sb="2" eb="3">
      <t>ニチ</t>
    </rPh>
    <phoneticPr fontId="3"/>
  </si>
  <si>
    <t>24日</t>
    <rPh sb="2" eb="3">
      <t>ニチ</t>
    </rPh>
    <phoneticPr fontId="3"/>
  </si>
  <si>
    <t>15日</t>
    <rPh sb="2" eb="3">
      <t>ニチ</t>
    </rPh>
    <phoneticPr fontId="3"/>
  </si>
  <si>
    <t>藤岡重機</t>
    <rPh sb="0" eb="4">
      <t>フジオカジュウキ</t>
    </rPh>
    <phoneticPr fontId="3"/>
  </si>
  <si>
    <t>ケイズ</t>
    <phoneticPr fontId="3"/>
  </si>
  <si>
    <t>翌々月</t>
    <rPh sb="0" eb="2">
      <t>ヨクヨク</t>
    </rPh>
    <rPh sb="2" eb="3">
      <t>ツキ</t>
    </rPh>
    <phoneticPr fontId="3"/>
  </si>
  <si>
    <t>どうこん</t>
    <phoneticPr fontId="3"/>
  </si>
  <si>
    <t>岸建工</t>
    <rPh sb="0" eb="3">
      <t>キシケンコウ</t>
    </rPh>
    <phoneticPr fontId="3"/>
  </si>
  <si>
    <t>20日</t>
    <rPh sb="2" eb="3">
      <t>ヒ</t>
    </rPh>
    <phoneticPr fontId="3"/>
  </si>
  <si>
    <t>24日</t>
    <rPh sb="2" eb="3">
      <t>カ</t>
    </rPh>
    <phoneticPr fontId="3"/>
  </si>
  <si>
    <t>27日</t>
    <rPh sb="2" eb="3">
      <t>ニチ</t>
    </rPh>
    <phoneticPr fontId="3"/>
  </si>
  <si>
    <t>翌々月5日</t>
    <rPh sb="0" eb="3">
      <t>ヨクヨクツキ</t>
    </rPh>
    <rPh sb="4" eb="5">
      <t>カ</t>
    </rPh>
    <phoneticPr fontId="3"/>
  </si>
  <si>
    <t>大洋</t>
    <rPh sb="0" eb="2">
      <t>タイヨウ</t>
    </rPh>
    <phoneticPr fontId="3"/>
  </si>
  <si>
    <t>エスコントラクション</t>
    <phoneticPr fontId="3"/>
  </si>
  <si>
    <t>浅田電工</t>
    <rPh sb="0" eb="4">
      <t>アサダデンコウ</t>
    </rPh>
    <phoneticPr fontId="3"/>
  </si>
  <si>
    <t>20日</t>
    <rPh sb="2" eb="3">
      <t>カ</t>
    </rPh>
    <phoneticPr fontId="3"/>
  </si>
  <si>
    <t>翌5日</t>
    <rPh sb="0" eb="1">
      <t>ヨク</t>
    </rPh>
    <rPh sb="2" eb="3">
      <t>カ</t>
    </rPh>
    <phoneticPr fontId="3"/>
  </si>
  <si>
    <t>２０日</t>
    <rPh sb="2" eb="3">
      <t>カ</t>
    </rPh>
    <phoneticPr fontId="3"/>
  </si>
  <si>
    <t>25日入金</t>
    <rPh sb="2" eb="3">
      <t>ニチ</t>
    </rPh>
    <rPh sb="3" eb="5">
      <t>ニュウキン</t>
    </rPh>
    <phoneticPr fontId="3"/>
  </si>
  <si>
    <t>翌月</t>
    <rPh sb="0" eb="2">
      <t>ヨクツキ</t>
    </rPh>
    <phoneticPr fontId="3"/>
  </si>
  <si>
    <t>すぐ</t>
    <phoneticPr fontId="3"/>
  </si>
  <si>
    <t>３０日</t>
    <rPh sb="2" eb="3">
      <t>ニチ</t>
    </rPh>
    <phoneticPr fontId="3"/>
  </si>
  <si>
    <t>22日</t>
    <rPh sb="2" eb="3">
      <t>ニチ</t>
    </rPh>
    <phoneticPr fontId="3"/>
  </si>
  <si>
    <t>ヤマバナ建設</t>
    <rPh sb="4" eb="6">
      <t>ケンセツ</t>
    </rPh>
    <phoneticPr fontId="3"/>
  </si>
  <si>
    <t>基泰組</t>
    <rPh sb="0" eb="1">
      <t>モト</t>
    </rPh>
    <rPh sb="1" eb="2">
      <t>ヤス</t>
    </rPh>
    <rPh sb="2" eb="3">
      <t>クミ</t>
    </rPh>
    <phoneticPr fontId="3"/>
  </si>
  <si>
    <t>25日</t>
    <rPh sb="2" eb="3">
      <t>ニチ</t>
    </rPh>
    <phoneticPr fontId="3"/>
  </si>
  <si>
    <t>14日</t>
    <rPh sb="2" eb="3">
      <t>カ</t>
    </rPh>
    <phoneticPr fontId="3"/>
  </si>
  <si>
    <t>新盛土木</t>
    <rPh sb="0" eb="4">
      <t>シンセイ</t>
    </rPh>
    <phoneticPr fontId="3"/>
  </si>
  <si>
    <t>管清工業</t>
    <rPh sb="0" eb="2">
      <t>カンセイ</t>
    </rPh>
    <rPh sb="2" eb="4">
      <t>コウギョウ</t>
    </rPh>
    <phoneticPr fontId="3"/>
  </si>
  <si>
    <t>込み</t>
    <rPh sb="0" eb="1">
      <t>コ</t>
    </rPh>
    <phoneticPr fontId="3"/>
  </si>
  <si>
    <t>生野夏物語推進協議会</t>
    <rPh sb="0" eb="2">
      <t>イクノ</t>
    </rPh>
    <rPh sb="2" eb="5">
      <t>ナツモノガタリ</t>
    </rPh>
    <rPh sb="5" eb="10">
      <t>スイシンキョウギカイ</t>
    </rPh>
    <phoneticPr fontId="3"/>
  </si>
  <si>
    <t>神戸新聞事業社</t>
    <rPh sb="0" eb="7">
      <t>コウベシンブンジギョウシャ</t>
    </rPh>
    <phoneticPr fontId="3"/>
  </si>
  <si>
    <t>住兼工務店</t>
    <rPh sb="0" eb="5">
      <t>ジュウケンコウムテン</t>
    </rPh>
    <phoneticPr fontId="3"/>
  </si>
  <si>
    <t>日の丸塗装</t>
    <rPh sb="0" eb="1">
      <t>ヒ</t>
    </rPh>
    <rPh sb="2" eb="5">
      <t>マルトソウ</t>
    </rPh>
    <phoneticPr fontId="3"/>
  </si>
  <si>
    <t>生野実行委員会</t>
    <rPh sb="0" eb="2">
      <t>イクノ</t>
    </rPh>
    <rPh sb="2" eb="7">
      <t>ジッコウイインカイ</t>
    </rPh>
    <phoneticPr fontId="3"/>
  </si>
  <si>
    <t>２５日</t>
    <rPh sb="2" eb="3">
      <t>ニチ</t>
    </rPh>
    <phoneticPr fontId="3"/>
  </si>
  <si>
    <t>コーヨーテック</t>
  </si>
  <si>
    <t>秋元建設</t>
    <rPh sb="0" eb="4">
      <t>アキモトケンセツ</t>
    </rPh>
    <phoneticPr fontId="3"/>
  </si>
  <si>
    <t>朝来市観光協会</t>
    <rPh sb="0" eb="7">
      <t>アサゴシカンコウキョウカイ</t>
    </rPh>
    <phoneticPr fontId="3"/>
  </si>
  <si>
    <t>大量建設</t>
    <rPh sb="0" eb="4">
      <t>タイリョウケンセツ</t>
    </rPh>
    <phoneticPr fontId="3"/>
  </si>
  <si>
    <t>前田測量</t>
    <rPh sb="0" eb="4">
      <t>マエダソクリョウ</t>
    </rPh>
    <phoneticPr fontId="3"/>
  </si>
  <si>
    <t>31日</t>
    <rPh sb="2" eb="3">
      <t>ニチ</t>
    </rPh>
    <phoneticPr fontId="3"/>
  </si>
  <si>
    <t>３１日</t>
    <rPh sb="2" eb="3">
      <t>ニチ</t>
    </rPh>
    <phoneticPr fontId="3"/>
  </si>
  <si>
    <t>セイトー</t>
    <phoneticPr fontId="3"/>
  </si>
  <si>
    <t>イベント</t>
    <phoneticPr fontId="3"/>
  </si>
  <si>
    <t>びわ湖大花火　　　　実行委員会</t>
    <rPh sb="3" eb="6">
      <t>ダイハナビ</t>
    </rPh>
    <rPh sb="10" eb="12">
      <t>ジッコウ</t>
    </rPh>
    <rPh sb="12" eb="15">
      <t>イインカイ</t>
    </rPh>
    <phoneticPr fontId="3"/>
  </si>
  <si>
    <t>支　払　表</t>
    <rPh sb="0" eb="1">
      <t>シ</t>
    </rPh>
    <rPh sb="2" eb="3">
      <t>ハラ</t>
    </rPh>
    <rPh sb="4" eb="5">
      <t>ヒョウ</t>
    </rPh>
    <phoneticPr fontId="3"/>
  </si>
  <si>
    <t>支払日</t>
    <rPh sb="0" eb="3">
      <t>シハライビ</t>
    </rPh>
    <phoneticPr fontId="3"/>
  </si>
  <si>
    <t>支払額</t>
    <rPh sb="0" eb="3">
      <t>シハライガク</t>
    </rPh>
    <phoneticPr fontId="3"/>
  </si>
  <si>
    <t>支払合計</t>
    <rPh sb="0" eb="4">
      <t>シハライゴウケイ</t>
    </rPh>
    <phoneticPr fontId="3"/>
  </si>
  <si>
    <t>コトナ</t>
    <phoneticPr fontId="3"/>
  </si>
  <si>
    <t>仙台銘板</t>
    <rPh sb="0" eb="4">
      <t>センダイメイバン</t>
    </rPh>
    <phoneticPr fontId="3"/>
  </si>
  <si>
    <t>ユニオンアルファ</t>
    <phoneticPr fontId="3"/>
  </si>
  <si>
    <t>グランド</t>
    <phoneticPr fontId="3"/>
  </si>
  <si>
    <t>ネクスト</t>
    <phoneticPr fontId="3"/>
  </si>
  <si>
    <t>済</t>
    <rPh sb="0" eb="1">
      <t>スミ</t>
    </rPh>
    <phoneticPr fontId="3"/>
  </si>
  <si>
    <t>エスコンストラクション</t>
    <phoneticPr fontId="3"/>
  </si>
  <si>
    <t>令和7年</t>
    <rPh sb="0" eb="2">
      <t>レイワ</t>
    </rPh>
    <rPh sb="3" eb="4">
      <t>ネン</t>
    </rPh>
    <phoneticPr fontId="3"/>
  </si>
  <si>
    <t>管清工業</t>
    <rPh sb="0" eb="4">
      <t>カンセイコウギョウ</t>
    </rPh>
    <phoneticPr fontId="3"/>
  </si>
  <si>
    <t>大一建設</t>
    <rPh sb="0" eb="4">
      <t>ダイイチケンセツ</t>
    </rPh>
    <phoneticPr fontId="3"/>
  </si>
  <si>
    <t>29日</t>
    <rPh sb="2" eb="3">
      <t>ヒ</t>
    </rPh>
    <phoneticPr fontId="3"/>
  </si>
  <si>
    <t>コスモ警備</t>
    <rPh sb="3" eb="5">
      <t>ケイビ</t>
    </rPh>
    <phoneticPr fontId="3"/>
  </si>
  <si>
    <t>関西パトロール</t>
    <rPh sb="0" eb="2">
      <t>カンサイ</t>
    </rPh>
    <phoneticPr fontId="3"/>
  </si>
  <si>
    <t>厄神大祭</t>
    <rPh sb="0" eb="4">
      <t>ヤクジンタイサイ</t>
    </rPh>
    <phoneticPr fontId="3"/>
  </si>
  <si>
    <t>SIK</t>
    <phoneticPr fontId="3"/>
  </si>
  <si>
    <t>滋賀国体</t>
    <rPh sb="0" eb="2">
      <t>シガ</t>
    </rPh>
    <rPh sb="2" eb="4">
      <t>コクタイ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</si>
</sst>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37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6" fontId="2" fillId="0" borderId="0" xfId="1" applyFont="1" applyAlignment="1">
      <alignment vertical="center"/>
    </xf>
    <xf numFmtId="6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6" fontId="2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 textRotation="255"/>
    </xf>
    <xf numFmtId="0" fontId="2" fillId="2" borderId="1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6" fontId="6" fillId="2" borderId="0" xfId="1" applyFont="1" applyFill="1" applyBorder="1" applyAlignment="1">
      <alignment horizontal="right"/>
    </xf>
    <xf numFmtId="56" fontId="2" fillId="2" borderId="0" xfId="0" applyNumberFormat="1" applyFont="1" applyFill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2" borderId="0" xfId="0" applyFont="1" applyFill="1" applyAlignment="1">
      <alignment vertical="center" textRotation="255"/>
    </xf>
    <xf numFmtId="0" fontId="8" fillId="2" borderId="10" xfId="0" applyFont="1" applyFill="1" applyBorder="1" applyAlignment="1">
      <alignment horizontal="right" vertical="center" textRotation="255"/>
    </xf>
    <xf numFmtId="6" fontId="2" fillId="0" borderId="0" xfId="0" applyNumberFormat="1" applyFont="1" applyAlignment="1">
      <alignment vertical="center"/>
    </xf>
    <xf numFmtId="0" fontId="2" fillId="2" borderId="33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textRotation="255"/>
    </xf>
    <xf numFmtId="0" fontId="2" fillId="2" borderId="3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vertical="center" textRotation="255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6" fontId="10" fillId="2" borderId="0" xfId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right" vertical="center"/>
    </xf>
    <xf numFmtId="0" fontId="10" fillId="2" borderId="33" xfId="0" applyFont="1" applyFill="1" applyBorder="1" applyAlignment="1">
      <alignment horizontal="right" vertical="center"/>
    </xf>
    <xf numFmtId="0" fontId="10" fillId="2" borderId="39" xfId="0" applyFont="1" applyFill="1" applyBorder="1" applyAlignment="1">
      <alignment vertical="center" textRotation="255"/>
    </xf>
    <xf numFmtId="0" fontId="10" fillId="2" borderId="3" xfId="0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15" fillId="2" borderId="2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 textRotation="255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6" fontId="10" fillId="0" borderId="0" xfId="1" applyFont="1" applyAlignment="1">
      <alignment vertical="center"/>
    </xf>
    <xf numFmtId="6" fontId="13" fillId="2" borderId="0" xfId="1" applyFont="1" applyFill="1" applyBorder="1" applyAlignment="1">
      <alignment horizontal="right"/>
    </xf>
    <xf numFmtId="56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shrinkToFit="1"/>
    </xf>
    <xf numFmtId="0" fontId="10" fillId="2" borderId="39" xfId="0" applyFont="1" applyFill="1" applyBorder="1" applyAlignment="1">
      <alignment horizontal="center" vertical="center" textRotation="255"/>
    </xf>
    <xf numFmtId="6" fontId="11" fillId="2" borderId="0" xfId="1" applyFont="1" applyFill="1" applyAlignment="1">
      <alignment horizontal="center" vertical="center"/>
    </xf>
    <xf numFmtId="6" fontId="12" fillId="2" borderId="0" xfId="1" applyFont="1" applyFill="1" applyAlignment="1">
      <alignment horizontal="center" vertical="center"/>
    </xf>
    <xf numFmtId="6" fontId="13" fillId="2" borderId="15" xfId="1" applyFont="1" applyFill="1" applyBorder="1" applyAlignment="1">
      <alignment horizontal="right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6" fontId="10" fillId="2" borderId="1" xfId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right" vertical="center"/>
    </xf>
    <xf numFmtId="0" fontId="11" fillId="2" borderId="0" xfId="1" applyNumberFormat="1" applyFont="1" applyFill="1" applyAlignment="1">
      <alignment horizontal="right" vertical="center"/>
    </xf>
    <xf numFmtId="0" fontId="10" fillId="2" borderId="10" xfId="0" applyFont="1" applyFill="1" applyBorder="1" applyAlignment="1">
      <alignment horizontal="center" vertical="center"/>
    </xf>
    <xf numFmtId="6" fontId="10" fillId="2" borderId="10" xfId="1" applyFont="1" applyFill="1" applyBorder="1" applyAlignment="1">
      <alignment horizontal="right" vertical="center"/>
    </xf>
    <xf numFmtId="56" fontId="10" fillId="2" borderId="10" xfId="0" applyNumberFormat="1" applyFont="1" applyFill="1" applyBorder="1" applyAlignment="1">
      <alignment horizontal="center" vertical="center"/>
    </xf>
    <xf numFmtId="6" fontId="10" fillId="2" borderId="1" xfId="1" applyFont="1" applyFill="1" applyBorder="1" applyAlignment="1">
      <alignment horizontal="right" vertical="center"/>
    </xf>
    <xf numFmtId="56" fontId="10" fillId="2" borderId="1" xfId="0" applyNumberFormat="1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textRotation="255"/>
    </xf>
    <xf numFmtId="0" fontId="10" fillId="2" borderId="20" xfId="0" applyFont="1" applyFill="1" applyBorder="1" applyAlignment="1">
      <alignment horizontal="center" vertical="center" textRotation="255"/>
    </xf>
    <xf numFmtId="0" fontId="10" fillId="2" borderId="21" xfId="0" applyFont="1" applyFill="1" applyBorder="1" applyAlignment="1">
      <alignment horizontal="center" vertical="center" textRotation="255"/>
    </xf>
    <xf numFmtId="0" fontId="10" fillId="2" borderId="33" xfId="0" applyFont="1" applyFill="1" applyBorder="1" applyAlignment="1">
      <alignment horizontal="center" vertical="center"/>
    </xf>
    <xf numFmtId="6" fontId="10" fillId="2" borderId="33" xfId="1" applyFont="1" applyFill="1" applyBorder="1" applyAlignment="1">
      <alignment horizontal="right" vertical="center"/>
    </xf>
    <xf numFmtId="56" fontId="10" fillId="2" borderId="33" xfId="0" applyNumberFormat="1" applyFont="1" applyFill="1" applyBorder="1" applyAlignment="1">
      <alignment horizontal="center" vertical="center"/>
    </xf>
    <xf numFmtId="6" fontId="10" fillId="2" borderId="7" xfId="1" applyFont="1" applyFill="1" applyBorder="1" applyAlignment="1">
      <alignment horizontal="right" vertical="center"/>
    </xf>
    <xf numFmtId="6" fontId="10" fillId="2" borderId="8" xfId="1" applyFont="1" applyFill="1" applyBorder="1" applyAlignment="1">
      <alignment horizontal="right" vertical="center"/>
    </xf>
    <xf numFmtId="6" fontId="10" fillId="2" borderId="9" xfId="1" applyFont="1" applyFill="1" applyBorder="1" applyAlignment="1">
      <alignment horizontal="right" vertical="center"/>
    </xf>
    <xf numFmtId="56" fontId="10" fillId="2" borderId="11" xfId="0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6" fontId="10" fillId="2" borderId="12" xfId="1" applyFont="1" applyFill="1" applyBorder="1" applyAlignment="1">
      <alignment horizontal="right" vertical="center"/>
    </xf>
    <xf numFmtId="6" fontId="10" fillId="2" borderId="2" xfId="1" applyFont="1" applyFill="1" applyBorder="1" applyAlignment="1">
      <alignment horizontal="right" vertical="center"/>
    </xf>
    <xf numFmtId="6" fontId="10" fillId="2" borderId="13" xfId="1" applyFont="1" applyFill="1" applyBorder="1" applyAlignment="1">
      <alignment horizontal="right" vertical="center"/>
    </xf>
    <xf numFmtId="56" fontId="10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6" fontId="10" fillId="2" borderId="30" xfId="1" applyFont="1" applyFill="1" applyBorder="1" applyAlignment="1">
      <alignment horizontal="right" vertical="center"/>
    </xf>
    <xf numFmtId="6" fontId="10" fillId="2" borderId="31" xfId="1" applyFont="1" applyFill="1" applyBorder="1" applyAlignment="1">
      <alignment horizontal="right" vertical="center"/>
    </xf>
    <xf numFmtId="6" fontId="10" fillId="2" borderId="32" xfId="1" applyFont="1" applyFill="1" applyBorder="1" applyAlignment="1">
      <alignment horizontal="right" vertical="center"/>
    </xf>
    <xf numFmtId="6" fontId="10" fillId="2" borderId="37" xfId="1" applyFont="1" applyFill="1" applyBorder="1" applyAlignment="1">
      <alignment horizontal="right" vertical="center"/>
    </xf>
    <xf numFmtId="6" fontId="10" fillId="2" borderId="40" xfId="1" applyFont="1" applyFill="1" applyBorder="1" applyAlignment="1">
      <alignment horizontal="right" vertical="center"/>
    </xf>
    <xf numFmtId="6" fontId="10" fillId="2" borderId="38" xfId="1" applyFont="1" applyFill="1" applyBorder="1" applyAlignment="1">
      <alignment horizontal="right" vertical="center"/>
    </xf>
    <xf numFmtId="56" fontId="10" fillId="2" borderId="7" xfId="0" applyNumberFormat="1" applyFont="1" applyFill="1" applyBorder="1" applyAlignment="1">
      <alignment horizontal="center" vertical="center"/>
    </xf>
    <xf numFmtId="56" fontId="10" fillId="2" borderId="9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right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6" fontId="10" fillId="2" borderId="44" xfId="1" applyFont="1" applyFill="1" applyBorder="1" applyAlignment="1">
      <alignment horizontal="right" vertical="center"/>
    </xf>
    <xf numFmtId="6" fontId="10" fillId="2" borderId="45" xfId="1" applyFont="1" applyFill="1" applyBorder="1" applyAlignment="1">
      <alignment horizontal="right" vertical="center"/>
    </xf>
    <xf numFmtId="6" fontId="10" fillId="2" borderId="46" xfId="1" applyFont="1" applyFill="1" applyBorder="1" applyAlignment="1">
      <alignment horizontal="right" vertical="center"/>
    </xf>
    <xf numFmtId="6" fontId="10" fillId="2" borderId="17" xfId="1" applyFont="1" applyFill="1" applyBorder="1" applyAlignment="1">
      <alignment horizontal="right" vertical="center"/>
    </xf>
    <xf numFmtId="6" fontId="10" fillId="2" borderId="14" xfId="1" applyFont="1" applyFill="1" applyBorder="1" applyAlignment="1">
      <alignment horizontal="right" vertical="center"/>
    </xf>
    <xf numFmtId="6" fontId="10" fillId="2" borderId="15" xfId="1" applyFont="1" applyFill="1" applyBorder="1" applyAlignment="1">
      <alignment horizontal="right" vertical="center"/>
    </xf>
    <xf numFmtId="6" fontId="10" fillId="2" borderId="16" xfId="1" applyFont="1" applyFill="1" applyBorder="1" applyAlignment="1">
      <alignment horizontal="right" vertical="center"/>
    </xf>
    <xf numFmtId="56" fontId="10" fillId="2" borderId="12" xfId="0" applyNumberFormat="1" applyFont="1" applyFill="1" applyBorder="1" applyAlignment="1">
      <alignment horizontal="center" vertical="center"/>
    </xf>
    <xf numFmtId="56" fontId="10" fillId="2" borderId="13" xfId="0" applyNumberFormat="1" applyFont="1" applyFill="1" applyBorder="1" applyAlignment="1">
      <alignment horizontal="center" vertical="center"/>
    </xf>
    <xf numFmtId="56" fontId="10" fillId="2" borderId="14" xfId="0" applyNumberFormat="1" applyFont="1" applyFill="1" applyBorder="1" applyAlignment="1">
      <alignment horizontal="center" vertical="center"/>
    </xf>
    <xf numFmtId="56" fontId="10" fillId="2" borderId="16" xfId="0" applyNumberFormat="1" applyFont="1" applyFill="1" applyBorder="1" applyAlignment="1">
      <alignment horizontal="center" vertical="center"/>
    </xf>
    <xf numFmtId="6" fontId="10" fillId="2" borderId="47" xfId="1" applyFont="1" applyFill="1" applyBorder="1" applyAlignment="1">
      <alignment horizontal="right" vertical="center"/>
    </xf>
    <xf numFmtId="6" fontId="10" fillId="2" borderId="48" xfId="1" applyFont="1" applyFill="1" applyBorder="1" applyAlignment="1">
      <alignment horizontal="right" vertical="center"/>
    </xf>
    <xf numFmtId="6" fontId="10" fillId="2" borderId="49" xfId="1" applyFont="1" applyFill="1" applyBorder="1" applyAlignment="1">
      <alignment horizontal="right" vertical="center"/>
    </xf>
    <xf numFmtId="6" fontId="10" fillId="2" borderId="18" xfId="1" applyFont="1" applyFill="1" applyBorder="1" applyAlignment="1">
      <alignment horizontal="right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6" fontId="10" fillId="2" borderId="3" xfId="1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 textRotation="255"/>
    </xf>
    <xf numFmtId="0" fontId="15" fillId="2" borderId="11" xfId="0" applyFont="1" applyFill="1" applyBorder="1" applyAlignment="1">
      <alignment horizontal="center" vertical="center"/>
    </xf>
    <xf numFmtId="6" fontId="10" fillId="2" borderId="41" xfId="1" applyFont="1" applyFill="1" applyBorder="1" applyAlignment="1">
      <alignment horizontal="right" vertical="center"/>
    </xf>
    <xf numFmtId="6" fontId="10" fillId="2" borderId="42" xfId="1" applyFont="1" applyFill="1" applyBorder="1" applyAlignment="1">
      <alignment horizontal="right" vertical="center"/>
    </xf>
    <xf numFmtId="6" fontId="10" fillId="2" borderId="43" xfId="1" applyFont="1" applyFill="1" applyBorder="1" applyAlignment="1">
      <alignment horizontal="right" vertical="center"/>
    </xf>
    <xf numFmtId="6" fontId="10" fillId="2" borderId="11" xfId="1" applyFont="1" applyFill="1" applyBorder="1" applyAlignment="1">
      <alignment horizontal="right" vertical="center"/>
    </xf>
    <xf numFmtId="6" fontId="10" fillId="2" borderId="34" xfId="1" applyFont="1" applyFill="1" applyBorder="1" applyAlignment="1">
      <alignment horizontal="right" vertical="center"/>
    </xf>
    <xf numFmtId="6" fontId="10" fillId="2" borderId="35" xfId="1" applyFont="1" applyFill="1" applyBorder="1" applyAlignment="1">
      <alignment horizontal="right" vertical="center"/>
    </xf>
    <xf numFmtId="6" fontId="10" fillId="2" borderId="36" xfId="1" applyFont="1" applyFill="1" applyBorder="1" applyAlignment="1">
      <alignment horizontal="right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 wrapText="1"/>
    </xf>
    <xf numFmtId="6" fontId="10" fillId="2" borderId="50" xfId="1" applyFont="1" applyFill="1" applyBorder="1" applyAlignment="1">
      <alignment horizontal="right" vertical="center"/>
    </xf>
    <xf numFmtId="56" fontId="10" fillId="2" borderId="50" xfId="0" applyNumberFormat="1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6" fontId="10" fillId="2" borderId="4" xfId="1" applyFont="1" applyFill="1" applyBorder="1" applyAlignment="1">
      <alignment horizontal="right" vertical="center"/>
    </xf>
    <xf numFmtId="6" fontId="10" fillId="2" borderId="5" xfId="1" applyFont="1" applyFill="1" applyBorder="1" applyAlignment="1">
      <alignment horizontal="right" vertical="center"/>
    </xf>
    <xf numFmtId="6" fontId="10" fillId="2" borderId="6" xfId="1" applyFont="1" applyFill="1" applyBorder="1" applyAlignment="1">
      <alignment horizontal="right" vertical="center"/>
    </xf>
    <xf numFmtId="6" fontId="10" fillId="2" borderId="27" xfId="1" applyFont="1" applyFill="1" applyBorder="1" applyAlignment="1">
      <alignment horizontal="right" vertical="center"/>
    </xf>
    <xf numFmtId="6" fontId="10" fillId="2" borderId="28" xfId="1" applyFont="1" applyFill="1" applyBorder="1" applyAlignment="1">
      <alignment horizontal="right" vertical="center"/>
    </xf>
    <xf numFmtId="6" fontId="10" fillId="2" borderId="29" xfId="1" applyFont="1" applyFill="1" applyBorder="1" applyAlignment="1">
      <alignment horizontal="right" vertical="center"/>
    </xf>
    <xf numFmtId="0" fontId="16" fillId="2" borderId="1" xfId="0" applyFont="1" applyFill="1" applyBorder="1" applyAlignment="1">
      <alignment horizontal="center" vertical="center"/>
    </xf>
    <xf numFmtId="6" fontId="10" fillId="2" borderId="27" xfId="1" applyFont="1" applyFill="1" applyBorder="1" applyAlignment="1">
      <alignment horizontal="center" vertical="center"/>
    </xf>
    <xf numFmtId="6" fontId="10" fillId="2" borderId="28" xfId="1" applyFont="1" applyFill="1" applyBorder="1" applyAlignment="1">
      <alignment horizontal="center" vertical="center"/>
    </xf>
    <xf numFmtId="6" fontId="10" fillId="2" borderId="29" xfId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0" fillId="2" borderId="13" xfId="0" applyFont="1" applyFill="1" applyBorder="1" applyAlignment="1">
      <alignment horizontal="right" vertical="center" wrapText="1"/>
    </xf>
    <xf numFmtId="0" fontId="10" fillId="2" borderId="14" xfId="0" applyFont="1" applyFill="1" applyBorder="1" applyAlignment="1">
      <alignment horizontal="right" vertical="center" wrapText="1"/>
    </xf>
    <xf numFmtId="0" fontId="10" fillId="2" borderId="15" xfId="0" applyFont="1" applyFill="1" applyBorder="1" applyAlignment="1">
      <alignment horizontal="right" vertical="center" wrapText="1"/>
    </xf>
    <xf numFmtId="0" fontId="10" fillId="2" borderId="16" xfId="0" applyFont="1" applyFill="1" applyBorder="1" applyAlignment="1">
      <alignment horizontal="right" vertical="center" wrapText="1"/>
    </xf>
    <xf numFmtId="0" fontId="15" fillId="2" borderId="1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0" fontId="10" fillId="2" borderId="39" xfId="0" applyFont="1" applyFill="1" applyBorder="1" applyAlignment="1">
      <alignment horizontal="center" vertical="center" textRotation="255"/>
    </xf>
    <xf numFmtId="0" fontId="15" fillId="2" borderId="50" xfId="0" applyFont="1" applyFill="1" applyBorder="1" applyAlignment="1">
      <alignment horizontal="right" vertical="center" wrapText="1"/>
    </xf>
    <xf numFmtId="0" fontId="10" fillId="2" borderId="33" xfId="0" applyFont="1" applyFill="1" applyBorder="1" applyAlignment="1">
      <alignment horizontal="right" vertical="center"/>
    </xf>
    <xf numFmtId="0" fontId="11" fillId="2" borderId="7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0" fillId="2" borderId="30" xfId="0" applyFont="1" applyFill="1" applyBorder="1" applyAlignment="1">
      <alignment horizontal="right" vertical="center"/>
    </xf>
    <xf numFmtId="0" fontId="10" fillId="2" borderId="31" xfId="0" applyFont="1" applyFill="1" applyBorder="1" applyAlignment="1">
      <alignment horizontal="right" vertical="center"/>
    </xf>
    <xf numFmtId="0" fontId="10" fillId="2" borderId="32" xfId="0" applyFont="1" applyFill="1" applyBorder="1" applyAlignment="1">
      <alignment horizontal="right" vertical="center"/>
    </xf>
    <xf numFmtId="0" fontId="10" fillId="2" borderId="1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10" fillId="2" borderId="13" xfId="0" applyFont="1" applyFill="1" applyBorder="1" applyAlignment="1">
      <alignment horizontal="right" vertical="center"/>
    </xf>
    <xf numFmtId="6" fontId="10" fillId="2" borderId="10" xfId="1" applyFont="1" applyFill="1" applyBorder="1" applyAlignment="1">
      <alignment horizontal="center" vertical="center"/>
    </xf>
    <xf numFmtId="6" fontId="4" fillId="2" borderId="0" xfId="1" applyFont="1" applyFill="1" applyAlignment="1">
      <alignment horizontal="center" vertical="center"/>
    </xf>
    <xf numFmtId="6" fontId="5" fillId="2" borderId="0" xfId="1" applyFont="1" applyFill="1" applyAlignment="1">
      <alignment horizontal="center" vertical="center"/>
    </xf>
    <xf numFmtId="6" fontId="6" fillId="2" borderId="15" xfId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6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0" xfId="1" applyNumberFormat="1" applyFont="1" applyFill="1" applyAlignment="1">
      <alignment horizontal="right" vertical="center"/>
    </xf>
    <xf numFmtId="0" fontId="2" fillId="7" borderId="10" xfId="0" applyFont="1" applyFill="1" applyBorder="1" applyAlignment="1">
      <alignment horizontal="center" vertical="center"/>
    </xf>
    <xf numFmtId="6" fontId="2" fillId="2" borderId="10" xfId="1" applyFont="1" applyFill="1" applyBorder="1" applyAlignment="1">
      <alignment horizontal="center" vertical="center"/>
    </xf>
    <xf numFmtId="56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56" fontId="2" fillId="2" borderId="1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0" fontId="2" fillId="7" borderId="33" xfId="0" applyFont="1" applyFill="1" applyBorder="1" applyAlignment="1">
      <alignment horizontal="center" vertical="center"/>
    </xf>
    <xf numFmtId="6" fontId="2" fillId="2" borderId="33" xfId="1" applyFont="1" applyFill="1" applyBorder="1" applyAlignment="1">
      <alignment horizontal="center" vertical="center"/>
    </xf>
    <xf numFmtId="56" fontId="2" fillId="2" borderId="33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6" fontId="2" fillId="2" borderId="7" xfId="1" applyFont="1" applyFill="1" applyBorder="1" applyAlignment="1">
      <alignment horizontal="center" vertical="center"/>
    </xf>
    <xf numFmtId="6" fontId="2" fillId="2" borderId="8" xfId="1" applyFont="1" applyFill="1" applyBorder="1" applyAlignment="1">
      <alignment horizontal="center" vertical="center"/>
    </xf>
    <xf numFmtId="6" fontId="2" fillId="2" borderId="9" xfId="1" applyFont="1" applyFill="1" applyBorder="1" applyAlignment="1">
      <alignment horizontal="center" vertical="center"/>
    </xf>
    <xf numFmtId="56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6" fontId="2" fillId="2" borderId="12" xfId="1" applyFont="1" applyFill="1" applyBorder="1" applyAlignment="1">
      <alignment horizontal="center" vertical="center"/>
    </xf>
    <xf numFmtId="6" fontId="2" fillId="2" borderId="2" xfId="1" applyFont="1" applyFill="1" applyBorder="1" applyAlignment="1">
      <alignment horizontal="center" vertical="center"/>
    </xf>
    <xf numFmtId="6" fontId="2" fillId="2" borderId="13" xfId="1" applyFont="1" applyFill="1" applyBorder="1" applyAlignment="1">
      <alignment horizontal="center" vertical="center"/>
    </xf>
    <xf numFmtId="56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6" fontId="2" fillId="2" borderId="30" xfId="1" applyFont="1" applyFill="1" applyBorder="1" applyAlignment="1">
      <alignment horizontal="center" vertical="center"/>
    </xf>
    <xf numFmtId="6" fontId="2" fillId="2" borderId="31" xfId="1" applyFont="1" applyFill="1" applyBorder="1" applyAlignment="1">
      <alignment horizontal="center" vertical="center"/>
    </xf>
    <xf numFmtId="6" fontId="2" fillId="2" borderId="32" xfId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6" fontId="2" fillId="2" borderId="37" xfId="1" applyFont="1" applyFill="1" applyBorder="1" applyAlignment="1">
      <alignment horizontal="center" vertical="center"/>
    </xf>
    <xf numFmtId="6" fontId="2" fillId="2" borderId="40" xfId="1" applyFont="1" applyFill="1" applyBorder="1" applyAlignment="1">
      <alignment horizontal="center" vertical="center"/>
    </xf>
    <xf numFmtId="6" fontId="2" fillId="2" borderId="38" xfId="1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56" fontId="2" fillId="2" borderId="7" xfId="0" applyNumberFormat="1" applyFont="1" applyFill="1" applyBorder="1" applyAlignment="1">
      <alignment horizontal="center" vertical="center"/>
    </xf>
    <xf numFmtId="56" fontId="2" fillId="2" borderId="9" xfId="0" applyNumberFormat="1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6" fontId="2" fillId="2" borderId="21" xfId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6" fontId="2" fillId="2" borderId="41" xfId="1" applyFont="1" applyFill="1" applyBorder="1" applyAlignment="1">
      <alignment horizontal="center" vertical="center"/>
    </xf>
    <xf numFmtId="6" fontId="2" fillId="2" borderId="42" xfId="1" applyFont="1" applyFill="1" applyBorder="1" applyAlignment="1">
      <alignment horizontal="center" vertical="center"/>
    </xf>
    <xf numFmtId="6" fontId="2" fillId="2" borderId="43" xfId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8" fillId="2" borderId="11" xfId="0" applyFont="1" applyFill="1" applyBorder="1" applyAlignment="1">
      <alignment horizontal="center" vertical="center"/>
    </xf>
    <xf numFmtId="6" fontId="2" fillId="2" borderId="11" xfId="1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6" fontId="2" fillId="2" borderId="44" xfId="1" applyFont="1" applyFill="1" applyBorder="1" applyAlignment="1">
      <alignment horizontal="center" vertical="center"/>
    </xf>
    <xf numFmtId="6" fontId="2" fillId="2" borderId="45" xfId="1" applyFont="1" applyFill="1" applyBorder="1" applyAlignment="1">
      <alignment horizontal="center" vertical="center"/>
    </xf>
    <xf numFmtId="6" fontId="2" fillId="2" borderId="46" xfId="1" applyFont="1" applyFill="1" applyBorder="1" applyAlignment="1">
      <alignment horizontal="center" vertical="center"/>
    </xf>
    <xf numFmtId="6" fontId="2" fillId="2" borderId="17" xfId="1" applyFont="1" applyFill="1" applyBorder="1" applyAlignment="1">
      <alignment horizontal="center" vertical="center"/>
    </xf>
    <xf numFmtId="6" fontId="2" fillId="2" borderId="14" xfId="1" applyFont="1" applyFill="1" applyBorder="1" applyAlignment="1">
      <alignment horizontal="center" vertical="center"/>
    </xf>
    <xf numFmtId="6" fontId="2" fillId="2" borderId="15" xfId="1" applyFont="1" applyFill="1" applyBorder="1" applyAlignment="1">
      <alignment horizontal="center" vertical="center"/>
    </xf>
    <xf numFmtId="6" fontId="2" fillId="2" borderId="16" xfId="1" applyFont="1" applyFill="1" applyBorder="1" applyAlignment="1">
      <alignment horizontal="center" vertical="center"/>
    </xf>
    <xf numFmtId="56" fontId="2" fillId="2" borderId="12" xfId="0" applyNumberFormat="1" applyFont="1" applyFill="1" applyBorder="1" applyAlignment="1">
      <alignment horizontal="center" vertical="center"/>
    </xf>
    <xf numFmtId="56" fontId="2" fillId="2" borderId="13" xfId="0" applyNumberFormat="1" applyFont="1" applyFill="1" applyBorder="1" applyAlignment="1">
      <alignment horizontal="center" vertical="center"/>
    </xf>
    <xf numFmtId="56" fontId="2" fillId="2" borderId="14" xfId="0" applyNumberFormat="1" applyFont="1" applyFill="1" applyBorder="1" applyAlignment="1">
      <alignment horizontal="center" vertical="center"/>
    </xf>
    <xf numFmtId="56" fontId="2" fillId="2" borderId="16" xfId="0" applyNumberFormat="1" applyFont="1" applyFill="1" applyBorder="1" applyAlignment="1">
      <alignment horizontal="center" vertical="center"/>
    </xf>
    <xf numFmtId="6" fontId="2" fillId="2" borderId="47" xfId="1" applyFont="1" applyFill="1" applyBorder="1" applyAlignment="1">
      <alignment horizontal="center" vertical="center"/>
    </xf>
    <xf numFmtId="6" fontId="2" fillId="2" borderId="48" xfId="1" applyFont="1" applyFill="1" applyBorder="1" applyAlignment="1">
      <alignment horizontal="center" vertical="center"/>
    </xf>
    <xf numFmtId="6" fontId="2" fillId="2" borderId="49" xfId="1" applyFont="1" applyFill="1" applyBorder="1" applyAlignment="1">
      <alignment horizontal="center" vertical="center"/>
    </xf>
    <xf numFmtId="6" fontId="2" fillId="2" borderId="18" xfId="1" applyFont="1" applyFill="1" applyBorder="1" applyAlignment="1">
      <alignment horizontal="center" vertical="center"/>
    </xf>
    <xf numFmtId="6" fontId="2" fillId="2" borderId="4" xfId="1" applyFont="1" applyFill="1" applyBorder="1" applyAlignment="1">
      <alignment horizontal="center" vertical="center"/>
    </xf>
    <xf numFmtId="6" fontId="2" fillId="2" borderId="5" xfId="1" applyFont="1" applyFill="1" applyBorder="1" applyAlignment="1">
      <alignment horizontal="center" vertical="center"/>
    </xf>
    <xf numFmtId="6" fontId="2" fillId="2" borderId="6" xfId="1" applyFont="1" applyFill="1" applyBorder="1" applyAlignment="1">
      <alignment horizontal="center" vertical="center"/>
    </xf>
    <xf numFmtId="6" fontId="2" fillId="2" borderId="27" xfId="1" applyFont="1" applyFill="1" applyBorder="1" applyAlignment="1">
      <alignment horizontal="center" vertical="center"/>
    </xf>
    <xf numFmtId="6" fontId="2" fillId="2" borderId="28" xfId="1" applyFont="1" applyFill="1" applyBorder="1" applyAlignment="1">
      <alignment horizontal="center" vertical="center"/>
    </xf>
    <xf numFmtId="6" fontId="2" fillId="2" borderId="29" xfId="1" applyFont="1" applyFill="1" applyBorder="1" applyAlignment="1">
      <alignment horizontal="center" vertical="center"/>
    </xf>
    <xf numFmtId="6" fontId="2" fillId="2" borderId="34" xfId="1" applyFont="1" applyFill="1" applyBorder="1" applyAlignment="1">
      <alignment horizontal="center" vertical="center"/>
    </xf>
    <xf numFmtId="6" fontId="2" fillId="2" borderId="35" xfId="1" applyFont="1" applyFill="1" applyBorder="1" applyAlignment="1">
      <alignment horizontal="center" vertical="center"/>
    </xf>
    <xf numFmtId="6" fontId="2" fillId="2" borderId="36" xfId="1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6" fontId="2" fillId="0" borderId="22" xfId="0" applyNumberFormat="1" applyFont="1" applyBorder="1" applyAlignment="1">
      <alignment horizontal="center" vertical="center"/>
    </xf>
    <xf numFmtId="6" fontId="2" fillId="0" borderId="23" xfId="0" applyNumberFormat="1" applyFont="1" applyBorder="1" applyAlignment="1">
      <alignment horizontal="center" vertical="center"/>
    </xf>
    <xf numFmtId="6" fontId="2" fillId="0" borderId="24" xfId="0" applyNumberFormat="1" applyFont="1" applyBorder="1" applyAlignment="1">
      <alignment horizontal="center" vertical="center"/>
    </xf>
    <xf numFmtId="6" fontId="2" fillId="0" borderId="27" xfId="0" applyNumberFormat="1" applyFont="1" applyBorder="1" applyAlignment="1">
      <alignment horizontal="center" vertical="center"/>
    </xf>
    <xf numFmtId="6" fontId="2" fillId="0" borderId="28" xfId="0" applyNumberFormat="1" applyFont="1" applyBorder="1" applyAlignment="1">
      <alignment horizontal="center" vertical="center"/>
    </xf>
    <xf numFmtId="6" fontId="2" fillId="0" borderId="29" xfId="0" applyNumberFormat="1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6" fontId="2" fillId="0" borderId="5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6" fontId="2" fillId="0" borderId="34" xfId="0" applyNumberFormat="1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center" vertical="center"/>
    </xf>
    <xf numFmtId="6" fontId="2" fillId="0" borderId="36" xfId="0" applyNumberFormat="1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6" fontId="2" fillId="5" borderId="1" xfId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6" fontId="2" fillId="3" borderId="1" xfId="1" applyFont="1" applyFill="1" applyBorder="1" applyAlignment="1">
      <alignment horizontal="center" vertical="center"/>
    </xf>
    <xf numFmtId="5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6" fontId="2" fillId="0" borderId="25" xfId="0" applyNumberFormat="1" applyFont="1" applyBorder="1" applyAlignment="1">
      <alignment horizontal="center" vertical="center"/>
    </xf>
    <xf numFmtId="6" fontId="2" fillId="0" borderId="26" xfId="0" applyNumberFormat="1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2D72ADA-D4E3-4E37-9D7E-AD8245B43DF9}"/>
            </a:ext>
          </a:extLst>
        </xdr:cNvPr>
        <xdr:cNvSpPr txBox="1"/>
      </xdr:nvSpPr>
      <xdr:spPr>
        <a:xfrm>
          <a:off x="1609725" y="94392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1C779C2-22B6-44E5-89DD-29B8CC045C8F}"/>
            </a:ext>
          </a:extLst>
        </xdr:cNvPr>
        <xdr:cNvSpPr txBox="1"/>
      </xdr:nvSpPr>
      <xdr:spPr>
        <a:xfrm>
          <a:off x="1609725" y="68484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F967E63-38F9-4DAD-9F03-512D1A85FEDD}"/>
            </a:ext>
          </a:extLst>
        </xdr:cNvPr>
        <xdr:cNvSpPr txBox="1"/>
      </xdr:nvSpPr>
      <xdr:spPr>
        <a:xfrm>
          <a:off x="13834533" y="71172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722A0D5-6394-4110-B796-155104482326}"/>
            </a:ext>
          </a:extLst>
        </xdr:cNvPr>
        <xdr:cNvSpPr txBox="1"/>
      </xdr:nvSpPr>
      <xdr:spPr>
        <a:xfrm>
          <a:off x="1609725" y="87249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FAEC9A7-A885-4350-B4E9-4C0A72536A8C}"/>
            </a:ext>
          </a:extLst>
        </xdr:cNvPr>
        <xdr:cNvSpPr txBox="1"/>
      </xdr:nvSpPr>
      <xdr:spPr>
        <a:xfrm>
          <a:off x="1609725" y="62865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8F22966-709B-40B6-9FCE-1630F58797DF}"/>
            </a:ext>
          </a:extLst>
        </xdr:cNvPr>
        <xdr:cNvSpPr txBox="1"/>
      </xdr:nvSpPr>
      <xdr:spPr>
        <a:xfrm>
          <a:off x="1609725" y="84201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3BFD9C8-D2E8-4CAF-84EA-549A29FE10EE}"/>
            </a:ext>
          </a:extLst>
        </xdr:cNvPr>
        <xdr:cNvSpPr txBox="1"/>
      </xdr:nvSpPr>
      <xdr:spPr>
        <a:xfrm>
          <a:off x="1610783" y="90963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E0049A8-2549-43C0-ACC5-2008298070CA}"/>
            </a:ext>
          </a:extLst>
        </xdr:cNvPr>
        <xdr:cNvSpPr txBox="1"/>
      </xdr:nvSpPr>
      <xdr:spPr>
        <a:xfrm>
          <a:off x="1609725" y="84201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98F8E42-A735-40BE-B22B-88052A30984F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2EADA2-668E-4736-8E88-648DABD11D14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3B683C4-C675-499E-9A88-E270B1F9A653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180975</xdr:colOff>
      <xdr:row>19</xdr:row>
      <xdr:rowOff>0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EB9F7DC-D675-472C-9665-FB0E225CCDD5}"/>
            </a:ext>
          </a:extLst>
        </xdr:cNvPr>
        <xdr:cNvSpPr txBox="1"/>
      </xdr:nvSpPr>
      <xdr:spPr>
        <a:xfrm>
          <a:off x="1619250" y="64960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7AC4EF-04DB-4D0A-B88B-58430071AEC1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52437B6-3784-45F9-B242-11388DFB50D0}"/>
            </a:ext>
          </a:extLst>
        </xdr:cNvPr>
        <xdr:cNvSpPr txBox="1"/>
      </xdr:nvSpPr>
      <xdr:spPr>
        <a:xfrm>
          <a:off x="7867650" y="61436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BAF9E85-DB0F-4F24-8D6D-4BCAC3B71CAF}"/>
            </a:ext>
          </a:extLst>
        </xdr:cNvPr>
        <xdr:cNvSpPr txBox="1"/>
      </xdr:nvSpPr>
      <xdr:spPr>
        <a:xfrm>
          <a:off x="6619876" y="621030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68A348-BF38-457C-9182-ECAF8160DC95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8B42E4B-A8B3-4EA2-BF21-8EA54A537919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180975</xdr:colOff>
      <xdr:row>19</xdr:row>
      <xdr:rowOff>0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C84B42B-B81C-4120-9086-04E10D705F10}"/>
            </a:ext>
          </a:extLst>
        </xdr:cNvPr>
        <xdr:cNvSpPr txBox="1"/>
      </xdr:nvSpPr>
      <xdr:spPr>
        <a:xfrm>
          <a:off x="1619250" y="64960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CA79E45-E1B4-425F-B747-2B1E2C038C03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826185F-0369-47FA-9418-EAB21BF74579}"/>
            </a:ext>
          </a:extLst>
        </xdr:cNvPr>
        <xdr:cNvSpPr txBox="1"/>
      </xdr:nvSpPr>
      <xdr:spPr>
        <a:xfrm>
          <a:off x="7867650" y="61436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9D2D8C1-62AF-4287-A9A9-68F9A4A33F26}"/>
            </a:ext>
          </a:extLst>
        </xdr:cNvPr>
        <xdr:cNvSpPr txBox="1"/>
      </xdr:nvSpPr>
      <xdr:spPr>
        <a:xfrm>
          <a:off x="6619876" y="621030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17D2E7-9906-495A-9AAC-1262999556A8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5677694-823A-4CD7-81F5-E92F4DC4B5AF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9266748-28AD-45B5-8450-E8C735C97E96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54AC366-4676-4AD3-B75D-30D663F3957A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930C5D5-742F-4D62-A1B1-E566A07A3478}"/>
            </a:ext>
          </a:extLst>
        </xdr:cNvPr>
        <xdr:cNvSpPr txBox="1"/>
      </xdr:nvSpPr>
      <xdr:spPr>
        <a:xfrm>
          <a:off x="7867650" y="61436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37BF82A-9C78-4090-A1AA-75F7C52A1E05}"/>
            </a:ext>
          </a:extLst>
        </xdr:cNvPr>
        <xdr:cNvSpPr txBox="1"/>
      </xdr:nvSpPr>
      <xdr:spPr>
        <a:xfrm>
          <a:off x="6619876" y="621030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72E7CD-A74D-496C-B3FD-310B5EE95E78}"/>
            </a:ext>
          </a:extLst>
        </xdr:cNvPr>
        <xdr:cNvSpPr txBox="1"/>
      </xdr:nvSpPr>
      <xdr:spPr>
        <a:xfrm>
          <a:off x="15651480" y="693610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FFC29F2-F4D6-4EA3-A1ED-B4EDF1B82DAD}"/>
            </a:ext>
          </a:extLst>
        </xdr:cNvPr>
        <xdr:cNvSpPr txBox="1"/>
      </xdr:nvSpPr>
      <xdr:spPr>
        <a:xfrm>
          <a:off x="1611630" y="861250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180975</xdr:colOff>
      <xdr:row>19</xdr:row>
      <xdr:rowOff>0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51695E-8CF5-41C2-BB1D-B40251950A10}"/>
            </a:ext>
          </a:extLst>
        </xdr:cNvPr>
        <xdr:cNvSpPr txBox="1"/>
      </xdr:nvSpPr>
      <xdr:spPr>
        <a:xfrm>
          <a:off x="1619250" y="64960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AA74DB5-6B66-4BD3-981E-D6B10D6F9236}"/>
            </a:ext>
          </a:extLst>
        </xdr:cNvPr>
        <xdr:cNvSpPr txBox="1"/>
      </xdr:nvSpPr>
      <xdr:spPr>
        <a:xfrm>
          <a:off x="15651480" y="7286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D859E25-5EA7-4AFA-945D-91C783052129}"/>
            </a:ext>
          </a:extLst>
        </xdr:cNvPr>
        <xdr:cNvSpPr txBox="1"/>
      </xdr:nvSpPr>
      <xdr:spPr>
        <a:xfrm>
          <a:off x="7869555" y="611124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52FAFD5-9808-41AC-85EF-044AFC758241}"/>
            </a:ext>
          </a:extLst>
        </xdr:cNvPr>
        <xdr:cNvSpPr txBox="1"/>
      </xdr:nvSpPr>
      <xdr:spPr>
        <a:xfrm>
          <a:off x="6621781" y="617791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AB77FB-0902-4800-BBCD-23CDCE7E5F23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291F570-73C5-453C-AABB-CEC884790706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43B9274-962D-469C-B42A-5EC654AB28C6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CA3495D-F7AC-4468-8CCF-13C4B170EAB0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8229E9-CA30-4150-92A6-4DE1398CA6E9}"/>
            </a:ext>
          </a:extLst>
        </xdr:cNvPr>
        <xdr:cNvSpPr txBox="1"/>
      </xdr:nvSpPr>
      <xdr:spPr>
        <a:xfrm>
          <a:off x="7867650" y="5810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5A0915E-A80D-49AB-A67D-AAC01DE0EF7A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5BBA2C-C8C7-4C9C-BE4A-91E939CD4481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59D20DE-8514-4045-AFF7-C290CC5C1D3B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297BEC1-B701-46A5-9F16-96E9E98B842D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4113A83-52DC-411C-81E2-86C79DB668EB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16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7899767-3033-47D2-A7AB-01A9000CCE78}"/>
            </a:ext>
          </a:extLst>
        </xdr:cNvPr>
        <xdr:cNvSpPr txBox="1"/>
      </xdr:nvSpPr>
      <xdr:spPr>
        <a:xfrm>
          <a:off x="7867650" y="5810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16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E538140-0E5D-4244-9E11-4556E34C9430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73A6A73-C160-4657-95DD-57568E59FA35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DC2B7-EB68-4BD0-AD4A-F014B2E22A9E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039F021-F80F-4ACD-B9A7-134AFB85B5BD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FDD0DC1-F1C2-452E-A10C-17FB3870D829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16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EA6559C-CAD7-4D90-BC04-0087A014A126}"/>
            </a:ext>
          </a:extLst>
        </xdr:cNvPr>
        <xdr:cNvSpPr txBox="1"/>
      </xdr:nvSpPr>
      <xdr:spPr>
        <a:xfrm>
          <a:off x="7867650" y="5429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16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8618176-15EA-4D04-A482-466FDDBCCF64}"/>
            </a:ext>
          </a:extLst>
        </xdr:cNvPr>
        <xdr:cNvSpPr txBox="1"/>
      </xdr:nvSpPr>
      <xdr:spPr>
        <a:xfrm>
          <a:off x="6619876" y="5495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7C599C1-65FB-48E6-A759-F24FCC923ADE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E3C8208-512D-478E-B4A1-76F595721435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120EA5A-1638-49C1-A401-1F870CF1D10E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59481B2-7588-482D-833B-E8EDDDFBABCC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F38C3BF-7F4F-4E5F-BC43-73EE2E2B8B73}"/>
            </a:ext>
          </a:extLst>
        </xdr:cNvPr>
        <xdr:cNvSpPr txBox="1"/>
      </xdr:nvSpPr>
      <xdr:spPr>
        <a:xfrm>
          <a:off x="7867650" y="5429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2623215-8919-4739-8F24-1C8FE17ED048}"/>
            </a:ext>
          </a:extLst>
        </xdr:cNvPr>
        <xdr:cNvSpPr txBox="1"/>
      </xdr:nvSpPr>
      <xdr:spPr>
        <a:xfrm>
          <a:off x="6619876" y="5495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E0AFDA-A384-4537-AFA7-71F0A6D3910B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40307DA-759A-4F24-8ADD-FB6675945778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1F0AFC0-E9B2-48F7-88FC-AD8EAF4DCCFE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7BE8FBD-CB38-4D57-98DB-1ADC1F9634F7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5E0406D-67D7-433F-BE04-205C31558445}"/>
            </a:ext>
          </a:extLst>
        </xdr:cNvPr>
        <xdr:cNvSpPr txBox="1"/>
      </xdr:nvSpPr>
      <xdr:spPr>
        <a:xfrm>
          <a:off x="7867650" y="5429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B80155B-B825-4EC8-AA59-A45D97F417D6}"/>
            </a:ext>
          </a:extLst>
        </xdr:cNvPr>
        <xdr:cNvSpPr txBox="1"/>
      </xdr:nvSpPr>
      <xdr:spPr>
        <a:xfrm>
          <a:off x="6619876" y="5495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DD8DD3-3E4C-4221-A4D2-43C44DFAFF2F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9231204-17CF-4377-9148-D01C50D1106E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81C846-761A-4842-BD57-F1E89DA762DE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83BCBE3-959E-4CD6-8B62-C1C2080B1C4D}"/>
            </a:ext>
          </a:extLst>
        </xdr:cNvPr>
        <xdr:cNvSpPr txBox="1"/>
      </xdr:nvSpPr>
      <xdr:spPr>
        <a:xfrm>
          <a:off x="15649575" y="7458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50CBAF-1887-44F7-BBDE-A5C64C4FA590}"/>
            </a:ext>
          </a:extLst>
        </xdr:cNvPr>
        <xdr:cNvSpPr txBox="1"/>
      </xdr:nvSpPr>
      <xdr:spPr>
        <a:xfrm>
          <a:off x="7867650" y="58007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80F6300-BD0A-46A7-B299-14349FC97652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79B158-FF57-477F-BBBF-1A5822FEF4C9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E1FA76A-F670-46B0-BB1C-6E126050CA03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3E9C82F-8BA0-42E4-89C9-85C935F476C0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839A7C5-2634-4928-B044-37565748C73C}"/>
            </a:ext>
          </a:extLst>
        </xdr:cNvPr>
        <xdr:cNvSpPr txBox="1"/>
      </xdr:nvSpPr>
      <xdr:spPr>
        <a:xfrm>
          <a:off x="15649575" y="7458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2395A16-30F9-411F-A66E-45060E462E0D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CD1F32E-421B-43B3-AF61-1494076B3E95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A6B93F3-4611-4AF4-875B-76C799E7C649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7DF570-95F3-497C-8136-894EDDFF626F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6EDF6D9-BD85-4FE3-95C6-44604B88BA11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2125265-E8AB-4EC4-9230-9C55ED175026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BD1ACBB-0239-4E9D-BCA8-9C69C7B47347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3B7300B-CF3F-4608-8FE9-C4F74132E04B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C596695-EB61-4DD4-A55F-AA0F238489F4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8570E51-E24F-447D-AAB4-1018FEEA3F3D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9F8BC8A-EAE6-4888-9E55-BA1558B18FD1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959DF9D-5980-44EE-BE35-3F7894983B27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07272F6-B875-40F6-98EB-C2DC43C83423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B34339E-BEB2-45CD-8195-338F0D1E51F4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53A37D-04BF-4B1F-AB7C-17BD86E11329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E3CA293-CB2A-4262-B69D-61A4051A466A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2DDDCF9-290F-479B-B084-07A63B2D5DFF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DDC192-447D-49E9-BC63-46BAB054ABB3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475F015-E809-4FBF-8ABF-B1AE9DCC2983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C442B45-D5E3-47D2-8440-34137931529C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006E600-67FF-4A49-A788-8E5633099BD2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6D09-3EB8-44C2-B3B7-6014DF2FD0F8}">
  <dimension ref="A1:AJ35"/>
  <sheetViews>
    <sheetView zoomScale="90" zoomScaleNormal="90" workbookViewId="0">
      <selection activeCell="F15" sqref="F15:I15"/>
    </sheetView>
  </sheetViews>
  <sheetFormatPr defaultColWidth="5" defaultRowHeight="25.5" customHeight="1"/>
  <cols>
    <col min="1" max="1" width="5" style="47"/>
    <col min="2" max="2" width="3.875" style="48" customWidth="1"/>
    <col min="3" max="3" width="5" style="33" customWidth="1"/>
    <col min="4" max="5" width="5" style="33"/>
    <col min="6" max="15" width="5" style="49"/>
    <col min="16" max="16" width="4.5" style="49" customWidth="1"/>
    <col min="17" max="18" width="5" style="34"/>
    <col min="19" max="19" width="3.125" style="34" customWidth="1"/>
    <col min="20" max="20" width="3.875" style="48" customWidth="1"/>
    <col min="21" max="23" width="5" style="33"/>
    <col min="24" max="24" width="5" style="49"/>
    <col min="25" max="25" width="5" style="49" customWidth="1"/>
    <col min="26" max="34" width="5" style="49"/>
    <col min="35" max="16384" width="5" style="34"/>
  </cols>
  <sheetData>
    <row r="1" spans="1:36" ht="25.5" customHeight="1">
      <c r="A1" s="30"/>
      <c r="B1" s="31"/>
      <c r="C1" s="63" t="s">
        <v>121</v>
      </c>
      <c r="D1" s="63"/>
      <c r="E1" s="63"/>
      <c r="F1" s="64">
        <v>3</v>
      </c>
      <c r="G1" s="54" t="s">
        <v>18</v>
      </c>
      <c r="H1" s="55" t="s">
        <v>19</v>
      </c>
      <c r="I1" s="55"/>
      <c r="J1" s="55"/>
      <c r="K1" s="55"/>
      <c r="L1" s="55"/>
      <c r="M1" s="55"/>
      <c r="N1" s="32"/>
      <c r="O1" s="32"/>
      <c r="P1" s="32"/>
      <c r="Q1" s="33"/>
      <c r="R1" s="33"/>
      <c r="S1" s="33"/>
      <c r="T1" s="31"/>
      <c r="U1" s="63" t="s">
        <v>121</v>
      </c>
      <c r="V1" s="63"/>
      <c r="W1" s="63"/>
      <c r="X1" s="64">
        <v>3</v>
      </c>
      <c r="Y1" s="54" t="s">
        <v>18</v>
      </c>
      <c r="Z1" s="55" t="s">
        <v>110</v>
      </c>
      <c r="AA1" s="55"/>
      <c r="AB1" s="55"/>
      <c r="AC1" s="55"/>
      <c r="AD1" s="55"/>
      <c r="AE1" s="55"/>
      <c r="AF1" s="32"/>
      <c r="AG1" s="32"/>
      <c r="AH1" s="32"/>
      <c r="AI1" s="33"/>
      <c r="AJ1" s="33"/>
    </row>
    <row r="2" spans="1:36" ht="25.5" customHeight="1">
      <c r="A2" s="30"/>
      <c r="B2" s="31"/>
      <c r="C2" s="63"/>
      <c r="D2" s="63"/>
      <c r="E2" s="63"/>
      <c r="F2" s="64"/>
      <c r="G2" s="54"/>
      <c r="H2" s="55"/>
      <c r="I2" s="55"/>
      <c r="J2" s="55"/>
      <c r="K2" s="55"/>
      <c r="L2" s="55"/>
      <c r="M2" s="55"/>
      <c r="N2" s="32"/>
      <c r="O2" s="32"/>
      <c r="P2" s="32"/>
      <c r="Q2" s="33"/>
      <c r="R2" s="33"/>
      <c r="S2" s="33"/>
      <c r="T2" s="31"/>
      <c r="U2" s="63"/>
      <c r="V2" s="63"/>
      <c r="W2" s="63"/>
      <c r="X2" s="64"/>
      <c r="Y2" s="54"/>
      <c r="Z2" s="55"/>
      <c r="AA2" s="55"/>
      <c r="AB2" s="55"/>
      <c r="AC2" s="55"/>
      <c r="AD2" s="55"/>
      <c r="AE2" s="55"/>
      <c r="AF2" s="32"/>
      <c r="AG2" s="32"/>
      <c r="AH2" s="32"/>
      <c r="AI2" s="33"/>
      <c r="AJ2" s="33"/>
    </row>
    <row r="3" spans="1:36" ht="25.5" customHeight="1">
      <c r="A3" s="30"/>
      <c r="B3" s="31"/>
      <c r="F3" s="32"/>
      <c r="G3" s="32"/>
      <c r="H3" s="32"/>
      <c r="I3" s="32"/>
      <c r="J3" s="32"/>
      <c r="K3" s="32"/>
      <c r="L3" s="32"/>
      <c r="M3" s="56" t="s">
        <v>17</v>
      </c>
      <c r="N3" s="56"/>
      <c r="O3" s="56"/>
      <c r="P3" s="56"/>
      <c r="Q3" s="56"/>
      <c r="R3" s="56"/>
      <c r="S3" s="50"/>
      <c r="T3" s="31"/>
      <c r="X3" s="32"/>
      <c r="Y3" s="32"/>
      <c r="Z3" s="32"/>
      <c r="AA3" s="32"/>
      <c r="AB3" s="32"/>
      <c r="AC3" s="32"/>
      <c r="AD3" s="32"/>
      <c r="AE3" s="56" t="s">
        <v>17</v>
      </c>
      <c r="AF3" s="56"/>
      <c r="AG3" s="56"/>
      <c r="AH3" s="56"/>
      <c r="AI3" s="56"/>
      <c r="AJ3" s="56"/>
    </row>
    <row r="4" spans="1:36" ht="22.5" customHeight="1">
      <c r="A4" s="35" t="s">
        <v>2</v>
      </c>
      <c r="B4" s="57" t="s">
        <v>1</v>
      </c>
      <c r="C4" s="58"/>
      <c r="D4" s="58"/>
      <c r="E4" s="59"/>
      <c r="F4" s="60" t="s">
        <v>3</v>
      </c>
      <c r="G4" s="60"/>
      <c r="H4" s="60"/>
      <c r="I4" s="60"/>
      <c r="J4" s="60" t="s">
        <v>0</v>
      </c>
      <c r="K4" s="60"/>
      <c r="L4" s="60"/>
      <c r="M4" s="60" t="s">
        <v>4</v>
      </c>
      <c r="N4" s="60"/>
      <c r="O4" s="60"/>
      <c r="P4" s="60"/>
      <c r="Q4" s="61" t="s">
        <v>5</v>
      </c>
      <c r="R4" s="61"/>
      <c r="S4" s="52"/>
      <c r="T4" s="62" t="s">
        <v>1</v>
      </c>
      <c r="U4" s="62"/>
      <c r="V4" s="62"/>
      <c r="W4" s="62"/>
      <c r="X4" s="60" t="s">
        <v>112</v>
      </c>
      <c r="Y4" s="60"/>
      <c r="Z4" s="60"/>
      <c r="AA4" s="60"/>
      <c r="AB4" s="60" t="s">
        <v>0</v>
      </c>
      <c r="AC4" s="60"/>
      <c r="AD4" s="60"/>
      <c r="AE4" s="60" t="s">
        <v>113</v>
      </c>
      <c r="AF4" s="60"/>
      <c r="AG4" s="60"/>
      <c r="AH4" s="60"/>
      <c r="AI4" s="61" t="s">
        <v>111</v>
      </c>
      <c r="AJ4" s="61"/>
    </row>
    <row r="5" spans="1:36" ht="22.5" customHeight="1" thickBot="1">
      <c r="A5" s="37" t="s">
        <v>8</v>
      </c>
      <c r="B5" s="38" t="s">
        <v>6</v>
      </c>
      <c r="C5" s="65" t="s">
        <v>7</v>
      </c>
      <c r="D5" s="65"/>
      <c r="E5" s="65"/>
      <c r="F5" s="66">
        <v>488250</v>
      </c>
      <c r="G5" s="66"/>
      <c r="H5" s="66"/>
      <c r="I5" s="66"/>
      <c r="J5" s="66">
        <v>48825</v>
      </c>
      <c r="K5" s="66"/>
      <c r="L5" s="66"/>
      <c r="M5" s="66">
        <f>F5+J5</f>
        <v>537075</v>
      </c>
      <c r="N5" s="66"/>
      <c r="O5" s="66"/>
      <c r="P5" s="66"/>
      <c r="Q5" s="67"/>
      <c r="R5" s="65"/>
      <c r="S5" s="30"/>
      <c r="T5" s="39">
        <v>1</v>
      </c>
      <c r="U5" s="62"/>
      <c r="V5" s="62"/>
      <c r="W5" s="62"/>
      <c r="X5" s="68">
        <v>0</v>
      </c>
      <c r="Y5" s="68"/>
      <c r="Z5" s="68"/>
      <c r="AA5" s="68"/>
      <c r="AB5" s="68">
        <f>X5*0.1</f>
        <v>0</v>
      </c>
      <c r="AC5" s="68"/>
      <c r="AD5" s="68"/>
      <c r="AE5" s="68">
        <f>X5+AB5</f>
        <v>0</v>
      </c>
      <c r="AF5" s="68"/>
      <c r="AG5" s="68"/>
      <c r="AH5" s="68"/>
      <c r="AI5" s="69">
        <v>45726</v>
      </c>
      <c r="AJ5" s="62"/>
    </row>
    <row r="6" spans="1:36" ht="22.5" customHeight="1" thickTop="1">
      <c r="A6" s="70" t="s">
        <v>20</v>
      </c>
      <c r="B6" s="40">
        <v>1</v>
      </c>
      <c r="C6" s="73" t="s">
        <v>71</v>
      </c>
      <c r="D6" s="73"/>
      <c r="E6" s="73"/>
      <c r="F6" s="74">
        <v>42000</v>
      </c>
      <c r="G6" s="74"/>
      <c r="H6" s="74"/>
      <c r="I6" s="74"/>
      <c r="J6" s="74">
        <f>F6*0.1</f>
        <v>4200</v>
      </c>
      <c r="K6" s="74"/>
      <c r="L6" s="74"/>
      <c r="M6" s="74">
        <f>F6+J6</f>
        <v>46200</v>
      </c>
      <c r="N6" s="74"/>
      <c r="O6" s="74"/>
      <c r="P6" s="74"/>
      <c r="Q6" s="75"/>
      <c r="R6" s="73"/>
      <c r="S6" s="30"/>
      <c r="T6" s="39">
        <v>2</v>
      </c>
      <c r="U6" s="62"/>
      <c r="V6" s="62"/>
      <c r="W6" s="62"/>
      <c r="X6" s="68">
        <v>0</v>
      </c>
      <c r="Y6" s="68"/>
      <c r="Z6" s="68"/>
      <c r="AA6" s="68"/>
      <c r="AB6" s="68">
        <f t="shared" ref="AB6:AB16" si="0">X6*0.1</f>
        <v>0</v>
      </c>
      <c r="AC6" s="68"/>
      <c r="AD6" s="68"/>
      <c r="AE6" s="68">
        <f>X6+AB6</f>
        <v>0</v>
      </c>
      <c r="AF6" s="68"/>
      <c r="AG6" s="68"/>
      <c r="AH6" s="68"/>
      <c r="AI6" s="69"/>
      <c r="AJ6" s="62"/>
    </row>
    <row r="7" spans="1:36" ht="22.5" customHeight="1">
      <c r="A7" s="71"/>
      <c r="B7" s="39">
        <v>2</v>
      </c>
      <c r="C7" s="62" t="s">
        <v>12</v>
      </c>
      <c r="D7" s="62"/>
      <c r="E7" s="62"/>
      <c r="F7" s="76">
        <v>492764</v>
      </c>
      <c r="G7" s="77"/>
      <c r="H7" s="77"/>
      <c r="I7" s="78"/>
      <c r="J7" s="68">
        <f>F7*0.1</f>
        <v>49276.4</v>
      </c>
      <c r="K7" s="68"/>
      <c r="L7" s="68"/>
      <c r="M7" s="68">
        <f>F7+J7</f>
        <v>542040.4</v>
      </c>
      <c r="N7" s="68"/>
      <c r="O7" s="68"/>
      <c r="P7" s="68"/>
      <c r="Q7" s="79"/>
      <c r="R7" s="80"/>
      <c r="S7" s="30"/>
      <c r="T7" s="39">
        <v>3</v>
      </c>
      <c r="U7" s="62"/>
      <c r="V7" s="62"/>
      <c r="W7" s="62"/>
      <c r="X7" s="68">
        <v>0</v>
      </c>
      <c r="Y7" s="68"/>
      <c r="Z7" s="68"/>
      <c r="AA7" s="68"/>
      <c r="AB7" s="68">
        <f t="shared" si="0"/>
        <v>0</v>
      </c>
      <c r="AC7" s="68"/>
      <c r="AD7" s="68"/>
      <c r="AE7" s="68">
        <f>X7+AB7</f>
        <v>0</v>
      </c>
      <c r="AF7" s="68"/>
      <c r="AG7" s="68"/>
      <c r="AH7" s="68"/>
      <c r="AI7" s="69"/>
      <c r="AJ7" s="62"/>
    </row>
    <row r="8" spans="1:36" ht="22.5" customHeight="1">
      <c r="A8" s="71"/>
      <c r="B8" s="39">
        <v>3</v>
      </c>
      <c r="C8" s="57" t="s">
        <v>68</v>
      </c>
      <c r="D8" s="58"/>
      <c r="E8" s="59"/>
      <c r="F8" s="76">
        <v>0</v>
      </c>
      <c r="G8" s="77"/>
      <c r="H8" s="77"/>
      <c r="I8" s="78"/>
      <c r="J8" s="76">
        <v>0</v>
      </c>
      <c r="K8" s="77"/>
      <c r="L8" s="78"/>
      <c r="M8" s="76">
        <f>F8+J8</f>
        <v>0</v>
      </c>
      <c r="N8" s="77"/>
      <c r="O8" s="77"/>
      <c r="P8" s="78"/>
      <c r="Q8" s="69"/>
      <c r="R8" s="62"/>
      <c r="S8" s="30"/>
      <c r="T8" s="39">
        <v>4</v>
      </c>
      <c r="U8" s="62"/>
      <c r="V8" s="62"/>
      <c r="W8" s="62"/>
      <c r="X8" s="68">
        <v>0</v>
      </c>
      <c r="Y8" s="68"/>
      <c r="Z8" s="68"/>
      <c r="AA8" s="68"/>
      <c r="AB8" s="68">
        <f t="shared" si="0"/>
        <v>0</v>
      </c>
      <c r="AC8" s="68"/>
      <c r="AD8" s="68"/>
      <c r="AE8" s="68">
        <f>X8+AB8</f>
        <v>0</v>
      </c>
      <c r="AF8" s="68"/>
      <c r="AG8" s="68"/>
      <c r="AH8" s="68"/>
      <c r="AI8" s="69"/>
      <c r="AJ8" s="62"/>
    </row>
    <row r="9" spans="1:36" ht="22.5" customHeight="1">
      <c r="A9" s="71"/>
      <c r="B9" s="42">
        <v>4</v>
      </c>
      <c r="C9" s="81" t="s">
        <v>11</v>
      </c>
      <c r="D9" s="82"/>
      <c r="E9" s="83"/>
      <c r="F9" s="76">
        <v>18125</v>
      </c>
      <c r="G9" s="77"/>
      <c r="H9" s="77"/>
      <c r="I9" s="78"/>
      <c r="J9" s="84">
        <f>F9*0.1</f>
        <v>1812.5</v>
      </c>
      <c r="K9" s="85"/>
      <c r="L9" s="86"/>
      <c r="M9" s="84">
        <f t="shared" ref="M9:M34" si="1">F9+J9</f>
        <v>19937.5</v>
      </c>
      <c r="N9" s="85"/>
      <c r="O9" s="85"/>
      <c r="P9" s="86"/>
      <c r="Q9" s="87"/>
      <c r="R9" s="88"/>
      <c r="S9" s="30"/>
      <c r="T9" s="39">
        <v>5</v>
      </c>
      <c r="U9" s="62"/>
      <c r="V9" s="62"/>
      <c r="W9" s="62"/>
      <c r="X9" s="68">
        <v>0</v>
      </c>
      <c r="Y9" s="68"/>
      <c r="Z9" s="68"/>
      <c r="AA9" s="68"/>
      <c r="AB9" s="68">
        <f t="shared" si="0"/>
        <v>0</v>
      </c>
      <c r="AC9" s="68"/>
      <c r="AD9" s="68"/>
      <c r="AE9" s="68">
        <f t="shared" ref="AE9:AE14" si="2">X9+AB9</f>
        <v>0</v>
      </c>
      <c r="AF9" s="68"/>
      <c r="AG9" s="68"/>
      <c r="AH9" s="68"/>
      <c r="AI9" s="69"/>
      <c r="AJ9" s="62"/>
    </row>
    <row r="10" spans="1:36" ht="22.5" customHeight="1">
      <c r="A10" s="71"/>
      <c r="B10" s="42">
        <v>5</v>
      </c>
      <c r="C10" s="81" t="s">
        <v>9</v>
      </c>
      <c r="D10" s="82"/>
      <c r="E10" s="83"/>
      <c r="F10" s="76">
        <v>29000</v>
      </c>
      <c r="G10" s="77"/>
      <c r="H10" s="77"/>
      <c r="I10" s="78"/>
      <c r="J10" s="84">
        <f>F10*0.1</f>
        <v>2900</v>
      </c>
      <c r="K10" s="85"/>
      <c r="L10" s="86"/>
      <c r="M10" s="84">
        <f t="shared" si="1"/>
        <v>31900</v>
      </c>
      <c r="N10" s="85"/>
      <c r="O10" s="85"/>
      <c r="P10" s="86"/>
      <c r="Q10" s="87"/>
      <c r="R10" s="88"/>
      <c r="S10" s="30"/>
      <c r="T10" s="39">
        <v>6</v>
      </c>
      <c r="U10" s="62"/>
      <c r="V10" s="62"/>
      <c r="W10" s="62"/>
      <c r="X10" s="68">
        <v>0</v>
      </c>
      <c r="Y10" s="68"/>
      <c r="Z10" s="68"/>
      <c r="AA10" s="68"/>
      <c r="AB10" s="68">
        <f t="shared" si="0"/>
        <v>0</v>
      </c>
      <c r="AC10" s="68"/>
      <c r="AD10" s="68"/>
      <c r="AE10" s="68">
        <f t="shared" si="2"/>
        <v>0</v>
      </c>
      <c r="AF10" s="68"/>
      <c r="AG10" s="68"/>
      <c r="AH10" s="68"/>
      <c r="AI10" s="69"/>
      <c r="AJ10" s="62"/>
    </row>
    <row r="11" spans="1:36" ht="22.5" customHeight="1">
      <c r="A11" s="71"/>
      <c r="B11" s="42">
        <v>6</v>
      </c>
      <c r="C11" s="81" t="s">
        <v>37</v>
      </c>
      <c r="D11" s="82"/>
      <c r="E11" s="83"/>
      <c r="F11" s="76">
        <v>0</v>
      </c>
      <c r="G11" s="77"/>
      <c r="H11" s="77"/>
      <c r="I11" s="78"/>
      <c r="J11" s="84">
        <f>F11*0.1</f>
        <v>0</v>
      </c>
      <c r="K11" s="85"/>
      <c r="L11" s="86"/>
      <c r="M11" s="84">
        <f t="shared" si="1"/>
        <v>0</v>
      </c>
      <c r="N11" s="85"/>
      <c r="O11" s="85"/>
      <c r="P11" s="86"/>
      <c r="Q11" s="87"/>
      <c r="R11" s="88"/>
      <c r="S11" s="30"/>
      <c r="T11" s="39">
        <v>7</v>
      </c>
      <c r="U11" s="62"/>
      <c r="V11" s="62"/>
      <c r="W11" s="62"/>
      <c r="X11" s="68"/>
      <c r="Y11" s="68"/>
      <c r="Z11" s="68"/>
      <c r="AA11" s="68"/>
      <c r="AB11" s="68">
        <f t="shared" si="0"/>
        <v>0</v>
      </c>
      <c r="AC11" s="68"/>
      <c r="AD11" s="68"/>
      <c r="AE11" s="68">
        <f t="shared" si="2"/>
        <v>0</v>
      </c>
      <c r="AF11" s="68"/>
      <c r="AG11" s="68"/>
      <c r="AH11" s="68"/>
      <c r="AI11" s="69"/>
      <c r="AJ11" s="62"/>
    </row>
    <row r="12" spans="1:36" ht="22.5" customHeight="1" thickBot="1">
      <c r="A12" s="72"/>
      <c r="B12" s="43">
        <v>7</v>
      </c>
      <c r="C12" s="89" t="s">
        <v>10</v>
      </c>
      <c r="D12" s="90"/>
      <c r="E12" s="91"/>
      <c r="F12" s="92">
        <v>0</v>
      </c>
      <c r="G12" s="93"/>
      <c r="H12" s="93"/>
      <c r="I12" s="94"/>
      <c r="J12" s="92">
        <f>F12*0.1</f>
        <v>0</v>
      </c>
      <c r="K12" s="93"/>
      <c r="L12" s="94"/>
      <c r="M12" s="92">
        <f t="shared" si="1"/>
        <v>0</v>
      </c>
      <c r="N12" s="93"/>
      <c r="O12" s="93"/>
      <c r="P12" s="94"/>
      <c r="Q12" s="67"/>
      <c r="R12" s="65"/>
      <c r="S12" s="30"/>
      <c r="T12" s="39">
        <v>8</v>
      </c>
      <c r="U12" s="62"/>
      <c r="V12" s="62"/>
      <c r="W12" s="62"/>
      <c r="X12" s="68"/>
      <c r="Y12" s="68"/>
      <c r="Z12" s="68"/>
      <c r="AA12" s="68"/>
      <c r="AB12" s="68">
        <f t="shared" si="0"/>
        <v>0</v>
      </c>
      <c r="AC12" s="68"/>
      <c r="AD12" s="68"/>
      <c r="AE12" s="68">
        <f t="shared" si="2"/>
        <v>0</v>
      </c>
      <c r="AF12" s="68"/>
      <c r="AG12" s="68"/>
      <c r="AH12" s="68"/>
      <c r="AI12" s="69"/>
      <c r="AJ12" s="62"/>
    </row>
    <row r="13" spans="1:36" ht="22.5" customHeight="1" thickTop="1" thickBot="1">
      <c r="A13" s="44">
        <v>25</v>
      </c>
      <c r="B13" s="43">
        <v>1</v>
      </c>
      <c r="C13" s="89" t="s">
        <v>107</v>
      </c>
      <c r="D13" s="90"/>
      <c r="E13" s="91"/>
      <c r="F13" s="95">
        <v>0</v>
      </c>
      <c r="G13" s="96"/>
      <c r="H13" s="96"/>
      <c r="I13" s="97"/>
      <c r="J13" s="92">
        <f>F13*0.1</f>
        <v>0</v>
      </c>
      <c r="K13" s="93"/>
      <c r="L13" s="94"/>
      <c r="M13" s="92">
        <f t="shared" si="1"/>
        <v>0</v>
      </c>
      <c r="N13" s="93"/>
      <c r="O13" s="93"/>
      <c r="P13" s="94"/>
      <c r="Q13" s="67"/>
      <c r="R13" s="65"/>
      <c r="S13" s="30"/>
      <c r="T13" s="39">
        <v>9</v>
      </c>
      <c r="U13" s="62"/>
      <c r="V13" s="62"/>
      <c r="W13" s="62"/>
      <c r="X13" s="68"/>
      <c r="Y13" s="68"/>
      <c r="Z13" s="68"/>
      <c r="AA13" s="68"/>
      <c r="AB13" s="68">
        <f t="shared" si="0"/>
        <v>0</v>
      </c>
      <c r="AC13" s="68"/>
      <c r="AD13" s="68"/>
      <c r="AE13" s="68">
        <f t="shared" si="2"/>
        <v>0</v>
      </c>
      <c r="AF13" s="68"/>
      <c r="AG13" s="68"/>
      <c r="AH13" s="68"/>
      <c r="AI13" s="69"/>
      <c r="AJ13" s="62"/>
    </row>
    <row r="14" spans="1:36" ht="22.5" customHeight="1" thickTop="1">
      <c r="A14" s="70" t="s">
        <v>21</v>
      </c>
      <c r="B14" s="40">
        <v>1</v>
      </c>
      <c r="C14" s="73" t="s">
        <v>123</v>
      </c>
      <c r="D14" s="73"/>
      <c r="E14" s="73"/>
      <c r="F14" s="133">
        <v>672000</v>
      </c>
      <c r="G14" s="134"/>
      <c r="H14" s="134"/>
      <c r="I14" s="135"/>
      <c r="J14" s="74">
        <f t="shared" ref="J14:J34" si="3">F14*0.1</f>
        <v>67200</v>
      </c>
      <c r="K14" s="74"/>
      <c r="L14" s="74"/>
      <c r="M14" s="74">
        <f t="shared" si="1"/>
        <v>739200</v>
      </c>
      <c r="N14" s="74"/>
      <c r="O14" s="74"/>
      <c r="P14" s="74"/>
      <c r="Q14" s="75"/>
      <c r="R14" s="73"/>
      <c r="S14" s="30"/>
      <c r="T14" s="39">
        <v>10</v>
      </c>
      <c r="U14" s="62"/>
      <c r="V14" s="62"/>
      <c r="W14" s="62"/>
      <c r="X14" s="68"/>
      <c r="Y14" s="68"/>
      <c r="Z14" s="68"/>
      <c r="AA14" s="68"/>
      <c r="AB14" s="68">
        <f t="shared" si="0"/>
        <v>0</v>
      </c>
      <c r="AC14" s="68"/>
      <c r="AD14" s="68"/>
      <c r="AE14" s="68">
        <f t="shared" si="2"/>
        <v>0</v>
      </c>
      <c r="AF14" s="68"/>
      <c r="AG14" s="68"/>
      <c r="AH14" s="68"/>
      <c r="AI14" s="69"/>
      <c r="AJ14" s="62"/>
    </row>
    <row r="15" spans="1:36" ht="22.5" customHeight="1">
      <c r="A15" s="71"/>
      <c r="B15" s="39">
        <v>2</v>
      </c>
      <c r="C15" s="62" t="s">
        <v>25</v>
      </c>
      <c r="D15" s="62"/>
      <c r="E15" s="62"/>
      <c r="F15" s="76">
        <v>1204916</v>
      </c>
      <c r="G15" s="77"/>
      <c r="H15" s="77"/>
      <c r="I15" s="78"/>
      <c r="J15" s="68">
        <f t="shared" si="3"/>
        <v>120491.6</v>
      </c>
      <c r="K15" s="68"/>
      <c r="L15" s="68"/>
      <c r="M15" s="68">
        <f>F15+J15</f>
        <v>1325407.6000000001</v>
      </c>
      <c r="N15" s="68"/>
      <c r="O15" s="68"/>
      <c r="P15" s="68"/>
      <c r="Q15" s="79"/>
      <c r="R15" s="80"/>
      <c r="S15" s="30"/>
      <c r="T15" s="39">
        <v>11</v>
      </c>
      <c r="U15" s="62"/>
      <c r="V15" s="62"/>
      <c r="W15" s="62"/>
      <c r="X15" s="68"/>
      <c r="Y15" s="68"/>
      <c r="Z15" s="68"/>
      <c r="AA15" s="68"/>
      <c r="AB15" s="68">
        <f t="shared" si="0"/>
        <v>0</v>
      </c>
      <c r="AC15" s="68"/>
      <c r="AD15" s="68"/>
      <c r="AE15" s="68">
        <f>X15+AB15</f>
        <v>0</v>
      </c>
      <c r="AF15" s="68"/>
      <c r="AG15" s="68"/>
      <c r="AH15" s="68"/>
      <c r="AI15" s="69"/>
      <c r="AJ15" s="62"/>
    </row>
    <row r="16" spans="1:36" ht="22.5" customHeight="1">
      <c r="A16" s="71"/>
      <c r="B16" s="45">
        <v>3</v>
      </c>
      <c r="C16" s="57" t="s">
        <v>103</v>
      </c>
      <c r="D16" s="58"/>
      <c r="E16" s="59"/>
      <c r="F16" s="76">
        <v>170000</v>
      </c>
      <c r="G16" s="77"/>
      <c r="H16" s="77"/>
      <c r="I16" s="78"/>
      <c r="J16" s="76">
        <f t="shared" si="3"/>
        <v>17000</v>
      </c>
      <c r="K16" s="77"/>
      <c r="L16" s="78"/>
      <c r="M16" s="76">
        <f t="shared" si="1"/>
        <v>187000</v>
      </c>
      <c r="N16" s="77"/>
      <c r="O16" s="77"/>
      <c r="P16" s="78"/>
      <c r="Q16" s="98"/>
      <c r="R16" s="99"/>
      <c r="S16" s="51"/>
      <c r="T16" s="39">
        <v>12</v>
      </c>
      <c r="U16" s="62"/>
      <c r="V16" s="62"/>
      <c r="W16" s="62"/>
      <c r="X16" s="68"/>
      <c r="Y16" s="68"/>
      <c r="Z16" s="68"/>
      <c r="AA16" s="68"/>
      <c r="AB16" s="68">
        <f t="shared" si="0"/>
        <v>0</v>
      </c>
      <c r="AC16" s="68"/>
      <c r="AD16" s="68"/>
      <c r="AE16" s="68">
        <f t="shared" ref="AE16" si="4">X16+AB16</f>
        <v>0</v>
      </c>
      <c r="AF16" s="68"/>
      <c r="AG16" s="68"/>
      <c r="AH16" s="68"/>
      <c r="AI16" s="69"/>
      <c r="AJ16" s="62"/>
    </row>
    <row r="17" spans="1:36" ht="22.5" customHeight="1">
      <c r="A17" s="71"/>
      <c r="B17" s="39">
        <v>4</v>
      </c>
      <c r="C17" s="62" t="s">
        <v>40</v>
      </c>
      <c r="D17" s="62"/>
      <c r="E17" s="62"/>
      <c r="F17" s="76">
        <v>240000</v>
      </c>
      <c r="G17" s="77"/>
      <c r="H17" s="77"/>
      <c r="I17" s="78"/>
      <c r="J17" s="68">
        <f>F17*0.1</f>
        <v>24000</v>
      </c>
      <c r="K17" s="68"/>
      <c r="L17" s="68"/>
      <c r="M17" s="68">
        <f>F17+J17</f>
        <v>264000</v>
      </c>
      <c r="N17" s="68"/>
      <c r="O17" s="68"/>
      <c r="P17" s="68"/>
      <c r="Q17" s="69"/>
      <c r="R17" s="62"/>
      <c r="S17" s="30"/>
      <c r="T17" s="39">
        <v>13</v>
      </c>
      <c r="U17" s="62"/>
      <c r="V17" s="62"/>
      <c r="W17" s="62"/>
      <c r="X17" s="68"/>
      <c r="Y17" s="68"/>
      <c r="Z17" s="68"/>
      <c r="AA17" s="68"/>
      <c r="AB17" s="68">
        <f>X17*0.1</f>
        <v>0</v>
      </c>
      <c r="AC17" s="68"/>
      <c r="AD17" s="68"/>
      <c r="AE17" s="68">
        <f>X17+AB17</f>
        <v>0</v>
      </c>
      <c r="AF17" s="68"/>
      <c r="AG17" s="68"/>
      <c r="AH17" s="68"/>
      <c r="AI17" s="69"/>
      <c r="AJ17" s="62"/>
    </row>
    <row r="18" spans="1:36" ht="22.5" customHeight="1">
      <c r="A18" s="71"/>
      <c r="B18" s="45">
        <v>5</v>
      </c>
      <c r="C18" s="57" t="s">
        <v>46</v>
      </c>
      <c r="D18" s="58"/>
      <c r="E18" s="59"/>
      <c r="F18" s="76">
        <v>176000</v>
      </c>
      <c r="G18" s="77"/>
      <c r="H18" s="77"/>
      <c r="I18" s="78"/>
      <c r="J18" s="68">
        <f>F18*0.1</f>
        <v>17600</v>
      </c>
      <c r="K18" s="68"/>
      <c r="L18" s="68"/>
      <c r="M18" s="68">
        <f>F18+J18</f>
        <v>193600</v>
      </c>
      <c r="N18" s="68"/>
      <c r="O18" s="68"/>
      <c r="P18" s="68"/>
      <c r="Q18" s="69"/>
      <c r="R18" s="62"/>
      <c r="S18" s="30"/>
      <c r="T18" s="39">
        <v>14</v>
      </c>
      <c r="U18" s="62"/>
      <c r="V18" s="62"/>
      <c r="W18" s="62"/>
      <c r="X18" s="68"/>
      <c r="Y18" s="68"/>
      <c r="Z18" s="68"/>
      <c r="AA18" s="68"/>
      <c r="AB18" s="68">
        <f>X18*0.1</f>
        <v>0</v>
      </c>
      <c r="AC18" s="68"/>
      <c r="AD18" s="68"/>
      <c r="AE18" s="68">
        <f>X18+AB18</f>
        <v>0</v>
      </c>
      <c r="AF18" s="68"/>
      <c r="AG18" s="68"/>
      <c r="AH18" s="68"/>
      <c r="AI18" s="69"/>
      <c r="AJ18" s="62"/>
    </row>
    <row r="19" spans="1:36" ht="22.5" customHeight="1">
      <c r="A19" s="71"/>
      <c r="B19" s="39">
        <v>6</v>
      </c>
      <c r="C19" s="100" t="s">
        <v>88</v>
      </c>
      <c r="D19" s="101"/>
      <c r="E19" s="102"/>
      <c r="F19" s="76">
        <v>277500</v>
      </c>
      <c r="G19" s="77"/>
      <c r="H19" s="77"/>
      <c r="I19" s="78"/>
      <c r="J19" s="76">
        <f t="shared" si="3"/>
        <v>27750</v>
      </c>
      <c r="K19" s="77"/>
      <c r="L19" s="78"/>
      <c r="M19" s="76">
        <f t="shared" si="1"/>
        <v>305250</v>
      </c>
      <c r="N19" s="77"/>
      <c r="O19" s="77"/>
      <c r="P19" s="78"/>
      <c r="Q19" s="69"/>
      <c r="R19" s="62"/>
      <c r="S19" s="30"/>
      <c r="T19" s="39">
        <v>15</v>
      </c>
      <c r="U19" s="62"/>
      <c r="V19" s="62"/>
      <c r="W19" s="62"/>
      <c r="X19" s="68"/>
      <c r="Y19" s="68"/>
      <c r="Z19" s="68"/>
      <c r="AA19" s="68"/>
      <c r="AB19" s="68">
        <f t="shared" ref="AB19:AB29" si="5">X19*0.1</f>
        <v>0</v>
      </c>
      <c r="AC19" s="68"/>
      <c r="AD19" s="68"/>
      <c r="AE19" s="68">
        <f t="shared" ref="AE19:AE29" si="6">X19+AB19</f>
        <v>0</v>
      </c>
      <c r="AF19" s="68"/>
      <c r="AG19" s="68"/>
      <c r="AH19" s="68"/>
      <c r="AI19" s="69"/>
      <c r="AJ19" s="62"/>
    </row>
    <row r="20" spans="1:36" ht="22.5" customHeight="1">
      <c r="A20" s="71"/>
      <c r="B20" s="39">
        <v>9</v>
      </c>
      <c r="C20" s="57" t="s">
        <v>14</v>
      </c>
      <c r="D20" s="58"/>
      <c r="E20" s="59"/>
      <c r="F20" s="76">
        <v>75000</v>
      </c>
      <c r="G20" s="77"/>
      <c r="H20" s="77"/>
      <c r="I20" s="78"/>
      <c r="J20" s="68">
        <f t="shared" si="3"/>
        <v>7500</v>
      </c>
      <c r="K20" s="68"/>
      <c r="L20" s="68"/>
      <c r="M20" s="68">
        <f t="shared" si="1"/>
        <v>82500</v>
      </c>
      <c r="N20" s="68"/>
      <c r="O20" s="68"/>
      <c r="P20" s="68"/>
      <c r="Q20" s="69"/>
      <c r="R20" s="62"/>
      <c r="S20" s="30"/>
      <c r="T20" s="39">
        <v>16</v>
      </c>
      <c r="U20" s="62"/>
      <c r="V20" s="62"/>
      <c r="W20" s="62"/>
      <c r="X20" s="68"/>
      <c r="Y20" s="68"/>
      <c r="Z20" s="68"/>
      <c r="AA20" s="68"/>
      <c r="AB20" s="68">
        <f t="shared" si="5"/>
        <v>0</v>
      </c>
      <c r="AC20" s="68"/>
      <c r="AD20" s="68"/>
      <c r="AE20" s="68">
        <f t="shared" si="6"/>
        <v>0</v>
      </c>
      <c r="AF20" s="68"/>
      <c r="AG20" s="68"/>
      <c r="AH20" s="68"/>
      <c r="AI20" s="69"/>
      <c r="AJ20" s="62"/>
    </row>
    <row r="21" spans="1:36" ht="22.5" customHeight="1">
      <c r="A21" s="71"/>
      <c r="B21" s="103">
        <v>10</v>
      </c>
      <c r="C21" s="105" t="s">
        <v>122</v>
      </c>
      <c r="D21" s="106"/>
      <c r="E21" s="107"/>
      <c r="F21" s="111">
        <v>270000</v>
      </c>
      <c r="G21" s="112"/>
      <c r="H21" s="112"/>
      <c r="I21" s="113"/>
      <c r="J21" s="114">
        <f t="shared" si="3"/>
        <v>27000</v>
      </c>
      <c r="K21" s="114"/>
      <c r="L21" s="114"/>
      <c r="M21" s="84">
        <f>F21+J21+F22</f>
        <v>332100</v>
      </c>
      <c r="N21" s="85"/>
      <c r="O21" s="85"/>
      <c r="P21" s="86"/>
      <c r="Q21" s="118"/>
      <c r="R21" s="119"/>
      <c r="S21" s="51"/>
      <c r="T21" s="39">
        <v>24</v>
      </c>
      <c r="U21" s="62"/>
      <c r="V21" s="62"/>
      <c r="W21" s="62"/>
      <c r="X21" s="68"/>
      <c r="Y21" s="68"/>
      <c r="Z21" s="68"/>
      <c r="AA21" s="68"/>
      <c r="AB21" s="68">
        <f>X21*0.1</f>
        <v>0</v>
      </c>
      <c r="AC21" s="68"/>
      <c r="AD21" s="68"/>
      <c r="AE21" s="68">
        <f>X21+AB21</f>
        <v>0</v>
      </c>
      <c r="AF21" s="68"/>
      <c r="AG21" s="68"/>
      <c r="AH21" s="68"/>
      <c r="AI21" s="69"/>
      <c r="AJ21" s="62"/>
    </row>
    <row r="22" spans="1:36" ht="22.5" customHeight="1">
      <c r="A22" s="71"/>
      <c r="B22" s="104"/>
      <c r="C22" s="108"/>
      <c r="D22" s="109"/>
      <c r="E22" s="110"/>
      <c r="F22" s="122">
        <v>35100</v>
      </c>
      <c r="G22" s="123"/>
      <c r="H22" s="123"/>
      <c r="I22" s="124"/>
      <c r="J22" s="125" t="s">
        <v>16</v>
      </c>
      <c r="K22" s="125"/>
      <c r="L22" s="125"/>
      <c r="M22" s="115"/>
      <c r="N22" s="116"/>
      <c r="O22" s="116"/>
      <c r="P22" s="117"/>
      <c r="Q22" s="120"/>
      <c r="R22" s="121"/>
      <c r="S22" s="51"/>
      <c r="T22" s="39">
        <v>25</v>
      </c>
      <c r="U22" s="62"/>
      <c r="V22" s="62"/>
      <c r="W22" s="62"/>
      <c r="X22" s="68"/>
      <c r="Y22" s="68"/>
      <c r="Z22" s="68"/>
      <c r="AA22" s="68"/>
      <c r="AB22" s="68">
        <f t="shared" ref="AB22" si="7">X22*0.1</f>
        <v>0</v>
      </c>
      <c r="AC22" s="68"/>
      <c r="AD22" s="68"/>
      <c r="AE22" s="68">
        <f t="shared" ref="AE22" si="8">X22+AB22</f>
        <v>0</v>
      </c>
      <c r="AF22" s="68"/>
      <c r="AG22" s="68"/>
      <c r="AH22" s="68"/>
      <c r="AI22" s="69"/>
      <c r="AJ22" s="62"/>
    </row>
    <row r="23" spans="1:36" ht="22.5" customHeight="1">
      <c r="A23" s="71"/>
      <c r="B23" s="39">
        <v>11</v>
      </c>
      <c r="C23" s="62" t="s">
        <v>87</v>
      </c>
      <c r="D23" s="62"/>
      <c r="E23" s="62"/>
      <c r="F23" s="76">
        <v>15000</v>
      </c>
      <c r="G23" s="77"/>
      <c r="H23" s="77"/>
      <c r="I23" s="78"/>
      <c r="J23" s="68">
        <f t="shared" si="3"/>
        <v>1500</v>
      </c>
      <c r="K23" s="68"/>
      <c r="L23" s="68"/>
      <c r="M23" s="68">
        <f t="shared" si="1"/>
        <v>16500</v>
      </c>
      <c r="N23" s="68"/>
      <c r="O23" s="68"/>
      <c r="P23" s="68"/>
      <c r="Q23" s="62"/>
      <c r="R23" s="62"/>
      <c r="S23" s="30"/>
      <c r="T23" s="39">
        <v>17</v>
      </c>
      <c r="U23" s="62"/>
      <c r="V23" s="62"/>
      <c r="W23" s="62"/>
      <c r="X23" s="68"/>
      <c r="Y23" s="68"/>
      <c r="Z23" s="68"/>
      <c r="AA23" s="68"/>
      <c r="AB23" s="68">
        <f t="shared" si="5"/>
        <v>0</v>
      </c>
      <c r="AC23" s="68"/>
      <c r="AD23" s="68"/>
      <c r="AE23" s="68">
        <f t="shared" si="6"/>
        <v>0</v>
      </c>
      <c r="AF23" s="68"/>
      <c r="AG23" s="68"/>
      <c r="AH23" s="68"/>
      <c r="AI23" s="69"/>
      <c r="AJ23" s="62"/>
    </row>
    <row r="24" spans="1:36" ht="22.5" customHeight="1">
      <c r="A24" s="71"/>
      <c r="B24" s="45">
        <v>12</v>
      </c>
      <c r="C24" s="126" t="s">
        <v>29</v>
      </c>
      <c r="D24" s="127"/>
      <c r="E24" s="128"/>
      <c r="F24" s="76">
        <v>30000</v>
      </c>
      <c r="G24" s="77"/>
      <c r="H24" s="77"/>
      <c r="I24" s="78"/>
      <c r="J24" s="68">
        <f t="shared" si="3"/>
        <v>3000</v>
      </c>
      <c r="K24" s="68"/>
      <c r="L24" s="68"/>
      <c r="M24" s="68">
        <f t="shared" si="1"/>
        <v>33000</v>
      </c>
      <c r="N24" s="68"/>
      <c r="O24" s="68"/>
      <c r="P24" s="68"/>
      <c r="Q24" s="79"/>
      <c r="R24" s="80"/>
      <c r="S24" s="30"/>
      <c r="T24" s="39">
        <v>18</v>
      </c>
      <c r="U24" s="62"/>
      <c r="V24" s="62"/>
      <c r="W24" s="62"/>
      <c r="X24" s="68"/>
      <c r="Y24" s="68"/>
      <c r="Z24" s="68"/>
      <c r="AA24" s="68"/>
      <c r="AB24" s="68">
        <f t="shared" si="5"/>
        <v>0</v>
      </c>
      <c r="AC24" s="68"/>
      <c r="AD24" s="68"/>
      <c r="AE24" s="68">
        <f t="shared" si="6"/>
        <v>0</v>
      </c>
      <c r="AF24" s="68"/>
      <c r="AG24" s="68"/>
      <c r="AH24" s="68"/>
      <c r="AI24" s="69"/>
      <c r="AJ24" s="62"/>
    </row>
    <row r="25" spans="1:36" ht="22.5" customHeight="1">
      <c r="A25" s="71"/>
      <c r="B25" s="39">
        <v>13</v>
      </c>
      <c r="C25" s="88" t="s">
        <v>33</v>
      </c>
      <c r="D25" s="88"/>
      <c r="E25" s="88"/>
      <c r="F25" s="76">
        <v>45000</v>
      </c>
      <c r="G25" s="77"/>
      <c r="H25" s="77"/>
      <c r="I25" s="78"/>
      <c r="J25" s="129">
        <f t="shared" si="3"/>
        <v>4500</v>
      </c>
      <c r="K25" s="129"/>
      <c r="L25" s="129"/>
      <c r="M25" s="129">
        <f t="shared" si="1"/>
        <v>49500</v>
      </c>
      <c r="N25" s="129"/>
      <c r="O25" s="129"/>
      <c r="P25" s="129"/>
      <c r="Q25" s="88"/>
      <c r="R25" s="88"/>
      <c r="S25" s="30"/>
      <c r="T25" s="39">
        <v>19</v>
      </c>
      <c r="U25" s="62"/>
      <c r="V25" s="62"/>
      <c r="W25" s="62"/>
      <c r="X25" s="68"/>
      <c r="Y25" s="68"/>
      <c r="Z25" s="68"/>
      <c r="AA25" s="68"/>
      <c r="AB25" s="68">
        <f t="shared" si="5"/>
        <v>0</v>
      </c>
      <c r="AC25" s="68"/>
      <c r="AD25" s="68"/>
      <c r="AE25" s="68">
        <f t="shared" si="6"/>
        <v>0</v>
      </c>
      <c r="AF25" s="68"/>
      <c r="AG25" s="68"/>
      <c r="AH25" s="68"/>
      <c r="AI25" s="69"/>
      <c r="AJ25" s="62"/>
    </row>
    <row r="26" spans="1:36" ht="22.5" customHeight="1">
      <c r="A26" s="53"/>
      <c r="B26" s="39">
        <v>14</v>
      </c>
      <c r="C26" s="62" t="s">
        <v>128</v>
      </c>
      <c r="D26" s="62"/>
      <c r="E26" s="62"/>
      <c r="F26" s="115">
        <v>80000</v>
      </c>
      <c r="G26" s="116"/>
      <c r="H26" s="116"/>
      <c r="I26" s="117"/>
      <c r="J26" s="68">
        <f t="shared" ref="J26:J28" si="9">F26*0.1</f>
        <v>8000</v>
      </c>
      <c r="K26" s="68"/>
      <c r="L26" s="68"/>
      <c r="M26" s="68">
        <f t="shared" ref="M26:M28" si="10">F26+J26</f>
        <v>88000</v>
      </c>
      <c r="N26" s="68"/>
      <c r="O26" s="68"/>
      <c r="P26" s="68"/>
      <c r="Q26" s="62"/>
      <c r="R26" s="62"/>
      <c r="S26" s="30"/>
      <c r="T26" s="39">
        <v>17</v>
      </c>
      <c r="U26" s="62"/>
      <c r="V26" s="62"/>
      <c r="W26" s="62"/>
      <c r="X26" s="68"/>
      <c r="Y26" s="68"/>
      <c r="Z26" s="68"/>
      <c r="AA26" s="68"/>
      <c r="AB26" s="68">
        <f t="shared" ref="AB26:AB28" si="11">X26*0.1</f>
        <v>0</v>
      </c>
      <c r="AC26" s="68"/>
      <c r="AD26" s="68"/>
      <c r="AE26" s="68">
        <f t="shared" ref="AE26:AE28" si="12">X26+AB26</f>
        <v>0</v>
      </c>
      <c r="AF26" s="68"/>
      <c r="AG26" s="68"/>
      <c r="AH26" s="68"/>
      <c r="AI26" s="69"/>
      <c r="AJ26" s="62"/>
    </row>
    <row r="27" spans="1:36" ht="22.5" customHeight="1">
      <c r="A27" s="53"/>
      <c r="B27" s="45">
        <v>15</v>
      </c>
      <c r="C27" s="126" t="s">
        <v>101</v>
      </c>
      <c r="D27" s="127"/>
      <c r="E27" s="128"/>
      <c r="F27" s="76">
        <v>75000</v>
      </c>
      <c r="G27" s="77"/>
      <c r="H27" s="77"/>
      <c r="I27" s="78"/>
      <c r="J27" s="68">
        <f t="shared" si="9"/>
        <v>7500</v>
      </c>
      <c r="K27" s="68"/>
      <c r="L27" s="68"/>
      <c r="M27" s="68">
        <f t="shared" si="10"/>
        <v>82500</v>
      </c>
      <c r="N27" s="68"/>
      <c r="O27" s="68"/>
      <c r="P27" s="68"/>
      <c r="Q27" s="79"/>
      <c r="R27" s="80"/>
      <c r="S27" s="30"/>
      <c r="T27" s="39">
        <v>18</v>
      </c>
      <c r="U27" s="62"/>
      <c r="V27" s="62"/>
      <c r="W27" s="62"/>
      <c r="X27" s="68"/>
      <c r="Y27" s="68"/>
      <c r="Z27" s="68"/>
      <c r="AA27" s="68"/>
      <c r="AB27" s="68">
        <f t="shared" si="11"/>
        <v>0</v>
      </c>
      <c r="AC27" s="68"/>
      <c r="AD27" s="68"/>
      <c r="AE27" s="68">
        <f t="shared" si="12"/>
        <v>0</v>
      </c>
      <c r="AF27" s="68"/>
      <c r="AG27" s="68"/>
      <c r="AH27" s="68"/>
      <c r="AI27" s="69"/>
      <c r="AJ27" s="62"/>
    </row>
    <row r="28" spans="1:36" ht="22.5" customHeight="1" thickBot="1">
      <c r="A28" s="53"/>
      <c r="B28" s="39">
        <v>16</v>
      </c>
      <c r="C28" s="88"/>
      <c r="D28" s="88"/>
      <c r="E28" s="88"/>
      <c r="F28" s="92"/>
      <c r="G28" s="93"/>
      <c r="H28" s="93"/>
      <c r="I28" s="94"/>
      <c r="J28" s="129">
        <f t="shared" si="9"/>
        <v>0</v>
      </c>
      <c r="K28" s="129"/>
      <c r="L28" s="129"/>
      <c r="M28" s="129">
        <f t="shared" si="10"/>
        <v>0</v>
      </c>
      <c r="N28" s="129"/>
      <c r="O28" s="129"/>
      <c r="P28" s="129"/>
      <c r="Q28" s="88"/>
      <c r="R28" s="88"/>
      <c r="S28" s="30"/>
      <c r="T28" s="39">
        <v>19</v>
      </c>
      <c r="U28" s="62"/>
      <c r="V28" s="62"/>
      <c r="W28" s="62"/>
      <c r="X28" s="68"/>
      <c r="Y28" s="68"/>
      <c r="Z28" s="68"/>
      <c r="AA28" s="68"/>
      <c r="AB28" s="68">
        <f t="shared" si="11"/>
        <v>0</v>
      </c>
      <c r="AC28" s="68"/>
      <c r="AD28" s="68"/>
      <c r="AE28" s="68">
        <f t="shared" si="12"/>
        <v>0</v>
      </c>
      <c r="AF28" s="68"/>
      <c r="AG28" s="68"/>
      <c r="AH28" s="68"/>
      <c r="AI28" s="69"/>
      <c r="AJ28" s="62"/>
    </row>
    <row r="29" spans="1:36" ht="22.5" customHeight="1" thickTop="1" thickBot="1">
      <c r="A29" s="140" t="s">
        <v>108</v>
      </c>
      <c r="B29" s="141"/>
      <c r="C29" s="142" t="s">
        <v>129</v>
      </c>
      <c r="D29" s="142"/>
      <c r="E29" s="142"/>
      <c r="F29" s="95">
        <v>450000</v>
      </c>
      <c r="G29" s="96"/>
      <c r="H29" s="96"/>
      <c r="I29" s="97"/>
      <c r="J29" s="143">
        <v>45000</v>
      </c>
      <c r="K29" s="143"/>
      <c r="L29" s="143"/>
      <c r="M29" s="143">
        <f t="shared" si="1"/>
        <v>495000</v>
      </c>
      <c r="N29" s="143"/>
      <c r="O29" s="143"/>
      <c r="P29" s="143"/>
      <c r="Q29" s="144"/>
      <c r="R29" s="145"/>
      <c r="S29" s="30"/>
      <c r="T29" s="39">
        <v>21</v>
      </c>
      <c r="U29" s="62"/>
      <c r="V29" s="62"/>
      <c r="W29" s="62"/>
      <c r="X29" s="68"/>
      <c r="Y29" s="68"/>
      <c r="Z29" s="68"/>
      <c r="AA29" s="68"/>
      <c r="AB29" s="68">
        <f t="shared" si="5"/>
        <v>0</v>
      </c>
      <c r="AC29" s="68"/>
      <c r="AD29" s="68"/>
      <c r="AE29" s="68">
        <f t="shared" si="6"/>
        <v>0</v>
      </c>
      <c r="AF29" s="68"/>
      <c r="AG29" s="68"/>
      <c r="AH29" s="68"/>
      <c r="AI29" s="69"/>
      <c r="AJ29" s="62"/>
    </row>
    <row r="30" spans="1:36" ht="22.5" customHeight="1" thickTop="1">
      <c r="A30" s="130" t="s">
        <v>22</v>
      </c>
      <c r="B30" s="45">
        <v>1</v>
      </c>
      <c r="C30" s="132" t="s">
        <v>125</v>
      </c>
      <c r="D30" s="132"/>
      <c r="E30" s="132"/>
      <c r="F30" s="133">
        <v>0</v>
      </c>
      <c r="G30" s="134"/>
      <c r="H30" s="134"/>
      <c r="I30" s="135"/>
      <c r="J30" s="136">
        <f>F30*0.1</f>
        <v>0</v>
      </c>
      <c r="K30" s="136"/>
      <c r="L30" s="136"/>
      <c r="M30" s="136">
        <f>F30+J30</f>
        <v>0</v>
      </c>
      <c r="N30" s="136"/>
      <c r="O30" s="136"/>
      <c r="P30" s="136"/>
      <c r="Q30" s="79"/>
      <c r="R30" s="80"/>
      <c r="S30" s="30"/>
      <c r="T30" s="39">
        <v>22</v>
      </c>
      <c r="U30" s="62"/>
      <c r="V30" s="62"/>
      <c r="W30" s="62"/>
      <c r="X30" s="68"/>
      <c r="Y30" s="68"/>
      <c r="Z30" s="68"/>
      <c r="AA30" s="68"/>
      <c r="AB30" s="68">
        <f>X30*0.1</f>
        <v>0</v>
      </c>
      <c r="AC30" s="68"/>
      <c r="AD30" s="68"/>
      <c r="AE30" s="68">
        <f>X30+AB30</f>
        <v>0</v>
      </c>
      <c r="AF30" s="68"/>
      <c r="AG30" s="68"/>
      <c r="AH30" s="68"/>
      <c r="AI30" s="69"/>
      <c r="AJ30" s="62"/>
    </row>
    <row r="31" spans="1:36" ht="22.5" customHeight="1">
      <c r="A31" s="131"/>
      <c r="B31" s="45">
        <v>3</v>
      </c>
      <c r="C31" s="62" t="s">
        <v>26</v>
      </c>
      <c r="D31" s="62"/>
      <c r="E31" s="62"/>
      <c r="F31" s="76">
        <v>0</v>
      </c>
      <c r="G31" s="77"/>
      <c r="H31" s="77"/>
      <c r="I31" s="78"/>
      <c r="J31" s="68">
        <f t="shared" si="3"/>
        <v>0</v>
      </c>
      <c r="K31" s="68"/>
      <c r="L31" s="68"/>
      <c r="M31" s="68">
        <f t="shared" si="1"/>
        <v>0</v>
      </c>
      <c r="N31" s="68"/>
      <c r="O31" s="68"/>
      <c r="P31" s="68"/>
      <c r="Q31" s="79"/>
      <c r="R31" s="80"/>
      <c r="S31" s="30"/>
      <c r="T31" s="39">
        <v>23</v>
      </c>
      <c r="U31" s="62"/>
      <c r="V31" s="62"/>
      <c r="W31" s="62"/>
      <c r="X31" s="68"/>
      <c r="Y31" s="68"/>
      <c r="Z31" s="68"/>
      <c r="AA31" s="68"/>
      <c r="AB31" s="68">
        <f t="shared" ref="AB31" si="13">X31*0.1</f>
        <v>0</v>
      </c>
      <c r="AC31" s="68"/>
      <c r="AD31" s="68"/>
      <c r="AE31" s="68">
        <f t="shared" ref="AE31" si="14">X31+AB31</f>
        <v>0</v>
      </c>
      <c r="AF31" s="68"/>
      <c r="AG31" s="68"/>
      <c r="AH31" s="68"/>
      <c r="AI31" s="69"/>
      <c r="AJ31" s="62"/>
    </row>
    <row r="32" spans="1:36" ht="22.5" customHeight="1">
      <c r="A32" s="131"/>
      <c r="B32" s="103">
        <v>4</v>
      </c>
      <c r="C32" s="105" t="s">
        <v>43</v>
      </c>
      <c r="D32" s="106"/>
      <c r="E32" s="107"/>
      <c r="F32" s="111">
        <v>0</v>
      </c>
      <c r="G32" s="112"/>
      <c r="H32" s="112"/>
      <c r="I32" s="113"/>
      <c r="J32" s="114">
        <f t="shared" si="3"/>
        <v>0</v>
      </c>
      <c r="K32" s="114"/>
      <c r="L32" s="114"/>
      <c r="M32" s="84">
        <f>F32+J32+F33</f>
        <v>0</v>
      </c>
      <c r="N32" s="85"/>
      <c r="O32" s="85"/>
      <c r="P32" s="86"/>
      <c r="Q32" s="118"/>
      <c r="R32" s="119"/>
      <c r="S32" s="51"/>
      <c r="T32" s="39">
        <v>24</v>
      </c>
      <c r="U32" s="62"/>
      <c r="V32" s="62"/>
      <c r="W32" s="62"/>
      <c r="X32" s="68"/>
      <c r="Y32" s="68"/>
      <c r="Z32" s="68"/>
      <c r="AA32" s="68"/>
      <c r="AB32" s="68">
        <f>X32*0.1</f>
        <v>0</v>
      </c>
      <c r="AC32" s="68"/>
      <c r="AD32" s="68"/>
      <c r="AE32" s="68">
        <f>X32+AB32</f>
        <v>0</v>
      </c>
      <c r="AF32" s="68"/>
      <c r="AG32" s="68"/>
      <c r="AH32" s="68"/>
      <c r="AI32" s="69"/>
      <c r="AJ32" s="62"/>
    </row>
    <row r="33" spans="1:36" ht="22.5" customHeight="1">
      <c r="A33" s="131"/>
      <c r="B33" s="104"/>
      <c r="C33" s="108"/>
      <c r="D33" s="109"/>
      <c r="E33" s="110"/>
      <c r="F33" s="122">
        <v>0</v>
      </c>
      <c r="G33" s="123"/>
      <c r="H33" s="123"/>
      <c r="I33" s="124"/>
      <c r="J33" s="125" t="s">
        <v>16</v>
      </c>
      <c r="K33" s="125"/>
      <c r="L33" s="125"/>
      <c r="M33" s="115"/>
      <c r="N33" s="116"/>
      <c r="O33" s="116"/>
      <c r="P33" s="117"/>
      <c r="Q33" s="120"/>
      <c r="R33" s="121"/>
      <c r="S33" s="51"/>
      <c r="T33" s="39">
        <v>25</v>
      </c>
      <c r="U33" s="62"/>
      <c r="V33" s="62"/>
      <c r="W33" s="62"/>
      <c r="X33" s="68"/>
      <c r="Y33" s="68"/>
      <c r="Z33" s="68"/>
      <c r="AA33" s="68"/>
      <c r="AB33" s="68">
        <f t="shared" ref="AB33:AB34" si="15">X33*0.1</f>
        <v>0</v>
      </c>
      <c r="AC33" s="68"/>
      <c r="AD33" s="68"/>
      <c r="AE33" s="68">
        <f t="shared" ref="AE33:AE34" si="16">X33+AB33</f>
        <v>0</v>
      </c>
      <c r="AF33" s="68"/>
      <c r="AG33" s="68"/>
      <c r="AH33" s="68"/>
      <c r="AI33" s="69"/>
      <c r="AJ33" s="62"/>
    </row>
    <row r="34" spans="1:36" ht="22.5" customHeight="1" thickBot="1">
      <c r="A34" s="131"/>
      <c r="B34" s="45">
        <v>6</v>
      </c>
      <c r="C34" s="80" t="s">
        <v>47</v>
      </c>
      <c r="D34" s="80"/>
      <c r="E34" s="80"/>
      <c r="F34" s="137">
        <v>0</v>
      </c>
      <c r="G34" s="138"/>
      <c r="H34" s="138"/>
      <c r="I34" s="139"/>
      <c r="J34" s="136">
        <f t="shared" si="3"/>
        <v>0</v>
      </c>
      <c r="K34" s="136"/>
      <c r="L34" s="136"/>
      <c r="M34" s="136">
        <f t="shared" si="1"/>
        <v>0</v>
      </c>
      <c r="N34" s="136"/>
      <c r="O34" s="136"/>
      <c r="P34" s="136"/>
      <c r="Q34" s="79"/>
      <c r="R34" s="80"/>
      <c r="S34" s="30"/>
      <c r="T34" s="39">
        <v>27</v>
      </c>
      <c r="U34" s="62"/>
      <c r="V34" s="62"/>
      <c r="W34" s="62"/>
      <c r="X34" s="68"/>
      <c r="Y34" s="68"/>
      <c r="Z34" s="68"/>
      <c r="AA34" s="68"/>
      <c r="AB34" s="68">
        <f t="shared" si="15"/>
        <v>0</v>
      </c>
      <c r="AC34" s="68"/>
      <c r="AD34" s="68"/>
      <c r="AE34" s="68">
        <f t="shared" si="16"/>
        <v>0</v>
      </c>
      <c r="AF34" s="68"/>
      <c r="AG34" s="68"/>
      <c r="AH34" s="68"/>
      <c r="AI34" s="69"/>
      <c r="AJ34" s="62"/>
    </row>
    <row r="35" spans="1:36" ht="22.5" customHeight="1" thickBot="1">
      <c r="A35" s="46"/>
      <c r="B35" s="31"/>
      <c r="C35" s="30"/>
      <c r="D35" s="30"/>
      <c r="E35" s="30"/>
      <c r="F35" s="146">
        <f>SUM(F5:F34)</f>
        <v>4885655</v>
      </c>
      <c r="G35" s="147"/>
      <c r="H35" s="147"/>
      <c r="I35" s="148"/>
      <c r="J35" s="146">
        <f>SUM(J5:J34)</f>
        <v>485055.5</v>
      </c>
      <c r="K35" s="147"/>
      <c r="L35" s="148"/>
      <c r="M35" s="146">
        <f>SUM(M5:M34)</f>
        <v>5370710.5</v>
      </c>
      <c r="N35" s="147"/>
      <c r="O35" s="147"/>
      <c r="P35" s="148"/>
      <c r="Q35" s="30"/>
      <c r="R35" s="30"/>
      <c r="S35" s="30"/>
      <c r="T35" s="31"/>
      <c r="U35" s="30"/>
      <c r="V35" s="30"/>
      <c r="W35" s="30"/>
      <c r="X35" s="149">
        <f>SUM(X5:X34)</f>
        <v>0</v>
      </c>
      <c r="Y35" s="150"/>
      <c r="Z35" s="150"/>
      <c r="AA35" s="151"/>
      <c r="AB35" s="149">
        <f>SUM(AB5:AB34)</f>
        <v>0</v>
      </c>
      <c r="AC35" s="150"/>
      <c r="AD35" s="151"/>
      <c r="AE35" s="149">
        <f>SUM(AE5:AE34)</f>
        <v>0</v>
      </c>
      <c r="AF35" s="150"/>
      <c r="AG35" s="150"/>
      <c r="AH35" s="151"/>
      <c r="AI35" s="30"/>
      <c r="AJ35" s="30"/>
    </row>
  </sheetData>
  <mergeCells count="326">
    <mergeCell ref="AI28:AJ28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7:AJ27"/>
    <mergeCell ref="M26:P26"/>
    <mergeCell ref="Q26:R26"/>
    <mergeCell ref="U26:W26"/>
    <mergeCell ref="X26:AA26"/>
    <mergeCell ref="AB26:AD26"/>
    <mergeCell ref="AE26:AH26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M34:P34"/>
    <mergeCell ref="Q34:R34"/>
    <mergeCell ref="U34:W34"/>
    <mergeCell ref="X34:AA34"/>
    <mergeCell ref="AB34:AD34"/>
    <mergeCell ref="U32:W32"/>
    <mergeCell ref="X32:AA32"/>
    <mergeCell ref="AB32:AD32"/>
    <mergeCell ref="AE34:AH34"/>
    <mergeCell ref="AE32:AH32"/>
    <mergeCell ref="AI32:AJ32"/>
    <mergeCell ref="F33:I33"/>
    <mergeCell ref="J33:L33"/>
    <mergeCell ref="U33:W33"/>
    <mergeCell ref="X33:AA33"/>
    <mergeCell ref="AB33:AD33"/>
    <mergeCell ref="AI34:AJ34"/>
    <mergeCell ref="X31:AA31"/>
    <mergeCell ref="AB31:AD31"/>
    <mergeCell ref="AE31:AH31"/>
    <mergeCell ref="AI31:AJ31"/>
    <mergeCell ref="AI30:AJ30"/>
    <mergeCell ref="C31:E31"/>
    <mergeCell ref="F31:I31"/>
    <mergeCell ref="J31:L31"/>
    <mergeCell ref="M31:P31"/>
    <mergeCell ref="Q31:R31"/>
    <mergeCell ref="U31:W31"/>
    <mergeCell ref="AB29:AD29"/>
    <mergeCell ref="AE29:AH29"/>
    <mergeCell ref="AI29:AJ29"/>
    <mergeCell ref="X30:AA30"/>
    <mergeCell ref="AB30:AD30"/>
    <mergeCell ref="AE30:AH30"/>
    <mergeCell ref="AE25:AH25"/>
    <mergeCell ref="AI25:AJ25"/>
    <mergeCell ref="A29:B29"/>
    <mergeCell ref="C29:E29"/>
    <mergeCell ref="F29:I29"/>
    <mergeCell ref="J29:L29"/>
    <mergeCell ref="M29:P29"/>
    <mergeCell ref="Q29:R29"/>
    <mergeCell ref="U29:W29"/>
    <mergeCell ref="X29:AA29"/>
    <mergeCell ref="A14:A25"/>
    <mergeCell ref="C14:E14"/>
    <mergeCell ref="F14:I14"/>
    <mergeCell ref="J14:L14"/>
    <mergeCell ref="M14:P14"/>
    <mergeCell ref="C26:E26"/>
    <mergeCell ref="F26:I26"/>
    <mergeCell ref="J26:L26"/>
    <mergeCell ref="C25:E25"/>
    <mergeCell ref="F25:I25"/>
    <mergeCell ref="J25:L25"/>
    <mergeCell ref="M25:P25"/>
    <mergeCell ref="Q25:R25"/>
    <mergeCell ref="U25:W25"/>
    <mergeCell ref="X25:AA25"/>
    <mergeCell ref="AB25:AD25"/>
    <mergeCell ref="A30:A34"/>
    <mergeCell ref="C30:E30"/>
    <mergeCell ref="F30:I30"/>
    <mergeCell ref="J30:L30"/>
    <mergeCell ref="M30:P30"/>
    <mergeCell ref="Q30:R30"/>
    <mergeCell ref="U30:W30"/>
    <mergeCell ref="B32:B33"/>
    <mergeCell ref="C32:E33"/>
    <mergeCell ref="F32:I32"/>
    <mergeCell ref="J32:L32"/>
    <mergeCell ref="M32:P33"/>
    <mergeCell ref="Q32:R33"/>
    <mergeCell ref="C34:E34"/>
    <mergeCell ref="F34:I34"/>
    <mergeCell ref="J34:L34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6F29-A0D3-4529-AF5F-03DF9EE795B7}">
  <dimension ref="A1:AJ35"/>
  <sheetViews>
    <sheetView zoomScale="90" zoomScaleNormal="90" workbookViewId="0">
      <selection activeCell="K36" sqref="K36"/>
    </sheetView>
  </sheetViews>
  <sheetFormatPr defaultColWidth="5" defaultRowHeight="25.5" customHeight="1"/>
  <cols>
    <col min="1" max="1" width="5" style="47"/>
    <col min="2" max="2" width="3.875" style="48" customWidth="1"/>
    <col min="3" max="3" width="5" style="33" customWidth="1"/>
    <col min="4" max="5" width="5" style="33"/>
    <col min="6" max="10" width="5" style="49"/>
    <col min="11" max="11" width="11.375" style="49" bestFit="1" customWidth="1"/>
    <col min="12" max="15" width="5" style="49"/>
    <col min="16" max="16" width="4.5" style="49" customWidth="1"/>
    <col min="17" max="18" width="5" style="34"/>
    <col min="19" max="19" width="3.125" style="34" customWidth="1"/>
    <col min="20" max="20" width="3.875" style="48" customWidth="1"/>
    <col min="21" max="23" width="5" style="33"/>
    <col min="24" max="24" width="5" style="49"/>
    <col min="25" max="25" width="5" style="49" customWidth="1"/>
    <col min="26" max="34" width="5" style="49"/>
    <col min="35" max="16384" width="5" style="34"/>
  </cols>
  <sheetData>
    <row r="1" spans="1:36" ht="25.5" customHeight="1">
      <c r="A1" s="30"/>
      <c r="B1" s="31"/>
      <c r="C1" s="63" t="s">
        <v>121</v>
      </c>
      <c r="D1" s="63"/>
      <c r="E1" s="63"/>
      <c r="F1" s="64">
        <v>2</v>
      </c>
      <c r="G1" s="54" t="s">
        <v>18</v>
      </c>
      <c r="H1" s="55" t="s">
        <v>19</v>
      </c>
      <c r="I1" s="55"/>
      <c r="J1" s="55"/>
      <c r="K1" s="55"/>
      <c r="L1" s="55"/>
      <c r="M1" s="55"/>
      <c r="N1" s="32"/>
      <c r="O1" s="32"/>
      <c r="P1" s="32"/>
      <c r="Q1" s="33"/>
      <c r="R1" s="33"/>
      <c r="S1" s="33"/>
      <c r="T1" s="31"/>
      <c r="U1" s="63" t="s">
        <v>121</v>
      </c>
      <c r="V1" s="63"/>
      <c r="W1" s="63"/>
      <c r="X1" s="64">
        <v>2</v>
      </c>
      <c r="Y1" s="54" t="s">
        <v>18</v>
      </c>
      <c r="Z1" s="55" t="s">
        <v>110</v>
      </c>
      <c r="AA1" s="55"/>
      <c r="AB1" s="55"/>
      <c r="AC1" s="55"/>
      <c r="AD1" s="55"/>
      <c r="AE1" s="55"/>
      <c r="AF1" s="32"/>
      <c r="AG1" s="32"/>
      <c r="AH1" s="32"/>
      <c r="AI1" s="33"/>
      <c r="AJ1" s="33"/>
    </row>
    <row r="2" spans="1:36" ht="25.5" customHeight="1">
      <c r="A2" s="30"/>
      <c r="B2" s="31"/>
      <c r="C2" s="63"/>
      <c r="D2" s="63"/>
      <c r="E2" s="63"/>
      <c r="F2" s="64"/>
      <c r="G2" s="54"/>
      <c r="H2" s="55"/>
      <c r="I2" s="55"/>
      <c r="J2" s="55"/>
      <c r="K2" s="55"/>
      <c r="L2" s="55"/>
      <c r="M2" s="55"/>
      <c r="N2" s="32"/>
      <c r="O2" s="32"/>
      <c r="P2" s="32"/>
      <c r="Q2" s="33"/>
      <c r="R2" s="33"/>
      <c r="S2" s="33"/>
      <c r="T2" s="31"/>
      <c r="U2" s="63"/>
      <c r="V2" s="63"/>
      <c r="W2" s="63"/>
      <c r="X2" s="64"/>
      <c r="Y2" s="54"/>
      <c r="Z2" s="55"/>
      <c r="AA2" s="55"/>
      <c r="AB2" s="55"/>
      <c r="AC2" s="55"/>
      <c r="AD2" s="55"/>
      <c r="AE2" s="55"/>
      <c r="AF2" s="32"/>
      <c r="AG2" s="32"/>
      <c r="AH2" s="32"/>
      <c r="AI2" s="33"/>
      <c r="AJ2" s="33"/>
    </row>
    <row r="3" spans="1:36" ht="25.5" customHeight="1">
      <c r="A3" s="30"/>
      <c r="B3" s="31"/>
      <c r="F3" s="32"/>
      <c r="G3" s="32"/>
      <c r="H3" s="32"/>
      <c r="I3" s="32"/>
      <c r="J3" s="32"/>
      <c r="K3" s="32"/>
      <c r="L3" s="32"/>
      <c r="M3" s="56" t="s">
        <v>17</v>
      </c>
      <c r="N3" s="56"/>
      <c r="O3" s="56"/>
      <c r="P3" s="56"/>
      <c r="Q3" s="56"/>
      <c r="R3" s="56"/>
      <c r="S3" s="50"/>
      <c r="T3" s="31"/>
      <c r="X3" s="32"/>
      <c r="Y3" s="32"/>
      <c r="Z3" s="32"/>
      <c r="AA3" s="32"/>
      <c r="AB3" s="32"/>
      <c r="AC3" s="32"/>
      <c r="AD3" s="32"/>
      <c r="AE3" s="56" t="s">
        <v>17</v>
      </c>
      <c r="AF3" s="56"/>
      <c r="AG3" s="56"/>
      <c r="AH3" s="56"/>
      <c r="AI3" s="56"/>
      <c r="AJ3" s="56"/>
    </row>
    <row r="4" spans="1:36" ht="25.5" customHeight="1">
      <c r="A4" s="35" t="s">
        <v>2</v>
      </c>
      <c r="B4" s="57" t="s">
        <v>1</v>
      </c>
      <c r="C4" s="58"/>
      <c r="D4" s="58"/>
      <c r="E4" s="59"/>
      <c r="F4" s="60" t="s">
        <v>3</v>
      </c>
      <c r="G4" s="60"/>
      <c r="H4" s="60"/>
      <c r="I4" s="60"/>
      <c r="J4" s="60" t="s">
        <v>0</v>
      </c>
      <c r="K4" s="60"/>
      <c r="L4" s="60"/>
      <c r="M4" s="60" t="s">
        <v>4</v>
      </c>
      <c r="N4" s="60"/>
      <c r="O4" s="60"/>
      <c r="P4" s="60"/>
      <c r="Q4" s="61" t="s">
        <v>5</v>
      </c>
      <c r="R4" s="61"/>
      <c r="S4" s="52"/>
      <c r="T4" s="62" t="s">
        <v>1</v>
      </c>
      <c r="U4" s="62"/>
      <c r="V4" s="62"/>
      <c r="W4" s="62"/>
      <c r="X4" s="60" t="s">
        <v>112</v>
      </c>
      <c r="Y4" s="60"/>
      <c r="Z4" s="60"/>
      <c r="AA4" s="60"/>
      <c r="AB4" s="60" t="s">
        <v>0</v>
      </c>
      <c r="AC4" s="60"/>
      <c r="AD4" s="60"/>
      <c r="AE4" s="60" t="s">
        <v>113</v>
      </c>
      <c r="AF4" s="60"/>
      <c r="AG4" s="60"/>
      <c r="AH4" s="60"/>
      <c r="AI4" s="61" t="s">
        <v>111</v>
      </c>
      <c r="AJ4" s="61"/>
    </row>
    <row r="5" spans="1:36" ht="25.5" customHeight="1" thickBot="1">
      <c r="A5" s="37" t="s">
        <v>8</v>
      </c>
      <c r="B5" s="38" t="s">
        <v>6</v>
      </c>
      <c r="C5" s="65" t="s">
        <v>7</v>
      </c>
      <c r="D5" s="65"/>
      <c r="E5" s="65"/>
      <c r="F5" s="66">
        <v>488250</v>
      </c>
      <c r="G5" s="66"/>
      <c r="H5" s="66"/>
      <c r="I5" s="66"/>
      <c r="J5" s="66">
        <v>48825</v>
      </c>
      <c r="K5" s="66"/>
      <c r="L5" s="66"/>
      <c r="M5" s="66">
        <f>F5+J5</f>
        <v>537075</v>
      </c>
      <c r="N5" s="66"/>
      <c r="O5" s="66"/>
      <c r="P5" s="66"/>
      <c r="Q5" s="67"/>
      <c r="R5" s="65"/>
      <c r="S5" s="30"/>
      <c r="T5" s="39">
        <v>1</v>
      </c>
      <c r="U5" s="62" t="s">
        <v>126</v>
      </c>
      <c r="V5" s="62"/>
      <c r="W5" s="62"/>
      <c r="X5" s="68">
        <v>1525000</v>
      </c>
      <c r="Y5" s="68"/>
      <c r="Z5" s="68"/>
      <c r="AA5" s="68"/>
      <c r="AB5" s="68">
        <f>X5*0.1</f>
        <v>152500</v>
      </c>
      <c r="AC5" s="68"/>
      <c r="AD5" s="68"/>
      <c r="AE5" s="68">
        <f>X5+AB5</f>
        <v>1677500</v>
      </c>
      <c r="AF5" s="68"/>
      <c r="AG5" s="68"/>
      <c r="AH5" s="68"/>
      <c r="AI5" s="69">
        <v>45726</v>
      </c>
      <c r="AJ5" s="62"/>
    </row>
    <row r="6" spans="1:36" ht="25.5" customHeight="1" thickTop="1">
      <c r="A6" s="70" t="s">
        <v>20</v>
      </c>
      <c r="B6" s="40">
        <v>1</v>
      </c>
      <c r="C6" s="73" t="s">
        <v>71</v>
      </c>
      <c r="D6" s="73"/>
      <c r="E6" s="73"/>
      <c r="F6" s="74">
        <v>0</v>
      </c>
      <c r="G6" s="74"/>
      <c r="H6" s="74"/>
      <c r="I6" s="74"/>
      <c r="J6" s="74">
        <f>F6*0.1</f>
        <v>0</v>
      </c>
      <c r="K6" s="74"/>
      <c r="L6" s="74"/>
      <c r="M6" s="74">
        <f>F6+J6</f>
        <v>0</v>
      </c>
      <c r="N6" s="74"/>
      <c r="O6" s="74"/>
      <c r="P6" s="74"/>
      <c r="Q6" s="75"/>
      <c r="R6" s="73"/>
      <c r="S6" s="30"/>
      <c r="T6" s="39">
        <v>2</v>
      </c>
      <c r="U6" s="62"/>
      <c r="V6" s="62"/>
      <c r="W6" s="62"/>
      <c r="X6" s="68">
        <v>0</v>
      </c>
      <c r="Y6" s="68"/>
      <c r="Z6" s="68"/>
      <c r="AA6" s="68"/>
      <c r="AB6" s="68">
        <f t="shared" ref="AB6:AB16" si="0">X6*0.1</f>
        <v>0</v>
      </c>
      <c r="AC6" s="68"/>
      <c r="AD6" s="68"/>
      <c r="AE6" s="68">
        <f>X6+AB6</f>
        <v>0</v>
      </c>
      <c r="AF6" s="68"/>
      <c r="AG6" s="68"/>
      <c r="AH6" s="68"/>
      <c r="AI6" s="69"/>
      <c r="AJ6" s="62"/>
    </row>
    <row r="7" spans="1:36" ht="25.5" customHeight="1">
      <c r="A7" s="71"/>
      <c r="B7" s="39">
        <v>2</v>
      </c>
      <c r="C7" s="62" t="s">
        <v>12</v>
      </c>
      <c r="D7" s="62"/>
      <c r="E7" s="62"/>
      <c r="F7" s="76">
        <v>715792</v>
      </c>
      <c r="G7" s="77"/>
      <c r="H7" s="77"/>
      <c r="I7" s="78"/>
      <c r="J7" s="68">
        <f>F7*0.1</f>
        <v>71579.199999999997</v>
      </c>
      <c r="K7" s="68"/>
      <c r="L7" s="68"/>
      <c r="M7" s="68">
        <f>F7+J7</f>
        <v>787371.2</v>
      </c>
      <c r="N7" s="68"/>
      <c r="O7" s="68"/>
      <c r="P7" s="68"/>
      <c r="Q7" s="79">
        <v>45737</v>
      </c>
      <c r="R7" s="80"/>
      <c r="S7" s="30"/>
      <c r="T7" s="39">
        <v>3</v>
      </c>
      <c r="U7" s="62"/>
      <c r="V7" s="62"/>
      <c r="W7" s="62"/>
      <c r="X7" s="68">
        <v>0</v>
      </c>
      <c r="Y7" s="68"/>
      <c r="Z7" s="68"/>
      <c r="AA7" s="68"/>
      <c r="AB7" s="68">
        <f t="shared" si="0"/>
        <v>0</v>
      </c>
      <c r="AC7" s="68"/>
      <c r="AD7" s="68"/>
      <c r="AE7" s="68">
        <f>X7+AB7</f>
        <v>0</v>
      </c>
      <c r="AF7" s="68"/>
      <c r="AG7" s="68"/>
      <c r="AH7" s="68"/>
      <c r="AI7" s="69"/>
      <c r="AJ7" s="62"/>
    </row>
    <row r="8" spans="1:36" ht="25.5" customHeight="1">
      <c r="A8" s="71"/>
      <c r="B8" s="39">
        <v>3</v>
      </c>
      <c r="C8" s="57" t="s">
        <v>68</v>
      </c>
      <c r="D8" s="58"/>
      <c r="E8" s="59"/>
      <c r="F8" s="76">
        <v>0</v>
      </c>
      <c r="G8" s="77"/>
      <c r="H8" s="77"/>
      <c r="I8" s="78"/>
      <c r="J8" s="76">
        <v>0</v>
      </c>
      <c r="K8" s="77"/>
      <c r="L8" s="78"/>
      <c r="M8" s="76">
        <f>F8+J8</f>
        <v>0</v>
      </c>
      <c r="N8" s="77"/>
      <c r="O8" s="77"/>
      <c r="P8" s="78"/>
      <c r="Q8" s="69"/>
      <c r="R8" s="62"/>
      <c r="S8" s="30"/>
      <c r="T8" s="39">
        <v>4</v>
      </c>
      <c r="U8" s="62"/>
      <c r="V8" s="62"/>
      <c r="W8" s="62"/>
      <c r="X8" s="68">
        <v>0</v>
      </c>
      <c r="Y8" s="68"/>
      <c r="Z8" s="68"/>
      <c r="AA8" s="68"/>
      <c r="AB8" s="68">
        <f t="shared" si="0"/>
        <v>0</v>
      </c>
      <c r="AC8" s="68"/>
      <c r="AD8" s="68"/>
      <c r="AE8" s="68">
        <f>X8+AB8</f>
        <v>0</v>
      </c>
      <c r="AF8" s="68"/>
      <c r="AG8" s="68"/>
      <c r="AH8" s="68"/>
      <c r="AI8" s="69"/>
      <c r="AJ8" s="62"/>
    </row>
    <row r="9" spans="1:36" ht="25.5" customHeight="1">
      <c r="A9" s="71"/>
      <c r="B9" s="42">
        <v>4</v>
      </c>
      <c r="C9" s="81" t="s">
        <v>11</v>
      </c>
      <c r="D9" s="82"/>
      <c r="E9" s="83"/>
      <c r="F9" s="76">
        <v>87000</v>
      </c>
      <c r="G9" s="77"/>
      <c r="H9" s="77"/>
      <c r="I9" s="78"/>
      <c r="J9" s="84">
        <f>F9*0.1</f>
        <v>8700</v>
      </c>
      <c r="K9" s="85"/>
      <c r="L9" s="86"/>
      <c r="M9" s="84">
        <f t="shared" ref="M9:M31" si="1">F9+J9</f>
        <v>95700</v>
      </c>
      <c r="N9" s="85"/>
      <c r="O9" s="85"/>
      <c r="P9" s="86"/>
      <c r="Q9" s="87">
        <v>45737</v>
      </c>
      <c r="R9" s="88"/>
      <c r="S9" s="30"/>
      <c r="T9" s="39">
        <v>5</v>
      </c>
      <c r="U9" s="62"/>
      <c r="V9" s="62"/>
      <c r="W9" s="62"/>
      <c r="X9" s="68">
        <v>0</v>
      </c>
      <c r="Y9" s="68"/>
      <c r="Z9" s="68"/>
      <c r="AA9" s="68"/>
      <c r="AB9" s="68">
        <f t="shared" si="0"/>
        <v>0</v>
      </c>
      <c r="AC9" s="68"/>
      <c r="AD9" s="68"/>
      <c r="AE9" s="68">
        <f t="shared" ref="AE9:AE14" si="2">X9+AB9</f>
        <v>0</v>
      </c>
      <c r="AF9" s="68"/>
      <c r="AG9" s="68"/>
      <c r="AH9" s="68"/>
      <c r="AI9" s="69"/>
      <c r="AJ9" s="62"/>
    </row>
    <row r="10" spans="1:36" ht="25.5" customHeight="1">
      <c r="A10" s="71"/>
      <c r="B10" s="42">
        <v>5</v>
      </c>
      <c r="C10" s="81" t="s">
        <v>9</v>
      </c>
      <c r="D10" s="82"/>
      <c r="E10" s="83"/>
      <c r="F10" s="76">
        <v>0</v>
      </c>
      <c r="G10" s="77"/>
      <c r="H10" s="77"/>
      <c r="I10" s="78"/>
      <c r="J10" s="84">
        <f>F10*0.1</f>
        <v>0</v>
      </c>
      <c r="K10" s="85"/>
      <c r="L10" s="86"/>
      <c r="M10" s="84">
        <f t="shared" si="1"/>
        <v>0</v>
      </c>
      <c r="N10" s="85"/>
      <c r="O10" s="85"/>
      <c r="P10" s="86"/>
      <c r="Q10" s="87"/>
      <c r="R10" s="88"/>
      <c r="S10" s="30"/>
      <c r="T10" s="39">
        <v>6</v>
      </c>
      <c r="U10" s="62"/>
      <c r="V10" s="62"/>
      <c r="W10" s="62"/>
      <c r="X10" s="68">
        <v>0</v>
      </c>
      <c r="Y10" s="68"/>
      <c r="Z10" s="68"/>
      <c r="AA10" s="68"/>
      <c r="AB10" s="68">
        <f t="shared" si="0"/>
        <v>0</v>
      </c>
      <c r="AC10" s="68"/>
      <c r="AD10" s="68"/>
      <c r="AE10" s="68">
        <f t="shared" si="2"/>
        <v>0</v>
      </c>
      <c r="AF10" s="68"/>
      <c r="AG10" s="68"/>
      <c r="AH10" s="68"/>
      <c r="AI10" s="69"/>
      <c r="AJ10" s="62"/>
    </row>
    <row r="11" spans="1:36" ht="25.5" customHeight="1">
      <c r="A11" s="71"/>
      <c r="B11" s="42">
        <v>6</v>
      </c>
      <c r="C11" s="81" t="s">
        <v>37</v>
      </c>
      <c r="D11" s="82"/>
      <c r="E11" s="83"/>
      <c r="F11" s="76">
        <v>0</v>
      </c>
      <c r="G11" s="77"/>
      <c r="H11" s="77"/>
      <c r="I11" s="78"/>
      <c r="J11" s="84">
        <f>F11*0.1</f>
        <v>0</v>
      </c>
      <c r="K11" s="85"/>
      <c r="L11" s="86"/>
      <c r="M11" s="84">
        <f t="shared" si="1"/>
        <v>0</v>
      </c>
      <c r="N11" s="85"/>
      <c r="O11" s="85"/>
      <c r="P11" s="86"/>
      <c r="Q11" s="87"/>
      <c r="R11" s="88"/>
      <c r="S11" s="30"/>
      <c r="T11" s="39">
        <v>7</v>
      </c>
      <c r="U11" s="62"/>
      <c r="V11" s="62"/>
      <c r="W11" s="62"/>
      <c r="X11" s="68"/>
      <c r="Y11" s="68"/>
      <c r="Z11" s="68"/>
      <c r="AA11" s="68"/>
      <c r="AB11" s="68">
        <f t="shared" si="0"/>
        <v>0</v>
      </c>
      <c r="AC11" s="68"/>
      <c r="AD11" s="68"/>
      <c r="AE11" s="68">
        <f t="shared" si="2"/>
        <v>0</v>
      </c>
      <c r="AF11" s="68"/>
      <c r="AG11" s="68"/>
      <c r="AH11" s="68"/>
      <c r="AI11" s="69"/>
      <c r="AJ11" s="62"/>
    </row>
    <row r="12" spans="1:36" ht="25.5" customHeight="1" thickBot="1">
      <c r="A12" s="72"/>
      <c r="B12" s="43">
        <v>7</v>
      </c>
      <c r="C12" s="89" t="s">
        <v>10</v>
      </c>
      <c r="D12" s="90"/>
      <c r="E12" s="91"/>
      <c r="F12" s="92">
        <v>45000</v>
      </c>
      <c r="G12" s="93"/>
      <c r="H12" s="93"/>
      <c r="I12" s="94"/>
      <c r="J12" s="92">
        <f>F12*0.1</f>
        <v>4500</v>
      </c>
      <c r="K12" s="93"/>
      <c r="L12" s="94"/>
      <c r="M12" s="92">
        <f t="shared" si="1"/>
        <v>49500</v>
      </c>
      <c r="N12" s="93"/>
      <c r="O12" s="93"/>
      <c r="P12" s="94"/>
      <c r="Q12" s="67">
        <v>45737</v>
      </c>
      <c r="R12" s="65"/>
      <c r="S12" s="30"/>
      <c r="T12" s="39">
        <v>8</v>
      </c>
      <c r="U12" s="62"/>
      <c r="V12" s="62"/>
      <c r="W12" s="62"/>
      <c r="X12" s="68"/>
      <c r="Y12" s="68"/>
      <c r="Z12" s="68"/>
      <c r="AA12" s="68"/>
      <c r="AB12" s="68">
        <f t="shared" si="0"/>
        <v>0</v>
      </c>
      <c r="AC12" s="68"/>
      <c r="AD12" s="68"/>
      <c r="AE12" s="68">
        <f t="shared" si="2"/>
        <v>0</v>
      </c>
      <c r="AF12" s="68"/>
      <c r="AG12" s="68"/>
      <c r="AH12" s="68"/>
      <c r="AI12" s="69"/>
      <c r="AJ12" s="62"/>
    </row>
    <row r="13" spans="1:36" ht="25.5" customHeight="1" thickTop="1" thickBot="1">
      <c r="A13" s="44">
        <v>25</v>
      </c>
      <c r="B13" s="43">
        <v>1</v>
      </c>
      <c r="C13" s="89" t="s">
        <v>107</v>
      </c>
      <c r="D13" s="90"/>
      <c r="E13" s="91"/>
      <c r="F13" s="95">
        <v>0</v>
      </c>
      <c r="G13" s="96"/>
      <c r="H13" s="96"/>
      <c r="I13" s="97"/>
      <c r="J13" s="92">
        <f>F13*0.1</f>
        <v>0</v>
      </c>
      <c r="K13" s="93"/>
      <c r="L13" s="94"/>
      <c r="M13" s="92">
        <f t="shared" si="1"/>
        <v>0</v>
      </c>
      <c r="N13" s="93"/>
      <c r="O13" s="93"/>
      <c r="P13" s="94"/>
      <c r="Q13" s="67"/>
      <c r="R13" s="65"/>
      <c r="S13" s="30"/>
      <c r="T13" s="39">
        <v>9</v>
      </c>
      <c r="U13" s="62"/>
      <c r="V13" s="62"/>
      <c r="W13" s="62"/>
      <c r="X13" s="68"/>
      <c r="Y13" s="68"/>
      <c r="Z13" s="68"/>
      <c r="AA13" s="68"/>
      <c r="AB13" s="68">
        <f t="shared" si="0"/>
        <v>0</v>
      </c>
      <c r="AC13" s="68"/>
      <c r="AD13" s="68"/>
      <c r="AE13" s="68">
        <f t="shared" si="2"/>
        <v>0</v>
      </c>
      <c r="AF13" s="68"/>
      <c r="AG13" s="68"/>
      <c r="AH13" s="68"/>
      <c r="AI13" s="69"/>
      <c r="AJ13" s="62"/>
    </row>
    <row r="14" spans="1:36" ht="25.5" customHeight="1" thickTop="1">
      <c r="A14" s="70" t="s">
        <v>21</v>
      </c>
      <c r="B14" s="40">
        <v>1</v>
      </c>
      <c r="C14" s="73" t="s">
        <v>123</v>
      </c>
      <c r="D14" s="73"/>
      <c r="E14" s="73"/>
      <c r="F14" s="133">
        <v>512000</v>
      </c>
      <c r="G14" s="134"/>
      <c r="H14" s="134"/>
      <c r="I14" s="135"/>
      <c r="J14" s="74">
        <f t="shared" ref="J14:J31" si="3">F14*0.1</f>
        <v>51200</v>
      </c>
      <c r="K14" s="74"/>
      <c r="L14" s="74"/>
      <c r="M14" s="74">
        <f t="shared" si="1"/>
        <v>563200</v>
      </c>
      <c r="N14" s="74"/>
      <c r="O14" s="74"/>
      <c r="P14" s="74"/>
      <c r="Q14" s="75">
        <v>45726</v>
      </c>
      <c r="R14" s="73"/>
      <c r="S14" s="30"/>
      <c r="T14" s="39">
        <v>10</v>
      </c>
      <c r="U14" s="62"/>
      <c r="V14" s="62"/>
      <c r="W14" s="62"/>
      <c r="X14" s="68"/>
      <c r="Y14" s="68"/>
      <c r="Z14" s="68"/>
      <c r="AA14" s="68"/>
      <c r="AB14" s="68">
        <f t="shared" si="0"/>
        <v>0</v>
      </c>
      <c r="AC14" s="68"/>
      <c r="AD14" s="68"/>
      <c r="AE14" s="68">
        <f t="shared" si="2"/>
        <v>0</v>
      </c>
      <c r="AF14" s="68"/>
      <c r="AG14" s="68"/>
      <c r="AH14" s="68"/>
      <c r="AI14" s="69"/>
      <c r="AJ14" s="62"/>
    </row>
    <row r="15" spans="1:36" ht="25.5" customHeight="1">
      <c r="A15" s="71"/>
      <c r="B15" s="39">
        <v>2</v>
      </c>
      <c r="C15" s="62" t="s">
        <v>25</v>
      </c>
      <c r="D15" s="62"/>
      <c r="E15" s="62"/>
      <c r="F15" s="76">
        <v>1533515</v>
      </c>
      <c r="G15" s="77"/>
      <c r="H15" s="77"/>
      <c r="I15" s="78"/>
      <c r="J15" s="68">
        <f t="shared" si="3"/>
        <v>153351.5</v>
      </c>
      <c r="K15" s="68"/>
      <c r="L15" s="68"/>
      <c r="M15" s="68">
        <f>F15+J15</f>
        <v>1686866.5</v>
      </c>
      <c r="N15" s="68"/>
      <c r="O15" s="68"/>
      <c r="P15" s="68"/>
      <c r="Q15" s="79">
        <v>45737</v>
      </c>
      <c r="R15" s="80"/>
      <c r="S15" s="30"/>
      <c r="T15" s="39">
        <v>11</v>
      </c>
      <c r="U15" s="62"/>
      <c r="V15" s="62"/>
      <c r="W15" s="62"/>
      <c r="X15" s="68"/>
      <c r="Y15" s="68"/>
      <c r="Z15" s="68"/>
      <c r="AA15" s="68"/>
      <c r="AB15" s="68">
        <f t="shared" si="0"/>
        <v>0</v>
      </c>
      <c r="AC15" s="68"/>
      <c r="AD15" s="68"/>
      <c r="AE15" s="68">
        <f>X15+AB15</f>
        <v>0</v>
      </c>
      <c r="AF15" s="68"/>
      <c r="AG15" s="68"/>
      <c r="AH15" s="68"/>
      <c r="AI15" s="69"/>
      <c r="AJ15" s="62"/>
    </row>
    <row r="16" spans="1:36" ht="25.5" customHeight="1">
      <c r="A16" s="71"/>
      <c r="B16" s="45">
        <v>3</v>
      </c>
      <c r="C16" s="57" t="s">
        <v>103</v>
      </c>
      <c r="D16" s="58"/>
      <c r="E16" s="59"/>
      <c r="F16" s="76">
        <v>0</v>
      </c>
      <c r="G16" s="77"/>
      <c r="H16" s="77"/>
      <c r="I16" s="78"/>
      <c r="J16" s="76">
        <f t="shared" si="3"/>
        <v>0</v>
      </c>
      <c r="K16" s="77"/>
      <c r="L16" s="78"/>
      <c r="M16" s="76">
        <f t="shared" si="1"/>
        <v>0</v>
      </c>
      <c r="N16" s="77"/>
      <c r="O16" s="77"/>
      <c r="P16" s="78"/>
      <c r="Q16" s="98"/>
      <c r="R16" s="99"/>
      <c r="S16" s="51"/>
      <c r="T16" s="39">
        <v>12</v>
      </c>
      <c r="U16" s="62"/>
      <c r="V16" s="62"/>
      <c r="W16" s="62"/>
      <c r="X16" s="68"/>
      <c r="Y16" s="68"/>
      <c r="Z16" s="68"/>
      <c r="AA16" s="68"/>
      <c r="AB16" s="68">
        <f t="shared" si="0"/>
        <v>0</v>
      </c>
      <c r="AC16" s="68"/>
      <c r="AD16" s="68"/>
      <c r="AE16" s="68">
        <f t="shared" ref="AE16" si="4">X16+AB16</f>
        <v>0</v>
      </c>
      <c r="AF16" s="68"/>
      <c r="AG16" s="68"/>
      <c r="AH16" s="68"/>
      <c r="AI16" s="69"/>
      <c r="AJ16" s="62"/>
    </row>
    <row r="17" spans="1:36" ht="25.5" customHeight="1">
      <c r="A17" s="71"/>
      <c r="B17" s="39">
        <v>4</v>
      </c>
      <c r="C17" s="62" t="s">
        <v>40</v>
      </c>
      <c r="D17" s="62"/>
      <c r="E17" s="62"/>
      <c r="F17" s="76">
        <v>510000</v>
      </c>
      <c r="G17" s="77"/>
      <c r="H17" s="77"/>
      <c r="I17" s="78"/>
      <c r="J17" s="68">
        <f>F17*0.1</f>
        <v>51000</v>
      </c>
      <c r="K17" s="68"/>
      <c r="L17" s="68"/>
      <c r="M17" s="68">
        <f>F17+J17</f>
        <v>561000</v>
      </c>
      <c r="N17" s="68"/>
      <c r="O17" s="68"/>
      <c r="P17" s="68"/>
      <c r="Q17" s="69"/>
      <c r="R17" s="62"/>
      <c r="S17" s="30"/>
      <c r="T17" s="39">
        <v>13</v>
      </c>
      <c r="U17" s="62"/>
      <c r="V17" s="62"/>
      <c r="W17" s="62"/>
      <c r="X17" s="68"/>
      <c r="Y17" s="68"/>
      <c r="Z17" s="68"/>
      <c r="AA17" s="68"/>
      <c r="AB17" s="68">
        <f>X17*0.1</f>
        <v>0</v>
      </c>
      <c r="AC17" s="68"/>
      <c r="AD17" s="68"/>
      <c r="AE17" s="68">
        <f>X17+AB17</f>
        <v>0</v>
      </c>
      <c r="AF17" s="68"/>
      <c r="AG17" s="68"/>
      <c r="AH17" s="68"/>
      <c r="AI17" s="69"/>
      <c r="AJ17" s="62"/>
    </row>
    <row r="18" spans="1:36" ht="25.5" customHeight="1">
      <c r="A18" s="71"/>
      <c r="B18" s="45">
        <v>5</v>
      </c>
      <c r="C18" s="57" t="s">
        <v>46</v>
      </c>
      <c r="D18" s="58"/>
      <c r="E18" s="59"/>
      <c r="F18" s="76">
        <v>256000</v>
      </c>
      <c r="G18" s="77"/>
      <c r="H18" s="77"/>
      <c r="I18" s="78"/>
      <c r="J18" s="68">
        <f>F18*0.1</f>
        <v>25600</v>
      </c>
      <c r="K18" s="68"/>
      <c r="L18" s="68"/>
      <c r="M18" s="68">
        <f>F18+J18</f>
        <v>281600</v>
      </c>
      <c r="N18" s="68"/>
      <c r="O18" s="68"/>
      <c r="P18" s="68"/>
      <c r="Q18" s="69"/>
      <c r="R18" s="62"/>
      <c r="S18" s="30"/>
      <c r="T18" s="39">
        <v>14</v>
      </c>
      <c r="U18" s="62"/>
      <c r="V18" s="62"/>
      <c r="W18" s="62"/>
      <c r="X18" s="68"/>
      <c r="Y18" s="68"/>
      <c r="Z18" s="68"/>
      <c r="AA18" s="68"/>
      <c r="AB18" s="68">
        <f>X18*0.1</f>
        <v>0</v>
      </c>
      <c r="AC18" s="68"/>
      <c r="AD18" s="68"/>
      <c r="AE18" s="68">
        <f>X18+AB18</f>
        <v>0</v>
      </c>
      <c r="AF18" s="68"/>
      <c r="AG18" s="68"/>
      <c r="AH18" s="68"/>
      <c r="AI18" s="69"/>
      <c r="AJ18" s="62"/>
    </row>
    <row r="19" spans="1:36" ht="25.5" customHeight="1">
      <c r="A19" s="71"/>
      <c r="B19" s="39">
        <v>6</v>
      </c>
      <c r="C19" s="100" t="s">
        <v>88</v>
      </c>
      <c r="D19" s="101"/>
      <c r="E19" s="102"/>
      <c r="F19" s="76">
        <v>735000</v>
      </c>
      <c r="G19" s="77"/>
      <c r="H19" s="77"/>
      <c r="I19" s="78"/>
      <c r="J19" s="76">
        <f t="shared" si="3"/>
        <v>73500</v>
      </c>
      <c r="K19" s="77"/>
      <c r="L19" s="78"/>
      <c r="M19" s="76">
        <f t="shared" si="1"/>
        <v>808500</v>
      </c>
      <c r="N19" s="77"/>
      <c r="O19" s="77"/>
      <c r="P19" s="78"/>
      <c r="Q19" s="69">
        <v>45737</v>
      </c>
      <c r="R19" s="62"/>
      <c r="S19" s="30"/>
      <c r="T19" s="39">
        <v>15</v>
      </c>
      <c r="U19" s="62"/>
      <c r="V19" s="62"/>
      <c r="W19" s="62"/>
      <c r="X19" s="68"/>
      <c r="Y19" s="68"/>
      <c r="Z19" s="68"/>
      <c r="AA19" s="68"/>
      <c r="AB19" s="68">
        <f t="shared" ref="AB19:AB26" si="5">X19*0.1</f>
        <v>0</v>
      </c>
      <c r="AC19" s="68"/>
      <c r="AD19" s="68"/>
      <c r="AE19" s="68">
        <f t="shared" ref="AE19:AE26" si="6">X19+AB19</f>
        <v>0</v>
      </c>
      <c r="AF19" s="68"/>
      <c r="AG19" s="68"/>
      <c r="AH19" s="68"/>
      <c r="AI19" s="69"/>
      <c r="AJ19" s="62"/>
    </row>
    <row r="20" spans="1:36" ht="25.5" customHeight="1">
      <c r="A20" s="71"/>
      <c r="B20" s="39">
        <v>9</v>
      </c>
      <c r="C20" s="57" t="s">
        <v>14</v>
      </c>
      <c r="D20" s="58"/>
      <c r="E20" s="59"/>
      <c r="F20" s="76">
        <v>30000</v>
      </c>
      <c r="G20" s="77"/>
      <c r="H20" s="77"/>
      <c r="I20" s="78"/>
      <c r="J20" s="68">
        <f t="shared" si="3"/>
        <v>3000</v>
      </c>
      <c r="K20" s="68"/>
      <c r="L20" s="68"/>
      <c r="M20" s="68">
        <f t="shared" si="1"/>
        <v>33000</v>
      </c>
      <c r="N20" s="68"/>
      <c r="O20" s="68"/>
      <c r="P20" s="68"/>
      <c r="Q20" s="69"/>
      <c r="R20" s="62"/>
      <c r="S20" s="30"/>
      <c r="T20" s="39">
        <v>16</v>
      </c>
      <c r="U20" s="62"/>
      <c r="V20" s="62"/>
      <c r="W20" s="62"/>
      <c r="X20" s="68"/>
      <c r="Y20" s="68"/>
      <c r="Z20" s="68"/>
      <c r="AA20" s="68"/>
      <c r="AB20" s="68">
        <f t="shared" si="5"/>
        <v>0</v>
      </c>
      <c r="AC20" s="68"/>
      <c r="AD20" s="68"/>
      <c r="AE20" s="68">
        <f t="shared" si="6"/>
        <v>0</v>
      </c>
      <c r="AF20" s="68"/>
      <c r="AG20" s="68"/>
      <c r="AH20" s="68"/>
      <c r="AI20" s="69"/>
      <c r="AJ20" s="62"/>
    </row>
    <row r="21" spans="1:36" ht="25.5" customHeight="1">
      <c r="A21" s="71"/>
      <c r="B21" s="103">
        <v>10</v>
      </c>
      <c r="C21" s="105" t="s">
        <v>122</v>
      </c>
      <c r="D21" s="106"/>
      <c r="E21" s="107"/>
      <c r="F21" s="111">
        <v>644000</v>
      </c>
      <c r="G21" s="112"/>
      <c r="H21" s="112"/>
      <c r="I21" s="113"/>
      <c r="J21" s="114">
        <f t="shared" si="3"/>
        <v>64400</v>
      </c>
      <c r="K21" s="114"/>
      <c r="L21" s="114"/>
      <c r="M21" s="84">
        <f>F21+J21+F22</f>
        <v>774280</v>
      </c>
      <c r="N21" s="85"/>
      <c r="O21" s="85"/>
      <c r="P21" s="86"/>
      <c r="Q21" s="118"/>
      <c r="R21" s="119"/>
      <c r="S21" s="51"/>
      <c r="T21" s="39">
        <v>24</v>
      </c>
      <c r="U21" s="62"/>
      <c r="V21" s="62"/>
      <c r="W21" s="62"/>
      <c r="X21" s="68"/>
      <c r="Y21" s="68"/>
      <c r="Z21" s="68"/>
      <c r="AA21" s="68"/>
      <c r="AB21" s="68">
        <f>X21*0.1</f>
        <v>0</v>
      </c>
      <c r="AC21" s="68"/>
      <c r="AD21" s="68"/>
      <c r="AE21" s="68">
        <f>X21+AB21</f>
        <v>0</v>
      </c>
      <c r="AF21" s="68"/>
      <c r="AG21" s="68"/>
      <c r="AH21" s="68"/>
      <c r="AI21" s="69"/>
      <c r="AJ21" s="62"/>
    </row>
    <row r="22" spans="1:36" ht="25.5" customHeight="1">
      <c r="A22" s="71"/>
      <c r="B22" s="104"/>
      <c r="C22" s="108"/>
      <c r="D22" s="109"/>
      <c r="E22" s="110"/>
      <c r="F22" s="122">
        <v>65880</v>
      </c>
      <c r="G22" s="123"/>
      <c r="H22" s="123"/>
      <c r="I22" s="124"/>
      <c r="J22" s="125" t="s">
        <v>16</v>
      </c>
      <c r="K22" s="125"/>
      <c r="L22" s="125"/>
      <c r="M22" s="115"/>
      <c r="N22" s="116"/>
      <c r="O22" s="116"/>
      <c r="P22" s="117"/>
      <c r="Q22" s="120"/>
      <c r="R22" s="121"/>
      <c r="S22" s="51"/>
      <c r="T22" s="39">
        <v>25</v>
      </c>
      <c r="U22" s="62"/>
      <c r="V22" s="62"/>
      <c r="W22" s="62"/>
      <c r="X22" s="68"/>
      <c r="Y22" s="68"/>
      <c r="Z22" s="68"/>
      <c r="AA22" s="68"/>
      <c r="AB22" s="68">
        <f t="shared" ref="AB22" si="7">X22*0.1</f>
        <v>0</v>
      </c>
      <c r="AC22" s="68"/>
      <c r="AD22" s="68"/>
      <c r="AE22" s="68">
        <f t="shared" ref="AE22" si="8">X22+AB22</f>
        <v>0</v>
      </c>
      <c r="AF22" s="68"/>
      <c r="AG22" s="68"/>
      <c r="AH22" s="68"/>
      <c r="AI22" s="69"/>
      <c r="AJ22" s="62"/>
    </row>
    <row r="23" spans="1:36" ht="25.5" customHeight="1">
      <c r="A23" s="71"/>
      <c r="B23" s="39">
        <v>11</v>
      </c>
      <c r="C23" s="152" t="s">
        <v>120</v>
      </c>
      <c r="D23" s="152"/>
      <c r="E23" s="152"/>
      <c r="F23" s="76">
        <v>15000</v>
      </c>
      <c r="G23" s="77"/>
      <c r="H23" s="77"/>
      <c r="I23" s="78"/>
      <c r="J23" s="68">
        <f t="shared" si="3"/>
        <v>1500</v>
      </c>
      <c r="K23" s="68"/>
      <c r="L23" s="68"/>
      <c r="M23" s="68">
        <f t="shared" si="1"/>
        <v>16500</v>
      </c>
      <c r="N23" s="68"/>
      <c r="O23" s="68"/>
      <c r="P23" s="68"/>
      <c r="Q23" s="69">
        <v>45735</v>
      </c>
      <c r="R23" s="62"/>
      <c r="S23" s="30"/>
      <c r="T23" s="39">
        <v>17</v>
      </c>
      <c r="U23" s="62"/>
      <c r="V23" s="62"/>
      <c r="W23" s="62"/>
      <c r="X23" s="68"/>
      <c r="Y23" s="68"/>
      <c r="Z23" s="68"/>
      <c r="AA23" s="68"/>
      <c r="AB23" s="68">
        <f t="shared" si="5"/>
        <v>0</v>
      </c>
      <c r="AC23" s="68"/>
      <c r="AD23" s="68"/>
      <c r="AE23" s="68">
        <f t="shared" si="6"/>
        <v>0</v>
      </c>
      <c r="AF23" s="68"/>
      <c r="AG23" s="68"/>
      <c r="AH23" s="68"/>
      <c r="AI23" s="69"/>
      <c r="AJ23" s="62"/>
    </row>
    <row r="24" spans="1:36" ht="25.5" customHeight="1">
      <c r="A24" s="71"/>
      <c r="B24" s="45">
        <v>12</v>
      </c>
      <c r="C24" s="126" t="s">
        <v>29</v>
      </c>
      <c r="D24" s="127"/>
      <c r="E24" s="128"/>
      <c r="F24" s="76">
        <v>30000</v>
      </c>
      <c r="G24" s="77"/>
      <c r="H24" s="77"/>
      <c r="I24" s="78"/>
      <c r="J24" s="68">
        <f t="shared" si="3"/>
        <v>3000</v>
      </c>
      <c r="K24" s="68"/>
      <c r="L24" s="68"/>
      <c r="M24" s="68">
        <f t="shared" si="1"/>
        <v>33000</v>
      </c>
      <c r="N24" s="68"/>
      <c r="O24" s="68"/>
      <c r="P24" s="68"/>
      <c r="Q24" s="79"/>
      <c r="R24" s="80"/>
      <c r="S24" s="30"/>
      <c r="T24" s="39">
        <v>18</v>
      </c>
      <c r="U24" s="62"/>
      <c r="V24" s="62"/>
      <c r="W24" s="62"/>
      <c r="X24" s="68"/>
      <c r="Y24" s="68"/>
      <c r="Z24" s="68"/>
      <c r="AA24" s="68"/>
      <c r="AB24" s="68">
        <f t="shared" si="5"/>
        <v>0</v>
      </c>
      <c r="AC24" s="68"/>
      <c r="AD24" s="68"/>
      <c r="AE24" s="68">
        <f t="shared" si="6"/>
        <v>0</v>
      </c>
      <c r="AF24" s="68"/>
      <c r="AG24" s="68"/>
      <c r="AH24" s="68"/>
      <c r="AI24" s="69"/>
      <c r="AJ24" s="62"/>
    </row>
    <row r="25" spans="1:36" ht="25.5" customHeight="1" thickBot="1">
      <c r="A25" s="71"/>
      <c r="B25" s="39">
        <v>13</v>
      </c>
      <c r="C25" s="88" t="s">
        <v>33</v>
      </c>
      <c r="D25" s="88"/>
      <c r="E25" s="88"/>
      <c r="F25" s="76">
        <v>15000</v>
      </c>
      <c r="G25" s="77"/>
      <c r="H25" s="77"/>
      <c r="I25" s="78"/>
      <c r="J25" s="129">
        <f t="shared" si="3"/>
        <v>1500</v>
      </c>
      <c r="K25" s="129"/>
      <c r="L25" s="129"/>
      <c r="M25" s="129">
        <f t="shared" si="1"/>
        <v>16500</v>
      </c>
      <c r="N25" s="129"/>
      <c r="O25" s="129"/>
      <c r="P25" s="129"/>
      <c r="Q25" s="88"/>
      <c r="R25" s="88"/>
      <c r="S25" s="30"/>
      <c r="T25" s="39">
        <v>19</v>
      </c>
      <c r="U25" s="62"/>
      <c r="V25" s="62"/>
      <c r="W25" s="62"/>
      <c r="X25" s="68"/>
      <c r="Y25" s="68"/>
      <c r="Z25" s="68"/>
      <c r="AA25" s="68"/>
      <c r="AB25" s="68">
        <f t="shared" si="5"/>
        <v>0</v>
      </c>
      <c r="AC25" s="68"/>
      <c r="AD25" s="68"/>
      <c r="AE25" s="68">
        <f t="shared" si="6"/>
        <v>0</v>
      </c>
      <c r="AF25" s="68"/>
      <c r="AG25" s="68"/>
      <c r="AH25" s="68"/>
      <c r="AI25" s="69"/>
      <c r="AJ25" s="62"/>
    </row>
    <row r="26" spans="1:36" ht="25.5" customHeight="1" thickTop="1" thickBot="1">
      <c r="A26" s="140" t="s">
        <v>108</v>
      </c>
      <c r="B26" s="141"/>
      <c r="C26" s="142" t="s">
        <v>127</v>
      </c>
      <c r="D26" s="142"/>
      <c r="E26" s="142"/>
      <c r="F26" s="95">
        <v>2749030</v>
      </c>
      <c r="G26" s="96"/>
      <c r="H26" s="96"/>
      <c r="I26" s="97"/>
      <c r="J26" s="143">
        <v>274904</v>
      </c>
      <c r="K26" s="143"/>
      <c r="L26" s="143"/>
      <c r="M26" s="143">
        <f t="shared" si="1"/>
        <v>3023934</v>
      </c>
      <c r="N26" s="143"/>
      <c r="O26" s="143"/>
      <c r="P26" s="143"/>
      <c r="Q26" s="144">
        <v>45726</v>
      </c>
      <c r="R26" s="145"/>
      <c r="S26" s="30"/>
      <c r="T26" s="39">
        <v>21</v>
      </c>
      <c r="U26" s="62"/>
      <c r="V26" s="62"/>
      <c r="W26" s="62"/>
      <c r="X26" s="68"/>
      <c r="Y26" s="68"/>
      <c r="Z26" s="68"/>
      <c r="AA26" s="68"/>
      <c r="AB26" s="68">
        <f t="shared" si="5"/>
        <v>0</v>
      </c>
      <c r="AC26" s="68"/>
      <c r="AD26" s="68"/>
      <c r="AE26" s="68">
        <f t="shared" si="6"/>
        <v>0</v>
      </c>
      <c r="AF26" s="68"/>
      <c r="AG26" s="68"/>
      <c r="AH26" s="68"/>
      <c r="AI26" s="69"/>
      <c r="AJ26" s="62"/>
    </row>
    <row r="27" spans="1:36" ht="25.5" customHeight="1" thickTop="1">
      <c r="A27" s="130" t="s">
        <v>22</v>
      </c>
      <c r="B27" s="45">
        <v>1</v>
      </c>
      <c r="C27" s="132" t="s">
        <v>125</v>
      </c>
      <c r="D27" s="132"/>
      <c r="E27" s="132"/>
      <c r="F27" s="133">
        <v>117300</v>
      </c>
      <c r="G27" s="134"/>
      <c r="H27" s="134"/>
      <c r="I27" s="135"/>
      <c r="J27" s="136">
        <f>F27*0.1</f>
        <v>11730</v>
      </c>
      <c r="K27" s="136"/>
      <c r="L27" s="136"/>
      <c r="M27" s="136">
        <f>F27+J27</f>
        <v>129030</v>
      </c>
      <c r="N27" s="136"/>
      <c r="O27" s="136"/>
      <c r="P27" s="136"/>
      <c r="Q27" s="79">
        <v>45737</v>
      </c>
      <c r="R27" s="80"/>
      <c r="S27" s="30"/>
      <c r="T27" s="39">
        <v>22</v>
      </c>
      <c r="U27" s="62"/>
      <c r="V27" s="62"/>
      <c r="W27" s="62"/>
      <c r="X27" s="68"/>
      <c r="Y27" s="68"/>
      <c r="Z27" s="68"/>
      <c r="AA27" s="68"/>
      <c r="AB27" s="68">
        <f>X27*0.1</f>
        <v>0</v>
      </c>
      <c r="AC27" s="68"/>
      <c r="AD27" s="68"/>
      <c r="AE27" s="68">
        <f>X27+AB27</f>
        <v>0</v>
      </c>
      <c r="AF27" s="68"/>
      <c r="AG27" s="68"/>
      <c r="AH27" s="68"/>
      <c r="AI27" s="69"/>
      <c r="AJ27" s="62"/>
    </row>
    <row r="28" spans="1:36" ht="25.5" customHeight="1">
      <c r="A28" s="131"/>
      <c r="B28" s="45">
        <v>3</v>
      </c>
      <c r="C28" s="62" t="s">
        <v>26</v>
      </c>
      <c r="D28" s="62"/>
      <c r="E28" s="62"/>
      <c r="F28" s="76">
        <v>42000</v>
      </c>
      <c r="G28" s="77"/>
      <c r="H28" s="77"/>
      <c r="I28" s="78"/>
      <c r="J28" s="68">
        <f t="shared" si="3"/>
        <v>4200</v>
      </c>
      <c r="K28" s="68"/>
      <c r="L28" s="68"/>
      <c r="M28" s="68">
        <f t="shared" si="1"/>
        <v>46200</v>
      </c>
      <c r="N28" s="68"/>
      <c r="O28" s="68"/>
      <c r="P28" s="68"/>
      <c r="Q28" s="79">
        <v>45733</v>
      </c>
      <c r="R28" s="80"/>
      <c r="S28" s="30"/>
      <c r="T28" s="39">
        <v>23</v>
      </c>
      <c r="U28" s="62"/>
      <c r="V28" s="62"/>
      <c r="W28" s="62"/>
      <c r="X28" s="68"/>
      <c r="Y28" s="68"/>
      <c r="Z28" s="68"/>
      <c r="AA28" s="68"/>
      <c r="AB28" s="68">
        <f t="shared" ref="AB28" si="9">X28*0.1</f>
        <v>0</v>
      </c>
      <c r="AC28" s="68"/>
      <c r="AD28" s="68"/>
      <c r="AE28" s="68">
        <f t="shared" ref="AE28" si="10">X28+AB28</f>
        <v>0</v>
      </c>
      <c r="AF28" s="68"/>
      <c r="AG28" s="68"/>
      <c r="AH28" s="68"/>
      <c r="AI28" s="69"/>
      <c r="AJ28" s="62"/>
    </row>
    <row r="29" spans="1:36" ht="25.5" customHeight="1">
      <c r="A29" s="131"/>
      <c r="B29" s="103">
        <v>4</v>
      </c>
      <c r="C29" s="105" t="s">
        <v>43</v>
      </c>
      <c r="D29" s="106"/>
      <c r="E29" s="107"/>
      <c r="F29" s="111">
        <v>0</v>
      </c>
      <c r="G29" s="112"/>
      <c r="H29" s="112"/>
      <c r="I29" s="113"/>
      <c r="J29" s="114">
        <f t="shared" si="3"/>
        <v>0</v>
      </c>
      <c r="K29" s="114"/>
      <c r="L29" s="114"/>
      <c r="M29" s="84">
        <f>F29+J29+F30</f>
        <v>0</v>
      </c>
      <c r="N29" s="85"/>
      <c r="O29" s="85"/>
      <c r="P29" s="86"/>
      <c r="Q29" s="118"/>
      <c r="R29" s="119"/>
      <c r="S29" s="51"/>
      <c r="T29" s="39">
        <v>24</v>
      </c>
      <c r="U29" s="62"/>
      <c r="V29" s="62"/>
      <c r="W29" s="62"/>
      <c r="X29" s="68"/>
      <c r="Y29" s="68"/>
      <c r="Z29" s="68"/>
      <c r="AA29" s="68"/>
      <c r="AB29" s="68">
        <f>X29*0.1</f>
        <v>0</v>
      </c>
      <c r="AC29" s="68"/>
      <c r="AD29" s="68"/>
      <c r="AE29" s="68">
        <f>X29+AB29</f>
        <v>0</v>
      </c>
      <c r="AF29" s="68"/>
      <c r="AG29" s="68"/>
      <c r="AH29" s="68"/>
      <c r="AI29" s="69"/>
      <c r="AJ29" s="62"/>
    </row>
    <row r="30" spans="1:36" ht="25.5" customHeight="1">
      <c r="A30" s="131"/>
      <c r="B30" s="104"/>
      <c r="C30" s="108"/>
      <c r="D30" s="109"/>
      <c r="E30" s="110"/>
      <c r="F30" s="122">
        <v>0</v>
      </c>
      <c r="G30" s="123"/>
      <c r="H30" s="123"/>
      <c r="I30" s="124"/>
      <c r="J30" s="125" t="s">
        <v>16</v>
      </c>
      <c r="K30" s="125"/>
      <c r="L30" s="125"/>
      <c r="M30" s="115"/>
      <c r="N30" s="116"/>
      <c r="O30" s="116"/>
      <c r="P30" s="117"/>
      <c r="Q30" s="120"/>
      <c r="R30" s="121"/>
      <c r="S30" s="51"/>
      <c r="T30" s="39">
        <v>25</v>
      </c>
      <c r="U30" s="62"/>
      <c r="V30" s="62"/>
      <c r="W30" s="62"/>
      <c r="X30" s="68"/>
      <c r="Y30" s="68"/>
      <c r="Z30" s="68"/>
      <c r="AA30" s="68"/>
      <c r="AB30" s="68">
        <f t="shared" ref="AB30:AB31" si="11">X30*0.1</f>
        <v>0</v>
      </c>
      <c r="AC30" s="68"/>
      <c r="AD30" s="68"/>
      <c r="AE30" s="68">
        <f t="shared" ref="AE30:AE31" si="12">X30+AB30</f>
        <v>0</v>
      </c>
      <c r="AF30" s="68"/>
      <c r="AG30" s="68"/>
      <c r="AH30" s="68"/>
      <c r="AI30" s="69"/>
      <c r="AJ30" s="62"/>
    </row>
    <row r="31" spans="1:36" ht="25.5" customHeight="1" thickBot="1">
      <c r="A31" s="131"/>
      <c r="B31" s="45">
        <v>6</v>
      </c>
      <c r="C31" s="80" t="s">
        <v>47</v>
      </c>
      <c r="D31" s="80"/>
      <c r="E31" s="80"/>
      <c r="F31" s="137">
        <v>0</v>
      </c>
      <c r="G31" s="138"/>
      <c r="H31" s="138"/>
      <c r="I31" s="139"/>
      <c r="J31" s="136">
        <f t="shared" si="3"/>
        <v>0</v>
      </c>
      <c r="K31" s="136"/>
      <c r="L31" s="136"/>
      <c r="M31" s="136">
        <f t="shared" si="1"/>
        <v>0</v>
      </c>
      <c r="N31" s="136"/>
      <c r="O31" s="136"/>
      <c r="P31" s="136"/>
      <c r="Q31" s="79"/>
      <c r="R31" s="80"/>
      <c r="S31" s="30"/>
      <c r="T31" s="39">
        <v>27</v>
      </c>
      <c r="U31" s="62"/>
      <c r="V31" s="62"/>
      <c r="W31" s="62"/>
      <c r="X31" s="68"/>
      <c r="Y31" s="68"/>
      <c r="Z31" s="68"/>
      <c r="AA31" s="68"/>
      <c r="AB31" s="68">
        <f t="shared" si="11"/>
        <v>0</v>
      </c>
      <c r="AC31" s="68"/>
      <c r="AD31" s="68"/>
      <c r="AE31" s="68">
        <f t="shared" si="12"/>
        <v>0</v>
      </c>
      <c r="AF31" s="68"/>
      <c r="AG31" s="68"/>
      <c r="AH31" s="68"/>
      <c r="AI31" s="69"/>
      <c r="AJ31" s="62"/>
    </row>
    <row r="32" spans="1:36" ht="25.5" customHeight="1" thickBot="1">
      <c r="A32" s="46"/>
      <c r="B32" s="31"/>
      <c r="C32" s="30"/>
      <c r="D32" s="30"/>
      <c r="E32" s="30"/>
      <c r="F32" s="146">
        <f>SUM(F5:F31)</f>
        <v>8590767</v>
      </c>
      <c r="G32" s="147"/>
      <c r="H32" s="147"/>
      <c r="I32" s="148"/>
      <c r="J32" s="146">
        <f>SUM(J5:J31)</f>
        <v>852489.7</v>
      </c>
      <c r="K32" s="147"/>
      <c r="L32" s="148"/>
      <c r="M32" s="146">
        <f>SUM(M5:M31)</f>
        <v>9443256.6999999993</v>
      </c>
      <c r="N32" s="147"/>
      <c r="O32" s="147"/>
      <c r="P32" s="148"/>
      <c r="Q32" s="30"/>
      <c r="R32" s="30"/>
      <c r="S32" s="30"/>
      <c r="T32" s="31"/>
      <c r="U32" s="30"/>
      <c r="V32" s="30"/>
      <c r="W32" s="30"/>
      <c r="X32" s="149">
        <f>SUM(X5:X31)</f>
        <v>1525000</v>
      </c>
      <c r="Y32" s="150"/>
      <c r="Z32" s="150"/>
      <c r="AA32" s="151"/>
      <c r="AB32" s="149">
        <f>SUM(AB5:AB31)</f>
        <v>152500</v>
      </c>
      <c r="AC32" s="150"/>
      <c r="AD32" s="151"/>
      <c r="AE32" s="149">
        <f>SUM(AE5:AE31)</f>
        <v>1677500</v>
      </c>
      <c r="AF32" s="150"/>
      <c r="AG32" s="150"/>
      <c r="AH32" s="151"/>
      <c r="AI32" s="30"/>
      <c r="AJ32" s="30"/>
    </row>
    <row r="35" spans="11:11" ht="25.5" customHeight="1">
      <c r="K35" s="49">
        <f>J32-J26</f>
        <v>577585.69999999995</v>
      </c>
    </row>
  </sheetData>
  <mergeCells count="296">
    <mergeCell ref="F32:I32"/>
    <mergeCell ref="J32:L32"/>
    <mergeCell ref="M32:P32"/>
    <mergeCell ref="X32:AA32"/>
    <mergeCell ref="AB32:AD32"/>
    <mergeCell ref="AE32:AH32"/>
    <mergeCell ref="AE30:AH30"/>
    <mergeCell ref="Q29:R30"/>
    <mergeCell ref="U29:W29"/>
    <mergeCell ref="X29:AA29"/>
    <mergeCell ref="AB29:AD29"/>
    <mergeCell ref="AE29:AH29"/>
    <mergeCell ref="AI29:AJ29"/>
    <mergeCell ref="AI30:AJ30"/>
    <mergeCell ref="C31:E31"/>
    <mergeCell ref="F31:I31"/>
    <mergeCell ref="J31:L31"/>
    <mergeCell ref="M31:P31"/>
    <mergeCell ref="Q31:R31"/>
    <mergeCell ref="U31:W31"/>
    <mergeCell ref="F30:I30"/>
    <mergeCell ref="J30:L30"/>
    <mergeCell ref="U30:W30"/>
    <mergeCell ref="X31:AA31"/>
    <mergeCell ref="AB31:AD31"/>
    <mergeCell ref="AE31:AH31"/>
    <mergeCell ref="AI31:AJ31"/>
    <mergeCell ref="AE27:AH27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AI28:AJ28"/>
    <mergeCell ref="A27:A31"/>
    <mergeCell ref="C27:E27"/>
    <mergeCell ref="F27:I27"/>
    <mergeCell ref="J27:L27"/>
    <mergeCell ref="M27:P27"/>
    <mergeCell ref="Q27:R27"/>
    <mergeCell ref="U27:W27"/>
    <mergeCell ref="X27:AA27"/>
    <mergeCell ref="AB27:AD27"/>
    <mergeCell ref="B29:B30"/>
    <mergeCell ref="C29:E30"/>
    <mergeCell ref="F29:I29"/>
    <mergeCell ref="J29:L29"/>
    <mergeCell ref="M29:P30"/>
    <mergeCell ref="X30:AA30"/>
    <mergeCell ref="AB30:AD30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A26:B26"/>
    <mergeCell ref="C26:E26"/>
    <mergeCell ref="F26:I26"/>
    <mergeCell ref="J26:L26"/>
    <mergeCell ref="M26:P26"/>
    <mergeCell ref="Q26:R26"/>
    <mergeCell ref="U26:W26"/>
    <mergeCell ref="X26:AA26"/>
    <mergeCell ref="A14:A25"/>
    <mergeCell ref="C14:E14"/>
    <mergeCell ref="F14:I14"/>
    <mergeCell ref="J14:L14"/>
    <mergeCell ref="M14:P14"/>
    <mergeCell ref="B21:B22"/>
    <mergeCell ref="C21:E22"/>
    <mergeCell ref="X15:AA15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F21:I21"/>
    <mergeCell ref="J21:L21"/>
    <mergeCell ref="M21:P22"/>
    <mergeCell ref="Q21:R22"/>
    <mergeCell ref="U21:W21"/>
    <mergeCell ref="X21:AA21"/>
    <mergeCell ref="AB21:AD21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81461-BB93-4CD2-989A-AAFA9027FD21}">
  <dimension ref="A1:AJ32"/>
  <sheetViews>
    <sheetView zoomScale="90" zoomScaleNormal="90" workbookViewId="0">
      <selection activeCell="Q15" sqref="Q15:R15"/>
    </sheetView>
  </sheetViews>
  <sheetFormatPr defaultColWidth="5" defaultRowHeight="30" customHeight="1"/>
  <cols>
    <col min="1" max="1" width="5" style="47"/>
    <col min="2" max="2" width="3.875" style="48" customWidth="1"/>
    <col min="3" max="3" width="5" style="33" customWidth="1"/>
    <col min="4" max="5" width="5" style="33"/>
    <col min="6" max="16" width="5" style="49"/>
    <col min="17" max="18" width="5" style="34"/>
    <col min="19" max="19" width="5" style="47"/>
    <col min="20" max="20" width="3.875" style="48" customWidth="1"/>
    <col min="21" max="23" width="5" style="33"/>
    <col min="24" max="34" width="5" style="49"/>
    <col min="35" max="16384" width="5" style="34"/>
  </cols>
  <sheetData>
    <row r="1" spans="1:36" ht="26.25" customHeight="1">
      <c r="A1" s="30"/>
      <c r="B1" s="31"/>
      <c r="C1" s="63" t="s">
        <v>121</v>
      </c>
      <c r="D1" s="63"/>
      <c r="E1" s="63"/>
      <c r="F1" s="64">
        <v>1</v>
      </c>
      <c r="G1" s="54" t="s">
        <v>18</v>
      </c>
      <c r="H1" s="55" t="s">
        <v>19</v>
      </c>
      <c r="I1" s="55"/>
      <c r="J1" s="55"/>
      <c r="K1" s="55"/>
      <c r="L1" s="55"/>
      <c r="M1" s="55"/>
      <c r="N1" s="32"/>
      <c r="O1" s="32"/>
      <c r="P1" s="32"/>
      <c r="Q1" s="33"/>
      <c r="R1" s="33"/>
      <c r="S1" s="30"/>
      <c r="T1" s="31"/>
      <c r="U1" s="63" t="s">
        <v>121</v>
      </c>
      <c r="V1" s="63"/>
      <c r="W1" s="63"/>
      <c r="X1" s="64">
        <v>1</v>
      </c>
      <c r="Y1" s="54" t="s">
        <v>18</v>
      </c>
      <c r="Z1" s="55" t="s">
        <v>110</v>
      </c>
      <c r="AA1" s="55"/>
      <c r="AB1" s="55"/>
      <c r="AC1" s="55"/>
      <c r="AD1" s="55"/>
      <c r="AE1" s="55"/>
      <c r="AF1" s="32"/>
      <c r="AG1" s="32"/>
      <c r="AH1" s="32"/>
      <c r="AI1" s="33"/>
      <c r="AJ1" s="33"/>
    </row>
    <row r="2" spans="1:36" ht="16.899999999999999" customHeight="1">
      <c r="A2" s="30"/>
      <c r="B2" s="31"/>
      <c r="C2" s="63"/>
      <c r="D2" s="63"/>
      <c r="E2" s="63"/>
      <c r="F2" s="64"/>
      <c r="G2" s="54"/>
      <c r="H2" s="55"/>
      <c r="I2" s="55"/>
      <c r="J2" s="55"/>
      <c r="K2" s="55"/>
      <c r="L2" s="55"/>
      <c r="M2" s="55"/>
      <c r="N2" s="32"/>
      <c r="O2" s="32"/>
      <c r="P2" s="32"/>
      <c r="Q2" s="33"/>
      <c r="R2" s="33"/>
      <c r="S2" s="30"/>
      <c r="T2" s="31"/>
      <c r="U2" s="63"/>
      <c r="V2" s="63"/>
      <c r="W2" s="63"/>
      <c r="X2" s="64"/>
      <c r="Y2" s="54"/>
      <c r="Z2" s="55"/>
      <c r="AA2" s="55"/>
      <c r="AB2" s="55"/>
      <c r="AC2" s="55"/>
      <c r="AD2" s="55"/>
      <c r="AE2" s="55"/>
      <c r="AF2" s="32"/>
      <c r="AG2" s="32"/>
      <c r="AH2" s="32"/>
      <c r="AI2" s="33"/>
      <c r="AJ2" s="33"/>
    </row>
    <row r="3" spans="1:36" ht="16.899999999999999" customHeight="1">
      <c r="A3" s="30"/>
      <c r="B3" s="31"/>
      <c r="F3" s="32"/>
      <c r="G3" s="32"/>
      <c r="H3" s="32"/>
      <c r="I3" s="32"/>
      <c r="J3" s="32"/>
      <c r="K3" s="32"/>
      <c r="L3" s="32"/>
      <c r="M3" s="56" t="s">
        <v>17</v>
      </c>
      <c r="N3" s="56"/>
      <c r="O3" s="56"/>
      <c r="P3" s="56"/>
      <c r="Q3" s="56"/>
      <c r="R3" s="56"/>
      <c r="S3" s="30"/>
      <c r="T3" s="31"/>
      <c r="X3" s="32"/>
      <c r="Y3" s="32"/>
      <c r="Z3" s="32"/>
      <c r="AA3" s="32"/>
      <c r="AB3" s="32"/>
      <c r="AC3" s="32"/>
      <c r="AD3" s="32"/>
      <c r="AE3" s="56" t="s">
        <v>17</v>
      </c>
      <c r="AF3" s="56"/>
      <c r="AG3" s="56"/>
      <c r="AH3" s="56"/>
      <c r="AI3" s="56"/>
      <c r="AJ3" s="56"/>
    </row>
    <row r="4" spans="1:36" ht="24.6" customHeight="1">
      <c r="A4" s="35" t="s">
        <v>2</v>
      </c>
      <c r="B4" s="57" t="s">
        <v>1</v>
      </c>
      <c r="C4" s="58"/>
      <c r="D4" s="58"/>
      <c r="E4" s="59"/>
      <c r="F4" s="60" t="s">
        <v>3</v>
      </c>
      <c r="G4" s="60"/>
      <c r="H4" s="60"/>
      <c r="I4" s="60"/>
      <c r="J4" s="60" t="s">
        <v>0</v>
      </c>
      <c r="K4" s="60"/>
      <c r="L4" s="60"/>
      <c r="M4" s="60" t="s">
        <v>4</v>
      </c>
      <c r="N4" s="60"/>
      <c r="O4" s="60"/>
      <c r="P4" s="60"/>
      <c r="Q4" s="61" t="s">
        <v>5</v>
      </c>
      <c r="R4" s="61"/>
      <c r="S4" s="36"/>
      <c r="T4" s="62" t="s">
        <v>1</v>
      </c>
      <c r="U4" s="62"/>
      <c r="V4" s="62"/>
      <c r="W4" s="62"/>
      <c r="X4" s="60" t="s">
        <v>112</v>
      </c>
      <c r="Y4" s="60"/>
      <c r="Z4" s="60"/>
      <c r="AA4" s="60"/>
      <c r="AB4" s="60" t="s">
        <v>0</v>
      </c>
      <c r="AC4" s="60"/>
      <c r="AD4" s="60"/>
      <c r="AE4" s="60" t="s">
        <v>113</v>
      </c>
      <c r="AF4" s="60"/>
      <c r="AG4" s="60"/>
      <c r="AH4" s="60"/>
      <c r="AI4" s="61" t="s">
        <v>111</v>
      </c>
      <c r="AJ4" s="61"/>
    </row>
    <row r="5" spans="1:36" ht="24.6" customHeight="1" thickBot="1">
      <c r="A5" s="37" t="s">
        <v>8</v>
      </c>
      <c r="B5" s="38" t="s">
        <v>6</v>
      </c>
      <c r="C5" s="65" t="s">
        <v>7</v>
      </c>
      <c r="D5" s="65"/>
      <c r="E5" s="65"/>
      <c r="F5" s="182">
        <v>488250</v>
      </c>
      <c r="G5" s="182"/>
      <c r="H5" s="182"/>
      <c r="I5" s="182"/>
      <c r="J5" s="182">
        <v>48825</v>
      </c>
      <c r="K5" s="182"/>
      <c r="L5" s="182"/>
      <c r="M5" s="182">
        <f>F5+J5</f>
        <v>537075</v>
      </c>
      <c r="N5" s="182"/>
      <c r="O5" s="182"/>
      <c r="P5" s="182"/>
      <c r="Q5" s="67">
        <v>45716</v>
      </c>
      <c r="R5" s="65"/>
      <c r="S5" s="36"/>
      <c r="T5" s="39">
        <v>1</v>
      </c>
      <c r="U5" s="62"/>
      <c r="V5" s="62"/>
      <c r="W5" s="62"/>
      <c r="X5" s="60">
        <v>0</v>
      </c>
      <c r="Y5" s="60"/>
      <c r="Z5" s="60"/>
      <c r="AA5" s="60"/>
      <c r="AB5" s="60">
        <f>X5*0.1</f>
        <v>0</v>
      </c>
      <c r="AC5" s="60"/>
      <c r="AD5" s="60"/>
      <c r="AE5" s="60">
        <f>X5+AB5</f>
        <v>0</v>
      </c>
      <c r="AF5" s="60"/>
      <c r="AG5" s="60"/>
      <c r="AH5" s="60"/>
      <c r="AI5" s="69" t="s">
        <v>119</v>
      </c>
      <c r="AJ5" s="62"/>
    </row>
    <row r="6" spans="1:36" ht="24.6" customHeight="1" thickTop="1">
      <c r="A6" s="70" t="s">
        <v>20</v>
      </c>
      <c r="B6" s="40">
        <v>1</v>
      </c>
      <c r="C6" s="166" t="s">
        <v>71</v>
      </c>
      <c r="D6" s="166"/>
      <c r="E6" s="166"/>
      <c r="F6" s="74">
        <v>28000</v>
      </c>
      <c r="G6" s="74"/>
      <c r="H6" s="74"/>
      <c r="I6" s="74"/>
      <c r="J6" s="74">
        <f>F6*0.1</f>
        <v>2800</v>
      </c>
      <c r="K6" s="74"/>
      <c r="L6" s="74"/>
      <c r="M6" s="74">
        <f>F6+J6</f>
        <v>30800</v>
      </c>
      <c r="N6" s="74"/>
      <c r="O6" s="74"/>
      <c r="P6" s="74"/>
      <c r="Q6" s="75">
        <v>45708</v>
      </c>
      <c r="R6" s="73"/>
      <c r="S6" s="41"/>
      <c r="T6" s="39">
        <v>2</v>
      </c>
      <c r="U6" s="62"/>
      <c r="V6" s="62"/>
      <c r="W6" s="62"/>
      <c r="X6" s="60">
        <v>0</v>
      </c>
      <c r="Y6" s="60"/>
      <c r="Z6" s="60"/>
      <c r="AA6" s="60"/>
      <c r="AB6" s="60">
        <f t="shared" ref="AB6:AB16" si="0">X6*0.1</f>
        <v>0</v>
      </c>
      <c r="AC6" s="60"/>
      <c r="AD6" s="60"/>
      <c r="AE6" s="60">
        <f>X6+AB6</f>
        <v>0</v>
      </c>
      <c r="AF6" s="60"/>
      <c r="AG6" s="60"/>
      <c r="AH6" s="60"/>
      <c r="AI6" s="69"/>
      <c r="AJ6" s="62"/>
    </row>
    <row r="7" spans="1:36" ht="24.6" customHeight="1">
      <c r="A7" s="71"/>
      <c r="B7" s="39">
        <v>2</v>
      </c>
      <c r="C7" s="163" t="s">
        <v>12</v>
      </c>
      <c r="D7" s="163"/>
      <c r="E7" s="163"/>
      <c r="F7" s="76">
        <v>213500</v>
      </c>
      <c r="G7" s="77"/>
      <c r="H7" s="77"/>
      <c r="I7" s="78"/>
      <c r="J7" s="68">
        <f>F7*0.1</f>
        <v>21350</v>
      </c>
      <c r="K7" s="68"/>
      <c r="L7" s="68"/>
      <c r="M7" s="68">
        <f>F7+J7</f>
        <v>234850</v>
      </c>
      <c r="N7" s="68"/>
      <c r="O7" s="68"/>
      <c r="P7" s="68"/>
      <c r="Q7" s="79">
        <v>45708</v>
      </c>
      <c r="R7" s="80"/>
      <c r="S7" s="41"/>
      <c r="T7" s="39">
        <v>3</v>
      </c>
      <c r="U7" s="62"/>
      <c r="V7" s="62"/>
      <c r="W7" s="62"/>
      <c r="X7" s="60">
        <v>0</v>
      </c>
      <c r="Y7" s="60"/>
      <c r="Z7" s="60"/>
      <c r="AA7" s="60"/>
      <c r="AB7" s="60">
        <f t="shared" si="0"/>
        <v>0</v>
      </c>
      <c r="AC7" s="60"/>
      <c r="AD7" s="60"/>
      <c r="AE7" s="60">
        <f>X7+AB7</f>
        <v>0</v>
      </c>
      <c r="AF7" s="60"/>
      <c r="AG7" s="60"/>
      <c r="AH7" s="60"/>
      <c r="AI7" s="69"/>
      <c r="AJ7" s="62"/>
    </row>
    <row r="8" spans="1:36" ht="24.6" customHeight="1">
      <c r="A8" s="71"/>
      <c r="B8" s="39">
        <v>3</v>
      </c>
      <c r="C8" s="170" t="s">
        <v>68</v>
      </c>
      <c r="D8" s="171"/>
      <c r="E8" s="172"/>
      <c r="F8" s="76">
        <v>0</v>
      </c>
      <c r="G8" s="77"/>
      <c r="H8" s="77"/>
      <c r="I8" s="78"/>
      <c r="J8" s="76">
        <v>0</v>
      </c>
      <c r="K8" s="77"/>
      <c r="L8" s="78"/>
      <c r="M8" s="76">
        <f>F8+J8</f>
        <v>0</v>
      </c>
      <c r="N8" s="77"/>
      <c r="O8" s="77"/>
      <c r="P8" s="78"/>
      <c r="Q8" s="69" t="s">
        <v>52</v>
      </c>
      <c r="R8" s="62"/>
      <c r="S8" s="41"/>
      <c r="T8" s="39">
        <v>4</v>
      </c>
      <c r="U8" s="62"/>
      <c r="V8" s="62"/>
      <c r="W8" s="62"/>
      <c r="X8" s="60">
        <v>0</v>
      </c>
      <c r="Y8" s="60"/>
      <c r="Z8" s="60"/>
      <c r="AA8" s="60"/>
      <c r="AB8" s="60">
        <f t="shared" si="0"/>
        <v>0</v>
      </c>
      <c r="AC8" s="60"/>
      <c r="AD8" s="60"/>
      <c r="AE8" s="60">
        <f>X8+AB8</f>
        <v>0</v>
      </c>
      <c r="AF8" s="60"/>
      <c r="AG8" s="60"/>
      <c r="AH8" s="60"/>
      <c r="AI8" s="69"/>
      <c r="AJ8" s="62"/>
    </row>
    <row r="9" spans="1:36" ht="24.6" customHeight="1">
      <c r="A9" s="71"/>
      <c r="B9" s="42">
        <v>4</v>
      </c>
      <c r="C9" s="179" t="s">
        <v>11</v>
      </c>
      <c r="D9" s="180"/>
      <c r="E9" s="181"/>
      <c r="F9" s="76">
        <v>0</v>
      </c>
      <c r="G9" s="77"/>
      <c r="H9" s="77"/>
      <c r="I9" s="78"/>
      <c r="J9" s="84">
        <f>F9*0.1</f>
        <v>0</v>
      </c>
      <c r="K9" s="85"/>
      <c r="L9" s="86"/>
      <c r="M9" s="84">
        <f t="shared" ref="M9:M31" si="1">F9+J9</f>
        <v>0</v>
      </c>
      <c r="N9" s="85"/>
      <c r="O9" s="85"/>
      <c r="P9" s="86"/>
      <c r="Q9" s="87" t="s">
        <v>79</v>
      </c>
      <c r="R9" s="88"/>
      <c r="S9" s="41"/>
      <c r="T9" s="39">
        <v>5</v>
      </c>
      <c r="U9" s="62"/>
      <c r="V9" s="62"/>
      <c r="W9" s="62"/>
      <c r="X9" s="60">
        <v>0</v>
      </c>
      <c r="Y9" s="60"/>
      <c r="Z9" s="60"/>
      <c r="AA9" s="60"/>
      <c r="AB9" s="60">
        <f t="shared" si="0"/>
        <v>0</v>
      </c>
      <c r="AC9" s="60"/>
      <c r="AD9" s="60"/>
      <c r="AE9" s="60">
        <f t="shared" ref="AE9:AE14" si="2">X9+AB9</f>
        <v>0</v>
      </c>
      <c r="AF9" s="60"/>
      <c r="AG9" s="60"/>
      <c r="AH9" s="60"/>
      <c r="AI9" s="69"/>
      <c r="AJ9" s="62"/>
    </row>
    <row r="10" spans="1:36" ht="24.6" customHeight="1">
      <c r="A10" s="71"/>
      <c r="B10" s="42">
        <v>5</v>
      </c>
      <c r="C10" s="179" t="s">
        <v>9</v>
      </c>
      <c r="D10" s="180"/>
      <c r="E10" s="181"/>
      <c r="F10" s="76">
        <v>18125</v>
      </c>
      <c r="G10" s="77"/>
      <c r="H10" s="77"/>
      <c r="I10" s="78"/>
      <c r="J10" s="84">
        <f>F10*0.1</f>
        <v>1812.5</v>
      </c>
      <c r="K10" s="85"/>
      <c r="L10" s="86"/>
      <c r="M10" s="84">
        <f t="shared" si="1"/>
        <v>19937.5</v>
      </c>
      <c r="N10" s="85"/>
      <c r="O10" s="85"/>
      <c r="P10" s="86"/>
      <c r="Q10" s="87">
        <v>45713</v>
      </c>
      <c r="R10" s="88"/>
      <c r="S10" s="41"/>
      <c r="T10" s="39">
        <v>6</v>
      </c>
      <c r="U10" s="62"/>
      <c r="V10" s="62"/>
      <c r="W10" s="62"/>
      <c r="X10" s="60">
        <v>0</v>
      </c>
      <c r="Y10" s="60"/>
      <c r="Z10" s="60"/>
      <c r="AA10" s="60"/>
      <c r="AB10" s="60">
        <f t="shared" si="0"/>
        <v>0</v>
      </c>
      <c r="AC10" s="60"/>
      <c r="AD10" s="60"/>
      <c r="AE10" s="60">
        <f t="shared" si="2"/>
        <v>0</v>
      </c>
      <c r="AF10" s="60"/>
      <c r="AG10" s="60"/>
      <c r="AH10" s="60"/>
      <c r="AI10" s="69"/>
      <c r="AJ10" s="62"/>
    </row>
    <row r="11" spans="1:36" ht="24.6" customHeight="1">
      <c r="A11" s="71"/>
      <c r="B11" s="42">
        <v>6</v>
      </c>
      <c r="C11" s="179" t="s">
        <v>37</v>
      </c>
      <c r="D11" s="180"/>
      <c r="E11" s="181"/>
      <c r="F11" s="76">
        <v>0</v>
      </c>
      <c r="G11" s="77"/>
      <c r="H11" s="77"/>
      <c r="I11" s="78"/>
      <c r="J11" s="84">
        <f>F11*0.1</f>
        <v>0</v>
      </c>
      <c r="K11" s="85"/>
      <c r="L11" s="86"/>
      <c r="M11" s="84">
        <f t="shared" si="1"/>
        <v>0</v>
      </c>
      <c r="N11" s="85"/>
      <c r="O11" s="85"/>
      <c r="P11" s="86"/>
      <c r="Q11" s="87" t="s">
        <v>79</v>
      </c>
      <c r="R11" s="88"/>
      <c r="S11" s="41"/>
      <c r="T11" s="39">
        <v>7</v>
      </c>
      <c r="U11" s="62"/>
      <c r="V11" s="62"/>
      <c r="W11" s="62"/>
      <c r="X11" s="60"/>
      <c r="Y11" s="60"/>
      <c r="Z11" s="60"/>
      <c r="AA11" s="60"/>
      <c r="AB11" s="60">
        <f t="shared" si="0"/>
        <v>0</v>
      </c>
      <c r="AC11" s="60"/>
      <c r="AD11" s="60"/>
      <c r="AE11" s="60">
        <f t="shared" si="2"/>
        <v>0</v>
      </c>
      <c r="AF11" s="60"/>
      <c r="AG11" s="60"/>
      <c r="AH11" s="60"/>
      <c r="AI11" s="69"/>
      <c r="AJ11" s="62"/>
    </row>
    <row r="12" spans="1:36" ht="24.6" customHeight="1" thickBot="1">
      <c r="A12" s="72"/>
      <c r="B12" s="43">
        <v>7</v>
      </c>
      <c r="C12" s="176" t="s">
        <v>10</v>
      </c>
      <c r="D12" s="177"/>
      <c r="E12" s="178"/>
      <c r="F12" s="92">
        <v>0</v>
      </c>
      <c r="G12" s="93"/>
      <c r="H12" s="93"/>
      <c r="I12" s="94"/>
      <c r="J12" s="92">
        <f>F12*0.1</f>
        <v>0</v>
      </c>
      <c r="K12" s="93"/>
      <c r="L12" s="94"/>
      <c r="M12" s="92">
        <f t="shared" si="1"/>
        <v>0</v>
      </c>
      <c r="N12" s="93"/>
      <c r="O12" s="93"/>
      <c r="P12" s="94"/>
      <c r="Q12" s="67" t="s">
        <v>81</v>
      </c>
      <c r="R12" s="65"/>
      <c r="S12" s="41"/>
      <c r="T12" s="39">
        <v>8</v>
      </c>
      <c r="U12" s="62"/>
      <c r="V12" s="62"/>
      <c r="W12" s="62"/>
      <c r="X12" s="60"/>
      <c r="Y12" s="60"/>
      <c r="Z12" s="60"/>
      <c r="AA12" s="60"/>
      <c r="AB12" s="60">
        <f t="shared" si="0"/>
        <v>0</v>
      </c>
      <c r="AC12" s="60"/>
      <c r="AD12" s="60"/>
      <c r="AE12" s="60">
        <f t="shared" si="2"/>
        <v>0</v>
      </c>
      <c r="AF12" s="60"/>
      <c r="AG12" s="60"/>
      <c r="AH12" s="60"/>
      <c r="AI12" s="69"/>
      <c r="AJ12" s="62"/>
    </row>
    <row r="13" spans="1:36" ht="24.6" customHeight="1" thickTop="1" thickBot="1">
      <c r="A13" s="44">
        <v>25</v>
      </c>
      <c r="B13" s="43">
        <v>1</v>
      </c>
      <c r="C13" s="176" t="s">
        <v>107</v>
      </c>
      <c r="D13" s="177"/>
      <c r="E13" s="178"/>
      <c r="F13" s="95">
        <v>0</v>
      </c>
      <c r="G13" s="96"/>
      <c r="H13" s="96"/>
      <c r="I13" s="97"/>
      <c r="J13" s="92">
        <f>F13*0.1</f>
        <v>0</v>
      </c>
      <c r="K13" s="93"/>
      <c r="L13" s="94"/>
      <c r="M13" s="92">
        <f t="shared" si="1"/>
        <v>0</v>
      </c>
      <c r="N13" s="93"/>
      <c r="O13" s="93"/>
      <c r="P13" s="94"/>
      <c r="Q13" s="67"/>
      <c r="R13" s="65"/>
      <c r="S13" s="41"/>
      <c r="T13" s="39">
        <v>9</v>
      </c>
      <c r="U13" s="62"/>
      <c r="V13" s="62"/>
      <c r="W13" s="62"/>
      <c r="X13" s="60"/>
      <c r="Y13" s="60"/>
      <c r="Z13" s="60"/>
      <c r="AA13" s="60"/>
      <c r="AB13" s="60">
        <f t="shared" si="0"/>
        <v>0</v>
      </c>
      <c r="AC13" s="60"/>
      <c r="AD13" s="60"/>
      <c r="AE13" s="60">
        <f t="shared" si="2"/>
        <v>0</v>
      </c>
      <c r="AF13" s="60"/>
      <c r="AG13" s="60"/>
      <c r="AH13" s="60"/>
      <c r="AI13" s="69"/>
      <c r="AJ13" s="62"/>
    </row>
    <row r="14" spans="1:36" ht="24.6" customHeight="1" thickTop="1">
      <c r="A14" s="70" t="s">
        <v>21</v>
      </c>
      <c r="B14" s="40">
        <v>1</v>
      </c>
      <c r="C14" s="166" t="s">
        <v>123</v>
      </c>
      <c r="D14" s="166"/>
      <c r="E14" s="166"/>
      <c r="F14" s="133">
        <v>544000</v>
      </c>
      <c r="G14" s="134"/>
      <c r="H14" s="134"/>
      <c r="I14" s="135"/>
      <c r="J14" s="74">
        <f t="shared" ref="J14:J31" si="3">F14*0.1</f>
        <v>54400</v>
      </c>
      <c r="K14" s="74"/>
      <c r="L14" s="74"/>
      <c r="M14" s="74">
        <f t="shared" si="1"/>
        <v>598400</v>
      </c>
      <c r="N14" s="74"/>
      <c r="O14" s="74"/>
      <c r="P14" s="74"/>
      <c r="Q14" s="75">
        <v>45698</v>
      </c>
      <c r="R14" s="73"/>
      <c r="S14" s="41"/>
      <c r="T14" s="39">
        <v>10</v>
      </c>
      <c r="U14" s="62"/>
      <c r="V14" s="62"/>
      <c r="W14" s="62"/>
      <c r="X14" s="60"/>
      <c r="Y14" s="60"/>
      <c r="Z14" s="60"/>
      <c r="AA14" s="60"/>
      <c r="AB14" s="60">
        <f t="shared" si="0"/>
        <v>0</v>
      </c>
      <c r="AC14" s="60"/>
      <c r="AD14" s="60"/>
      <c r="AE14" s="60">
        <f t="shared" si="2"/>
        <v>0</v>
      </c>
      <c r="AF14" s="60"/>
      <c r="AG14" s="60"/>
      <c r="AH14" s="60"/>
      <c r="AI14" s="69"/>
      <c r="AJ14" s="62"/>
    </row>
    <row r="15" spans="1:36" ht="24.6" customHeight="1">
      <c r="A15" s="71"/>
      <c r="B15" s="39">
        <v>2</v>
      </c>
      <c r="C15" s="163" t="s">
        <v>25</v>
      </c>
      <c r="D15" s="163"/>
      <c r="E15" s="163"/>
      <c r="F15" s="76">
        <v>1610000</v>
      </c>
      <c r="G15" s="77"/>
      <c r="H15" s="77"/>
      <c r="I15" s="78"/>
      <c r="J15" s="68">
        <f t="shared" si="3"/>
        <v>161000</v>
      </c>
      <c r="K15" s="68"/>
      <c r="L15" s="68"/>
      <c r="M15" s="68">
        <f>F15+J15</f>
        <v>1771000</v>
      </c>
      <c r="N15" s="68"/>
      <c r="O15" s="68"/>
      <c r="P15" s="68"/>
      <c r="Q15" s="79">
        <v>45708</v>
      </c>
      <c r="R15" s="80"/>
      <c r="S15" s="41"/>
      <c r="T15" s="39">
        <v>11</v>
      </c>
      <c r="U15" s="62"/>
      <c r="V15" s="62"/>
      <c r="W15" s="62"/>
      <c r="X15" s="60"/>
      <c r="Y15" s="60"/>
      <c r="Z15" s="60"/>
      <c r="AA15" s="60"/>
      <c r="AB15" s="60">
        <f t="shared" si="0"/>
        <v>0</v>
      </c>
      <c r="AC15" s="60"/>
      <c r="AD15" s="60"/>
      <c r="AE15" s="60">
        <f>X15+AB15</f>
        <v>0</v>
      </c>
      <c r="AF15" s="60"/>
      <c r="AG15" s="60"/>
      <c r="AH15" s="60"/>
      <c r="AI15" s="69"/>
      <c r="AJ15" s="62"/>
    </row>
    <row r="16" spans="1:36" ht="24.6" customHeight="1">
      <c r="A16" s="71"/>
      <c r="B16" s="45">
        <v>3</v>
      </c>
      <c r="C16" s="170" t="s">
        <v>103</v>
      </c>
      <c r="D16" s="171"/>
      <c r="E16" s="172"/>
      <c r="F16" s="76">
        <v>60000</v>
      </c>
      <c r="G16" s="77"/>
      <c r="H16" s="77"/>
      <c r="I16" s="78"/>
      <c r="J16" s="76">
        <f t="shared" si="3"/>
        <v>6000</v>
      </c>
      <c r="K16" s="77"/>
      <c r="L16" s="78"/>
      <c r="M16" s="76">
        <f t="shared" si="1"/>
        <v>66000</v>
      </c>
      <c r="N16" s="77"/>
      <c r="O16" s="77"/>
      <c r="P16" s="78"/>
      <c r="Q16" s="98">
        <v>45708</v>
      </c>
      <c r="R16" s="99"/>
      <c r="S16" s="41"/>
      <c r="T16" s="39">
        <v>12</v>
      </c>
      <c r="U16" s="62"/>
      <c r="V16" s="62"/>
      <c r="W16" s="62"/>
      <c r="X16" s="60"/>
      <c r="Y16" s="60"/>
      <c r="Z16" s="60"/>
      <c r="AA16" s="60"/>
      <c r="AB16" s="60">
        <f t="shared" si="0"/>
        <v>0</v>
      </c>
      <c r="AC16" s="60"/>
      <c r="AD16" s="60"/>
      <c r="AE16" s="60">
        <f t="shared" ref="AE16" si="4">X16+AB16</f>
        <v>0</v>
      </c>
      <c r="AF16" s="60"/>
      <c r="AG16" s="60"/>
      <c r="AH16" s="60"/>
      <c r="AI16" s="69"/>
      <c r="AJ16" s="62"/>
    </row>
    <row r="17" spans="1:36" ht="24.6" customHeight="1">
      <c r="A17" s="71"/>
      <c r="B17" s="39">
        <v>4</v>
      </c>
      <c r="C17" s="163" t="s">
        <v>40</v>
      </c>
      <c r="D17" s="163"/>
      <c r="E17" s="163"/>
      <c r="F17" s="76">
        <v>630000</v>
      </c>
      <c r="G17" s="77"/>
      <c r="H17" s="77"/>
      <c r="I17" s="78"/>
      <c r="J17" s="68">
        <f>F17*0.1</f>
        <v>63000</v>
      </c>
      <c r="K17" s="68"/>
      <c r="L17" s="68"/>
      <c r="M17" s="68">
        <f>F17+J17</f>
        <v>693000</v>
      </c>
      <c r="N17" s="68"/>
      <c r="O17" s="68"/>
      <c r="P17" s="68"/>
      <c r="Q17" s="69">
        <v>45721</v>
      </c>
      <c r="R17" s="62"/>
      <c r="S17" s="41"/>
      <c r="T17" s="39">
        <v>13</v>
      </c>
      <c r="U17" s="62"/>
      <c r="V17" s="62"/>
      <c r="W17" s="62"/>
      <c r="X17" s="60"/>
      <c r="Y17" s="60"/>
      <c r="Z17" s="60"/>
      <c r="AA17" s="60"/>
      <c r="AB17" s="60">
        <f>X17*0.1</f>
        <v>0</v>
      </c>
      <c r="AC17" s="60"/>
      <c r="AD17" s="60"/>
      <c r="AE17" s="60">
        <f>X17+AB17</f>
        <v>0</v>
      </c>
      <c r="AF17" s="60"/>
      <c r="AG17" s="60"/>
      <c r="AH17" s="60"/>
      <c r="AI17" s="69"/>
      <c r="AJ17" s="62"/>
    </row>
    <row r="18" spans="1:36" ht="24.6" customHeight="1">
      <c r="A18" s="71"/>
      <c r="B18" s="45">
        <v>5</v>
      </c>
      <c r="C18" s="170" t="s">
        <v>46</v>
      </c>
      <c r="D18" s="171"/>
      <c r="E18" s="172"/>
      <c r="F18" s="76">
        <v>16000</v>
      </c>
      <c r="G18" s="77"/>
      <c r="H18" s="77"/>
      <c r="I18" s="78"/>
      <c r="J18" s="68">
        <f>F18*0.1</f>
        <v>1600</v>
      </c>
      <c r="K18" s="68"/>
      <c r="L18" s="68"/>
      <c r="M18" s="68">
        <f>F18+J18</f>
        <v>17600</v>
      </c>
      <c r="N18" s="68"/>
      <c r="O18" s="68"/>
      <c r="P18" s="68"/>
      <c r="Q18" s="69">
        <v>45716</v>
      </c>
      <c r="R18" s="62"/>
      <c r="S18" s="41"/>
      <c r="T18" s="39">
        <v>14</v>
      </c>
      <c r="U18" s="62"/>
      <c r="V18" s="62"/>
      <c r="W18" s="62"/>
      <c r="X18" s="60"/>
      <c r="Y18" s="60"/>
      <c r="Z18" s="60"/>
      <c r="AA18" s="60"/>
      <c r="AB18" s="60">
        <f>X18*0.1</f>
        <v>0</v>
      </c>
      <c r="AC18" s="60"/>
      <c r="AD18" s="60"/>
      <c r="AE18" s="60">
        <f>X18+AB18</f>
        <v>0</v>
      </c>
      <c r="AF18" s="60"/>
      <c r="AG18" s="60"/>
      <c r="AH18" s="60"/>
      <c r="AI18" s="69"/>
      <c r="AJ18" s="62"/>
    </row>
    <row r="19" spans="1:36" ht="24.6" customHeight="1">
      <c r="A19" s="71"/>
      <c r="B19" s="39">
        <v>6</v>
      </c>
      <c r="C19" s="173" t="s">
        <v>88</v>
      </c>
      <c r="D19" s="174"/>
      <c r="E19" s="175"/>
      <c r="F19" s="76">
        <v>650000</v>
      </c>
      <c r="G19" s="77"/>
      <c r="H19" s="77"/>
      <c r="I19" s="78"/>
      <c r="J19" s="76">
        <f t="shared" si="3"/>
        <v>65000</v>
      </c>
      <c r="K19" s="77"/>
      <c r="L19" s="78"/>
      <c r="M19" s="76">
        <f t="shared" si="1"/>
        <v>715000</v>
      </c>
      <c r="N19" s="77"/>
      <c r="O19" s="77"/>
      <c r="P19" s="78"/>
      <c r="Q19" s="69">
        <v>45708</v>
      </c>
      <c r="R19" s="62"/>
      <c r="S19" s="41"/>
      <c r="T19" s="39">
        <v>15</v>
      </c>
      <c r="U19" s="62"/>
      <c r="V19" s="62"/>
      <c r="W19" s="62"/>
      <c r="X19" s="60"/>
      <c r="Y19" s="60"/>
      <c r="Z19" s="60"/>
      <c r="AA19" s="60"/>
      <c r="AB19" s="60">
        <f t="shared" ref="AB19:AB26" si="5">X19*0.1</f>
        <v>0</v>
      </c>
      <c r="AC19" s="60"/>
      <c r="AD19" s="60"/>
      <c r="AE19" s="60">
        <f t="shared" ref="AE19:AE26" si="6">X19+AB19</f>
        <v>0</v>
      </c>
      <c r="AF19" s="60"/>
      <c r="AG19" s="60"/>
      <c r="AH19" s="60"/>
      <c r="AI19" s="69"/>
      <c r="AJ19" s="62"/>
    </row>
    <row r="20" spans="1:36" ht="24.6" customHeight="1">
      <c r="A20" s="71"/>
      <c r="B20" s="39">
        <v>9</v>
      </c>
      <c r="C20" s="170" t="s">
        <v>14</v>
      </c>
      <c r="D20" s="171"/>
      <c r="E20" s="172"/>
      <c r="F20" s="76">
        <v>135000</v>
      </c>
      <c r="G20" s="77"/>
      <c r="H20" s="77"/>
      <c r="I20" s="78"/>
      <c r="J20" s="68">
        <f t="shared" si="3"/>
        <v>13500</v>
      </c>
      <c r="K20" s="68"/>
      <c r="L20" s="68"/>
      <c r="M20" s="68">
        <f t="shared" si="1"/>
        <v>148500</v>
      </c>
      <c r="N20" s="68"/>
      <c r="O20" s="68"/>
      <c r="P20" s="68"/>
      <c r="Q20" s="69">
        <v>45716</v>
      </c>
      <c r="R20" s="62"/>
      <c r="S20" s="41"/>
      <c r="T20" s="39">
        <v>16</v>
      </c>
      <c r="U20" s="62"/>
      <c r="V20" s="62"/>
      <c r="W20" s="62"/>
      <c r="X20" s="60"/>
      <c r="Y20" s="60"/>
      <c r="Z20" s="60"/>
      <c r="AA20" s="60"/>
      <c r="AB20" s="60">
        <f t="shared" si="5"/>
        <v>0</v>
      </c>
      <c r="AC20" s="60"/>
      <c r="AD20" s="60"/>
      <c r="AE20" s="60">
        <f t="shared" si="6"/>
        <v>0</v>
      </c>
      <c r="AF20" s="60"/>
      <c r="AG20" s="60"/>
      <c r="AH20" s="60"/>
      <c r="AI20" s="69"/>
      <c r="AJ20" s="62"/>
    </row>
    <row r="21" spans="1:36" ht="24.6" customHeight="1">
      <c r="A21" s="71"/>
      <c r="B21" s="103">
        <v>10</v>
      </c>
      <c r="C21" s="156" t="s">
        <v>122</v>
      </c>
      <c r="D21" s="157"/>
      <c r="E21" s="158"/>
      <c r="F21" s="111">
        <v>425000</v>
      </c>
      <c r="G21" s="112"/>
      <c r="H21" s="112"/>
      <c r="I21" s="113"/>
      <c r="J21" s="114">
        <f t="shared" ref="J21" si="7">F21*0.1</f>
        <v>42500</v>
      </c>
      <c r="K21" s="114"/>
      <c r="L21" s="114"/>
      <c r="M21" s="84">
        <f>F21+J21+F22</f>
        <v>505540</v>
      </c>
      <c r="N21" s="85"/>
      <c r="O21" s="85"/>
      <c r="P21" s="86"/>
      <c r="Q21" s="118">
        <v>45716</v>
      </c>
      <c r="R21" s="119"/>
      <c r="S21" s="41"/>
      <c r="T21" s="39">
        <v>24</v>
      </c>
      <c r="U21" s="62"/>
      <c r="V21" s="62"/>
      <c r="W21" s="62"/>
      <c r="X21" s="60"/>
      <c r="Y21" s="60"/>
      <c r="Z21" s="60"/>
      <c r="AA21" s="60"/>
      <c r="AB21" s="60">
        <f>X21*0.1</f>
        <v>0</v>
      </c>
      <c r="AC21" s="60"/>
      <c r="AD21" s="60"/>
      <c r="AE21" s="60">
        <f>X21+AB21</f>
        <v>0</v>
      </c>
      <c r="AF21" s="60"/>
      <c r="AG21" s="60"/>
      <c r="AH21" s="60"/>
      <c r="AI21" s="69"/>
      <c r="AJ21" s="62"/>
    </row>
    <row r="22" spans="1:36" ht="24.6" customHeight="1">
      <c r="A22" s="71"/>
      <c r="B22" s="104"/>
      <c r="C22" s="159"/>
      <c r="D22" s="160"/>
      <c r="E22" s="161"/>
      <c r="F22" s="122">
        <v>38040</v>
      </c>
      <c r="G22" s="123"/>
      <c r="H22" s="123"/>
      <c r="I22" s="124"/>
      <c r="J22" s="125" t="s">
        <v>16</v>
      </c>
      <c r="K22" s="125"/>
      <c r="L22" s="125"/>
      <c r="M22" s="115"/>
      <c r="N22" s="116"/>
      <c r="O22" s="116"/>
      <c r="P22" s="117"/>
      <c r="Q22" s="120"/>
      <c r="R22" s="121"/>
      <c r="S22" s="41"/>
      <c r="T22" s="39">
        <v>25</v>
      </c>
      <c r="U22" s="62"/>
      <c r="V22" s="62"/>
      <c r="W22" s="62"/>
      <c r="X22" s="60"/>
      <c r="Y22" s="60"/>
      <c r="Z22" s="60"/>
      <c r="AA22" s="60"/>
      <c r="AB22" s="60">
        <f t="shared" ref="AB22" si="8">X22*0.1</f>
        <v>0</v>
      </c>
      <c r="AC22" s="60"/>
      <c r="AD22" s="60"/>
      <c r="AE22" s="60">
        <f t="shared" ref="AE22" si="9">X22+AB22</f>
        <v>0</v>
      </c>
      <c r="AF22" s="60"/>
      <c r="AG22" s="60"/>
      <c r="AH22" s="60"/>
      <c r="AI22" s="69"/>
      <c r="AJ22" s="62"/>
    </row>
    <row r="23" spans="1:36" ht="24.6" customHeight="1">
      <c r="A23" s="71"/>
      <c r="B23" s="39">
        <v>11</v>
      </c>
      <c r="C23" s="163" t="s">
        <v>91</v>
      </c>
      <c r="D23" s="163"/>
      <c r="E23" s="163"/>
      <c r="F23" s="76">
        <v>0</v>
      </c>
      <c r="G23" s="77"/>
      <c r="H23" s="77"/>
      <c r="I23" s="78"/>
      <c r="J23" s="68">
        <f t="shared" si="3"/>
        <v>0</v>
      </c>
      <c r="K23" s="68"/>
      <c r="L23" s="68"/>
      <c r="M23" s="68">
        <f t="shared" si="1"/>
        <v>0</v>
      </c>
      <c r="N23" s="68"/>
      <c r="O23" s="68"/>
      <c r="P23" s="68"/>
      <c r="Q23" s="62" t="s">
        <v>106</v>
      </c>
      <c r="R23" s="62"/>
      <c r="S23" s="41"/>
      <c r="T23" s="39">
        <v>17</v>
      </c>
      <c r="U23" s="62"/>
      <c r="V23" s="62"/>
      <c r="W23" s="62"/>
      <c r="X23" s="60"/>
      <c r="Y23" s="60"/>
      <c r="Z23" s="60"/>
      <c r="AA23" s="60"/>
      <c r="AB23" s="60">
        <f t="shared" si="5"/>
        <v>0</v>
      </c>
      <c r="AC23" s="60"/>
      <c r="AD23" s="60"/>
      <c r="AE23" s="60">
        <f t="shared" si="6"/>
        <v>0</v>
      </c>
      <c r="AF23" s="60"/>
      <c r="AG23" s="60"/>
      <c r="AH23" s="60"/>
      <c r="AI23" s="69"/>
      <c r="AJ23" s="62"/>
    </row>
    <row r="24" spans="1:36" ht="24.6" customHeight="1">
      <c r="A24" s="71"/>
      <c r="B24" s="45">
        <v>12</v>
      </c>
      <c r="C24" s="167" t="s">
        <v>29</v>
      </c>
      <c r="D24" s="168"/>
      <c r="E24" s="169"/>
      <c r="F24" s="76">
        <v>90000</v>
      </c>
      <c r="G24" s="77"/>
      <c r="H24" s="77"/>
      <c r="I24" s="78"/>
      <c r="J24" s="68">
        <f t="shared" si="3"/>
        <v>9000</v>
      </c>
      <c r="K24" s="68"/>
      <c r="L24" s="68"/>
      <c r="M24" s="68">
        <f t="shared" si="1"/>
        <v>99000</v>
      </c>
      <c r="N24" s="68"/>
      <c r="O24" s="68"/>
      <c r="P24" s="68"/>
      <c r="Q24" s="79">
        <v>45713</v>
      </c>
      <c r="R24" s="80"/>
      <c r="S24" s="41"/>
      <c r="T24" s="39">
        <v>18</v>
      </c>
      <c r="U24" s="62"/>
      <c r="V24" s="62"/>
      <c r="W24" s="62"/>
      <c r="X24" s="60"/>
      <c r="Y24" s="60"/>
      <c r="Z24" s="60"/>
      <c r="AA24" s="60"/>
      <c r="AB24" s="60">
        <f t="shared" si="5"/>
        <v>0</v>
      </c>
      <c r="AC24" s="60"/>
      <c r="AD24" s="60"/>
      <c r="AE24" s="60">
        <f t="shared" si="6"/>
        <v>0</v>
      </c>
      <c r="AF24" s="60"/>
      <c r="AG24" s="60"/>
      <c r="AH24" s="60"/>
      <c r="AI24" s="69"/>
      <c r="AJ24" s="62"/>
    </row>
    <row r="25" spans="1:36" ht="24.6" customHeight="1" thickBot="1">
      <c r="A25" s="71"/>
      <c r="B25" s="39">
        <v>13</v>
      </c>
      <c r="C25" s="103" t="s">
        <v>32</v>
      </c>
      <c r="D25" s="103"/>
      <c r="E25" s="103"/>
      <c r="F25" s="76">
        <v>39000</v>
      </c>
      <c r="G25" s="77"/>
      <c r="H25" s="77"/>
      <c r="I25" s="78"/>
      <c r="J25" s="129">
        <f t="shared" si="3"/>
        <v>3900</v>
      </c>
      <c r="K25" s="129"/>
      <c r="L25" s="129"/>
      <c r="M25" s="129">
        <f t="shared" si="1"/>
        <v>42900</v>
      </c>
      <c r="N25" s="129"/>
      <c r="O25" s="129"/>
      <c r="P25" s="129"/>
      <c r="Q25" s="87">
        <v>45708</v>
      </c>
      <c r="R25" s="88"/>
      <c r="S25" s="41"/>
      <c r="T25" s="39">
        <v>19</v>
      </c>
      <c r="U25" s="62"/>
      <c r="V25" s="62"/>
      <c r="W25" s="62"/>
      <c r="X25" s="60"/>
      <c r="Y25" s="60"/>
      <c r="Z25" s="60"/>
      <c r="AA25" s="60"/>
      <c r="AB25" s="60">
        <f t="shared" si="5"/>
        <v>0</v>
      </c>
      <c r="AC25" s="60"/>
      <c r="AD25" s="60"/>
      <c r="AE25" s="60">
        <f t="shared" si="6"/>
        <v>0</v>
      </c>
      <c r="AF25" s="60"/>
      <c r="AG25" s="60"/>
      <c r="AH25" s="60"/>
      <c r="AI25" s="69"/>
      <c r="AJ25" s="62"/>
    </row>
    <row r="26" spans="1:36" ht="24.6" customHeight="1" thickTop="1" thickBot="1">
      <c r="A26" s="140" t="s">
        <v>108</v>
      </c>
      <c r="B26" s="141"/>
      <c r="C26" s="165"/>
      <c r="D26" s="165"/>
      <c r="E26" s="165"/>
      <c r="F26" s="95">
        <v>0</v>
      </c>
      <c r="G26" s="96"/>
      <c r="H26" s="96"/>
      <c r="I26" s="97"/>
      <c r="J26" s="143">
        <f t="shared" si="3"/>
        <v>0</v>
      </c>
      <c r="K26" s="143"/>
      <c r="L26" s="143"/>
      <c r="M26" s="143">
        <f t="shared" si="1"/>
        <v>0</v>
      </c>
      <c r="N26" s="143"/>
      <c r="O26" s="143"/>
      <c r="P26" s="143"/>
      <c r="Q26" s="145" t="s">
        <v>124</v>
      </c>
      <c r="R26" s="145"/>
      <c r="S26" s="41"/>
      <c r="T26" s="39">
        <v>21</v>
      </c>
      <c r="U26" s="62"/>
      <c r="V26" s="62"/>
      <c r="W26" s="62"/>
      <c r="X26" s="60"/>
      <c r="Y26" s="60"/>
      <c r="Z26" s="60"/>
      <c r="AA26" s="60"/>
      <c r="AB26" s="60">
        <f t="shared" si="5"/>
        <v>0</v>
      </c>
      <c r="AC26" s="60"/>
      <c r="AD26" s="60"/>
      <c r="AE26" s="60">
        <f t="shared" si="6"/>
        <v>0</v>
      </c>
      <c r="AF26" s="60"/>
      <c r="AG26" s="60"/>
      <c r="AH26" s="60"/>
      <c r="AI26" s="69"/>
      <c r="AJ26" s="62"/>
    </row>
    <row r="27" spans="1:36" ht="24.6" customHeight="1" thickTop="1">
      <c r="A27" s="130" t="s">
        <v>22</v>
      </c>
      <c r="B27" s="45">
        <v>1</v>
      </c>
      <c r="C27" s="162" t="s">
        <v>30</v>
      </c>
      <c r="D27" s="162"/>
      <c r="E27" s="162"/>
      <c r="F27" s="133">
        <v>36000</v>
      </c>
      <c r="G27" s="134"/>
      <c r="H27" s="134"/>
      <c r="I27" s="135"/>
      <c r="J27" s="136">
        <f>F27*0.1</f>
        <v>3600</v>
      </c>
      <c r="K27" s="136"/>
      <c r="L27" s="136"/>
      <c r="M27" s="136">
        <f>F27+J27</f>
        <v>39600</v>
      </c>
      <c r="N27" s="136"/>
      <c r="O27" s="136"/>
      <c r="P27" s="136"/>
      <c r="Q27" s="79">
        <v>45716</v>
      </c>
      <c r="R27" s="80"/>
      <c r="S27" s="164"/>
      <c r="T27" s="39">
        <v>22</v>
      </c>
      <c r="U27" s="62"/>
      <c r="V27" s="62"/>
      <c r="W27" s="62"/>
      <c r="X27" s="60"/>
      <c r="Y27" s="60"/>
      <c r="Z27" s="60"/>
      <c r="AA27" s="60"/>
      <c r="AB27" s="60">
        <f>X27*0.1</f>
        <v>0</v>
      </c>
      <c r="AC27" s="60"/>
      <c r="AD27" s="60"/>
      <c r="AE27" s="60">
        <f>X27+AB27</f>
        <v>0</v>
      </c>
      <c r="AF27" s="60"/>
      <c r="AG27" s="60"/>
      <c r="AH27" s="60"/>
      <c r="AI27" s="69"/>
      <c r="AJ27" s="62"/>
    </row>
    <row r="28" spans="1:36" ht="24.6" customHeight="1">
      <c r="A28" s="131"/>
      <c r="B28" s="45">
        <v>3</v>
      </c>
      <c r="C28" s="163" t="s">
        <v>26</v>
      </c>
      <c r="D28" s="163"/>
      <c r="E28" s="163"/>
      <c r="F28" s="76">
        <v>146000</v>
      </c>
      <c r="G28" s="77"/>
      <c r="H28" s="77"/>
      <c r="I28" s="78"/>
      <c r="J28" s="68">
        <f t="shared" si="3"/>
        <v>14600</v>
      </c>
      <c r="K28" s="68"/>
      <c r="L28" s="68"/>
      <c r="M28" s="68">
        <f t="shared" si="1"/>
        <v>160600</v>
      </c>
      <c r="N28" s="68"/>
      <c r="O28" s="68"/>
      <c r="P28" s="68"/>
      <c r="Q28" s="79">
        <v>45705</v>
      </c>
      <c r="R28" s="80"/>
      <c r="S28" s="164"/>
      <c r="T28" s="39">
        <v>23</v>
      </c>
      <c r="U28" s="62"/>
      <c r="V28" s="62"/>
      <c r="W28" s="62"/>
      <c r="X28" s="60"/>
      <c r="Y28" s="60"/>
      <c r="Z28" s="60"/>
      <c r="AA28" s="60"/>
      <c r="AB28" s="60">
        <f t="shared" ref="AB28" si="10">X28*0.1</f>
        <v>0</v>
      </c>
      <c r="AC28" s="60"/>
      <c r="AD28" s="60"/>
      <c r="AE28" s="60">
        <f t="shared" ref="AE28" si="11">X28+AB28</f>
        <v>0</v>
      </c>
      <c r="AF28" s="60"/>
      <c r="AG28" s="60"/>
      <c r="AH28" s="60"/>
      <c r="AI28" s="69"/>
      <c r="AJ28" s="62"/>
    </row>
    <row r="29" spans="1:36" ht="24.6" customHeight="1">
      <c r="A29" s="131"/>
      <c r="B29" s="103">
        <v>4</v>
      </c>
      <c r="C29" s="156" t="s">
        <v>43</v>
      </c>
      <c r="D29" s="157"/>
      <c r="E29" s="158"/>
      <c r="F29" s="111">
        <v>0</v>
      </c>
      <c r="G29" s="112"/>
      <c r="H29" s="112"/>
      <c r="I29" s="113"/>
      <c r="J29" s="114">
        <f t="shared" si="3"/>
        <v>0</v>
      </c>
      <c r="K29" s="114"/>
      <c r="L29" s="114"/>
      <c r="M29" s="84">
        <f>F29+J29+F30</f>
        <v>0</v>
      </c>
      <c r="N29" s="85"/>
      <c r="O29" s="85"/>
      <c r="P29" s="86"/>
      <c r="Q29" s="118" t="s">
        <v>64</v>
      </c>
      <c r="R29" s="119"/>
      <c r="S29" s="164"/>
      <c r="T29" s="39">
        <v>24</v>
      </c>
      <c r="U29" s="62"/>
      <c r="V29" s="62"/>
      <c r="W29" s="62"/>
      <c r="X29" s="60"/>
      <c r="Y29" s="60"/>
      <c r="Z29" s="60"/>
      <c r="AA29" s="60"/>
      <c r="AB29" s="60">
        <f>X29*0.1</f>
        <v>0</v>
      </c>
      <c r="AC29" s="60"/>
      <c r="AD29" s="60"/>
      <c r="AE29" s="60">
        <f>X29+AB29</f>
        <v>0</v>
      </c>
      <c r="AF29" s="60"/>
      <c r="AG29" s="60"/>
      <c r="AH29" s="60"/>
      <c r="AI29" s="69"/>
      <c r="AJ29" s="62"/>
    </row>
    <row r="30" spans="1:36" ht="24.6" customHeight="1">
      <c r="A30" s="131"/>
      <c r="B30" s="104"/>
      <c r="C30" s="159"/>
      <c r="D30" s="160"/>
      <c r="E30" s="161"/>
      <c r="F30" s="122">
        <v>0</v>
      </c>
      <c r="G30" s="123"/>
      <c r="H30" s="123"/>
      <c r="I30" s="124"/>
      <c r="J30" s="125" t="s">
        <v>16</v>
      </c>
      <c r="K30" s="125"/>
      <c r="L30" s="125"/>
      <c r="M30" s="115"/>
      <c r="N30" s="116"/>
      <c r="O30" s="116"/>
      <c r="P30" s="117"/>
      <c r="Q30" s="120"/>
      <c r="R30" s="121"/>
      <c r="S30" s="164"/>
      <c r="T30" s="39">
        <v>25</v>
      </c>
      <c r="U30" s="62"/>
      <c r="V30" s="62"/>
      <c r="W30" s="62"/>
      <c r="X30" s="60"/>
      <c r="Y30" s="60"/>
      <c r="Z30" s="60"/>
      <c r="AA30" s="60"/>
      <c r="AB30" s="60">
        <f t="shared" ref="AB30:AB31" si="12">X30*0.1</f>
        <v>0</v>
      </c>
      <c r="AC30" s="60"/>
      <c r="AD30" s="60"/>
      <c r="AE30" s="60">
        <f t="shared" ref="AE30:AE31" si="13">X30+AB30</f>
        <v>0</v>
      </c>
      <c r="AF30" s="60"/>
      <c r="AG30" s="60"/>
      <c r="AH30" s="60"/>
      <c r="AI30" s="69"/>
      <c r="AJ30" s="62"/>
    </row>
    <row r="31" spans="1:36" ht="24.6" customHeight="1" thickBot="1">
      <c r="A31" s="131"/>
      <c r="B31" s="45">
        <v>6</v>
      </c>
      <c r="C31" s="104" t="s">
        <v>47</v>
      </c>
      <c r="D31" s="104"/>
      <c r="E31" s="104"/>
      <c r="F31" s="137">
        <v>0</v>
      </c>
      <c r="G31" s="138"/>
      <c r="H31" s="138"/>
      <c r="I31" s="139"/>
      <c r="J31" s="136">
        <f t="shared" si="3"/>
        <v>0</v>
      </c>
      <c r="K31" s="136"/>
      <c r="L31" s="136"/>
      <c r="M31" s="136">
        <f t="shared" si="1"/>
        <v>0</v>
      </c>
      <c r="N31" s="136"/>
      <c r="O31" s="136"/>
      <c r="P31" s="136"/>
      <c r="Q31" s="79" t="s">
        <v>60</v>
      </c>
      <c r="R31" s="80"/>
      <c r="S31" s="164"/>
      <c r="T31" s="39">
        <v>27</v>
      </c>
      <c r="U31" s="62"/>
      <c r="V31" s="62"/>
      <c r="W31" s="62"/>
      <c r="X31" s="60"/>
      <c r="Y31" s="60"/>
      <c r="Z31" s="60"/>
      <c r="AA31" s="60"/>
      <c r="AB31" s="60">
        <f t="shared" si="12"/>
        <v>0</v>
      </c>
      <c r="AC31" s="60"/>
      <c r="AD31" s="60"/>
      <c r="AE31" s="60">
        <f t="shared" si="13"/>
        <v>0</v>
      </c>
      <c r="AF31" s="60"/>
      <c r="AG31" s="60"/>
      <c r="AH31" s="60"/>
      <c r="AI31" s="69" t="s">
        <v>60</v>
      </c>
      <c r="AJ31" s="62"/>
    </row>
    <row r="32" spans="1:36" ht="24.6" customHeight="1" thickBot="1">
      <c r="A32" s="46"/>
      <c r="B32" s="31"/>
      <c r="C32" s="31"/>
      <c r="D32" s="31"/>
      <c r="E32" s="31"/>
      <c r="F32" s="146">
        <f>SUM(F5:F31)</f>
        <v>5166915</v>
      </c>
      <c r="G32" s="147"/>
      <c r="H32" s="147"/>
      <c r="I32" s="148"/>
      <c r="J32" s="146">
        <f>SUM(J5:J31)</f>
        <v>512887.5</v>
      </c>
      <c r="K32" s="147"/>
      <c r="L32" s="148"/>
      <c r="M32" s="146">
        <f>SUM(M5:M31)</f>
        <v>5679802.5</v>
      </c>
      <c r="N32" s="147"/>
      <c r="O32" s="147"/>
      <c r="P32" s="148"/>
      <c r="Q32" s="30"/>
      <c r="R32" s="30"/>
      <c r="S32" s="46"/>
      <c r="T32" s="31"/>
      <c r="U32" s="30"/>
      <c r="V32" s="30"/>
      <c r="W32" s="30"/>
      <c r="X32" s="153">
        <f>SUM(X5:X31)</f>
        <v>0</v>
      </c>
      <c r="Y32" s="154"/>
      <c r="Z32" s="154"/>
      <c r="AA32" s="155"/>
      <c r="AB32" s="153">
        <f>SUM(AB5:AB31)</f>
        <v>0</v>
      </c>
      <c r="AC32" s="154"/>
      <c r="AD32" s="155"/>
      <c r="AE32" s="153">
        <f>SUM(AE5:AE31)</f>
        <v>0</v>
      </c>
      <c r="AF32" s="154"/>
      <c r="AG32" s="154"/>
      <c r="AH32" s="155"/>
      <c r="AI32" s="30"/>
      <c r="AJ32" s="30"/>
    </row>
  </sheetData>
  <mergeCells count="297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5:AJ25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26:B26"/>
    <mergeCell ref="C26:E26"/>
    <mergeCell ref="F26:I26"/>
    <mergeCell ref="J26:L26"/>
    <mergeCell ref="M26:P26"/>
    <mergeCell ref="Q26:R26"/>
    <mergeCell ref="A14:A25"/>
    <mergeCell ref="C14:E14"/>
    <mergeCell ref="F14:I14"/>
    <mergeCell ref="J14:L14"/>
    <mergeCell ref="M14:P14"/>
    <mergeCell ref="B21:B22"/>
    <mergeCell ref="C21:E22"/>
    <mergeCell ref="F21:I21"/>
    <mergeCell ref="J21:L21"/>
    <mergeCell ref="M21:P22"/>
    <mergeCell ref="Q21:R22"/>
    <mergeCell ref="U26:W26"/>
    <mergeCell ref="X26:AA26"/>
    <mergeCell ref="AB26:AD26"/>
    <mergeCell ref="AE26:AH26"/>
    <mergeCell ref="AI26:AJ26"/>
    <mergeCell ref="A27:A31"/>
    <mergeCell ref="C27:E27"/>
    <mergeCell ref="F27:I27"/>
    <mergeCell ref="J27:L27"/>
    <mergeCell ref="M27:P27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Q27:R27"/>
    <mergeCell ref="S27:S31"/>
    <mergeCell ref="U27:W27"/>
    <mergeCell ref="X27:AA27"/>
    <mergeCell ref="AB27:AD27"/>
    <mergeCell ref="AE27:AH27"/>
    <mergeCell ref="AE29:AH29"/>
    <mergeCell ref="AI28:AJ28"/>
    <mergeCell ref="B29:B30"/>
    <mergeCell ref="C29:E30"/>
    <mergeCell ref="F29:I29"/>
    <mergeCell ref="J29:L29"/>
    <mergeCell ref="M29:P30"/>
    <mergeCell ref="Q29:R30"/>
    <mergeCell ref="U29:W29"/>
    <mergeCell ref="X29:AA29"/>
    <mergeCell ref="AB29:AD29"/>
    <mergeCell ref="AI29:AJ29"/>
    <mergeCell ref="F30:I30"/>
    <mergeCell ref="J30:L30"/>
    <mergeCell ref="U30:W30"/>
    <mergeCell ref="X30:AA30"/>
    <mergeCell ref="AB30:AD30"/>
    <mergeCell ref="AE30:AH30"/>
    <mergeCell ref="AI30:AJ30"/>
    <mergeCell ref="AI31:AJ31"/>
    <mergeCell ref="F32:I32"/>
    <mergeCell ref="J32:L32"/>
    <mergeCell ref="M32:P32"/>
    <mergeCell ref="X32:AA32"/>
    <mergeCell ref="AB32:AD32"/>
    <mergeCell ref="AE32:AH32"/>
    <mergeCell ref="C31:E31"/>
    <mergeCell ref="F31:I31"/>
    <mergeCell ref="J31:L31"/>
    <mergeCell ref="M31:P31"/>
    <mergeCell ref="Q31:R31"/>
    <mergeCell ref="U31:W31"/>
    <mergeCell ref="X31:AA31"/>
    <mergeCell ref="AB31:AD31"/>
    <mergeCell ref="AE31:AH31"/>
    <mergeCell ref="AE22:AH22"/>
    <mergeCell ref="AI22:AJ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A9B0C-173C-4B8C-913D-ABD085252A88}">
  <dimension ref="A1:AJ32"/>
  <sheetViews>
    <sheetView zoomScale="90" zoomScaleNormal="90" workbookViewId="0">
      <selection activeCell="U17" sqref="U17:W17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8" width="5" style="1"/>
    <col min="19" max="19" width="5" style="2"/>
    <col min="20" max="20" width="3.875" style="5" customWidth="1"/>
    <col min="21" max="23" width="5" style="9"/>
    <col min="24" max="34" width="5" style="3"/>
    <col min="35" max="16384" width="5" style="1"/>
  </cols>
  <sheetData>
    <row r="1" spans="1:36" ht="26.25" customHeight="1">
      <c r="A1" s="6"/>
      <c r="B1" s="7"/>
      <c r="C1" s="192" t="s">
        <v>56</v>
      </c>
      <c r="D1" s="192"/>
      <c r="E1" s="192"/>
      <c r="F1" s="193">
        <v>12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6"/>
      <c r="T1" s="7"/>
      <c r="U1" s="192" t="s">
        <v>56</v>
      </c>
      <c r="V1" s="192"/>
      <c r="W1" s="192"/>
      <c r="X1" s="193">
        <v>12</v>
      </c>
      <c r="Y1" s="183" t="s">
        <v>18</v>
      </c>
      <c r="Z1" s="184" t="s">
        <v>110</v>
      </c>
      <c r="AA1" s="184"/>
      <c r="AB1" s="184"/>
      <c r="AC1" s="184"/>
      <c r="AD1" s="184"/>
      <c r="AE1" s="184"/>
      <c r="AF1" s="8"/>
      <c r="AG1" s="8"/>
      <c r="AH1" s="8"/>
      <c r="AI1" s="9"/>
      <c r="AJ1" s="9"/>
    </row>
    <row r="2" spans="1:36" ht="16.899999999999999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6"/>
      <c r="T2" s="7"/>
      <c r="U2" s="192"/>
      <c r="V2" s="192"/>
      <c r="W2" s="192"/>
      <c r="X2" s="193"/>
      <c r="Y2" s="183"/>
      <c r="Z2" s="184"/>
      <c r="AA2" s="184"/>
      <c r="AB2" s="184"/>
      <c r="AC2" s="184"/>
      <c r="AD2" s="184"/>
      <c r="AE2" s="184"/>
      <c r="AF2" s="8"/>
      <c r="AG2" s="8"/>
      <c r="AH2" s="8"/>
      <c r="AI2" s="9"/>
      <c r="AJ2" s="9"/>
    </row>
    <row r="3" spans="1:36" ht="16.899999999999999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6"/>
      <c r="T3" s="7"/>
      <c r="X3" s="8"/>
      <c r="Y3" s="8"/>
      <c r="Z3" s="8"/>
      <c r="AA3" s="8"/>
      <c r="AB3" s="8"/>
      <c r="AC3" s="8"/>
      <c r="AD3" s="8"/>
      <c r="AE3" s="185" t="s">
        <v>17</v>
      </c>
      <c r="AF3" s="185"/>
      <c r="AG3" s="185"/>
      <c r="AH3" s="185"/>
      <c r="AI3" s="185"/>
      <c r="AJ3" s="185"/>
    </row>
    <row r="4" spans="1:36" ht="24.6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28"/>
      <c r="T4" s="191" t="s">
        <v>1</v>
      </c>
      <c r="U4" s="191"/>
      <c r="V4" s="191"/>
      <c r="W4" s="191"/>
      <c r="X4" s="189" t="s">
        <v>112</v>
      </c>
      <c r="Y4" s="189"/>
      <c r="Z4" s="189"/>
      <c r="AA4" s="189"/>
      <c r="AB4" s="189" t="s">
        <v>0</v>
      </c>
      <c r="AC4" s="189"/>
      <c r="AD4" s="189"/>
      <c r="AE4" s="189" t="s">
        <v>113</v>
      </c>
      <c r="AF4" s="189"/>
      <c r="AG4" s="189"/>
      <c r="AH4" s="189"/>
      <c r="AI4" s="190" t="s">
        <v>111</v>
      </c>
      <c r="AJ4" s="190"/>
    </row>
    <row r="5" spans="1:36" ht="24.6" customHeight="1" thickBot="1">
      <c r="A5" s="11" t="s">
        <v>8</v>
      </c>
      <c r="B5" s="27" t="s">
        <v>6</v>
      </c>
      <c r="C5" s="194" t="s">
        <v>7</v>
      </c>
      <c r="D5" s="194"/>
      <c r="E5" s="194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28"/>
      <c r="T5" s="14">
        <v>1</v>
      </c>
      <c r="U5" s="191" t="s">
        <v>30</v>
      </c>
      <c r="V5" s="191"/>
      <c r="W5" s="191"/>
      <c r="X5" s="189">
        <v>30000</v>
      </c>
      <c r="Y5" s="189"/>
      <c r="Z5" s="189"/>
      <c r="AA5" s="189"/>
      <c r="AB5" s="189">
        <f>X5*0.1</f>
        <v>3000</v>
      </c>
      <c r="AC5" s="189"/>
      <c r="AD5" s="189"/>
      <c r="AE5" s="189">
        <f>X5+AB5</f>
        <v>33000</v>
      </c>
      <c r="AF5" s="189"/>
      <c r="AG5" s="189"/>
      <c r="AH5" s="189"/>
      <c r="AI5" s="198" t="s">
        <v>119</v>
      </c>
      <c r="AJ5" s="191"/>
    </row>
    <row r="6" spans="1:36" ht="24.6" customHeight="1" thickTop="1">
      <c r="A6" s="199" t="s">
        <v>20</v>
      </c>
      <c r="B6" s="22">
        <v>1</v>
      </c>
      <c r="C6" s="202" t="s">
        <v>71</v>
      </c>
      <c r="D6" s="202"/>
      <c r="E6" s="202"/>
      <c r="F6" s="203">
        <v>84000</v>
      </c>
      <c r="G6" s="203"/>
      <c r="H6" s="203"/>
      <c r="I6" s="203"/>
      <c r="J6" s="203">
        <f>F6*0.1</f>
        <v>8400</v>
      </c>
      <c r="K6" s="203"/>
      <c r="L6" s="203"/>
      <c r="M6" s="203">
        <f>F6+J6</f>
        <v>92400</v>
      </c>
      <c r="N6" s="203"/>
      <c r="O6" s="203"/>
      <c r="P6" s="203"/>
      <c r="Q6" s="204" t="s">
        <v>81</v>
      </c>
      <c r="R6" s="205"/>
      <c r="S6" s="29"/>
      <c r="T6" s="14">
        <v>2</v>
      </c>
      <c r="U6" s="191"/>
      <c r="V6" s="191"/>
      <c r="W6" s="191"/>
      <c r="X6" s="189">
        <v>0</v>
      </c>
      <c r="Y6" s="189"/>
      <c r="Z6" s="189"/>
      <c r="AA6" s="189"/>
      <c r="AB6" s="189">
        <f t="shared" ref="AB6" si="0">X6*0.1</f>
        <v>0</v>
      </c>
      <c r="AC6" s="189"/>
      <c r="AD6" s="189"/>
      <c r="AE6" s="189">
        <f>X6+AB6</f>
        <v>0</v>
      </c>
      <c r="AF6" s="189"/>
      <c r="AG6" s="189"/>
      <c r="AH6" s="189"/>
      <c r="AI6" s="198"/>
      <c r="AJ6" s="191"/>
    </row>
    <row r="7" spans="1:36" ht="24.6" customHeight="1">
      <c r="A7" s="200"/>
      <c r="B7" s="14">
        <v>2</v>
      </c>
      <c r="C7" s="206" t="s">
        <v>12</v>
      </c>
      <c r="D7" s="206"/>
      <c r="E7" s="206"/>
      <c r="F7" s="207">
        <v>553764</v>
      </c>
      <c r="G7" s="208"/>
      <c r="H7" s="208"/>
      <c r="I7" s="209"/>
      <c r="J7" s="189">
        <f>F7*0.1</f>
        <v>55376.4</v>
      </c>
      <c r="K7" s="189"/>
      <c r="L7" s="189"/>
      <c r="M7" s="189">
        <f>F7+J7</f>
        <v>609140.4</v>
      </c>
      <c r="N7" s="189"/>
      <c r="O7" s="189"/>
      <c r="P7" s="189"/>
      <c r="Q7" s="210" t="s">
        <v>64</v>
      </c>
      <c r="R7" s="211"/>
      <c r="S7" s="29"/>
      <c r="T7" s="14">
        <v>3</v>
      </c>
      <c r="U7" s="191"/>
      <c r="V7" s="191"/>
      <c r="W7" s="191"/>
      <c r="X7" s="189">
        <v>0</v>
      </c>
      <c r="Y7" s="189"/>
      <c r="Z7" s="189"/>
      <c r="AA7" s="189"/>
      <c r="AB7" s="189">
        <f t="shared" ref="AB7:AB16" si="1">X7*0.1</f>
        <v>0</v>
      </c>
      <c r="AC7" s="189"/>
      <c r="AD7" s="189"/>
      <c r="AE7" s="189">
        <f>X7+AB7</f>
        <v>0</v>
      </c>
      <c r="AF7" s="189"/>
      <c r="AG7" s="189"/>
      <c r="AH7" s="189"/>
      <c r="AI7" s="198"/>
      <c r="AJ7" s="191"/>
    </row>
    <row r="8" spans="1:36" ht="24.6" customHeight="1">
      <c r="A8" s="200"/>
      <c r="B8" s="14">
        <v>3</v>
      </c>
      <c r="C8" s="186" t="s">
        <v>68</v>
      </c>
      <c r="D8" s="187"/>
      <c r="E8" s="188"/>
      <c r="F8" s="207">
        <v>0</v>
      </c>
      <c r="G8" s="208"/>
      <c r="H8" s="208"/>
      <c r="I8" s="209"/>
      <c r="J8" s="207">
        <v>0</v>
      </c>
      <c r="K8" s="208"/>
      <c r="L8" s="209"/>
      <c r="M8" s="207">
        <f>F8+J8</f>
        <v>0</v>
      </c>
      <c r="N8" s="208"/>
      <c r="O8" s="208"/>
      <c r="P8" s="209"/>
      <c r="Q8" s="198" t="s">
        <v>52</v>
      </c>
      <c r="R8" s="191"/>
      <c r="S8" s="29"/>
      <c r="T8" s="14">
        <v>4</v>
      </c>
      <c r="U8" s="191"/>
      <c r="V8" s="191"/>
      <c r="W8" s="191"/>
      <c r="X8" s="189">
        <v>0</v>
      </c>
      <c r="Y8" s="189"/>
      <c r="Z8" s="189"/>
      <c r="AA8" s="189"/>
      <c r="AB8" s="189">
        <f t="shared" si="1"/>
        <v>0</v>
      </c>
      <c r="AC8" s="189"/>
      <c r="AD8" s="189"/>
      <c r="AE8" s="189">
        <f>X8+AB8</f>
        <v>0</v>
      </c>
      <c r="AF8" s="189"/>
      <c r="AG8" s="189"/>
      <c r="AH8" s="189"/>
      <c r="AI8" s="198"/>
      <c r="AJ8" s="191"/>
    </row>
    <row r="9" spans="1:36" ht="24.6" customHeight="1">
      <c r="A9" s="200"/>
      <c r="B9" s="24">
        <v>4</v>
      </c>
      <c r="C9" s="212" t="s">
        <v>11</v>
      </c>
      <c r="D9" s="213"/>
      <c r="E9" s="214"/>
      <c r="F9" s="207">
        <v>261000</v>
      </c>
      <c r="G9" s="208"/>
      <c r="H9" s="208"/>
      <c r="I9" s="209"/>
      <c r="J9" s="215">
        <f>F9*0.1</f>
        <v>26100</v>
      </c>
      <c r="K9" s="216"/>
      <c r="L9" s="217"/>
      <c r="M9" s="215">
        <f t="shared" ref="M9:M31" si="2">F9+J9</f>
        <v>287100</v>
      </c>
      <c r="N9" s="216"/>
      <c r="O9" s="216"/>
      <c r="P9" s="217"/>
      <c r="Q9" s="218" t="s">
        <v>79</v>
      </c>
      <c r="R9" s="219"/>
      <c r="S9" s="29"/>
      <c r="T9" s="14">
        <v>5</v>
      </c>
      <c r="U9" s="191"/>
      <c r="V9" s="191"/>
      <c r="W9" s="191"/>
      <c r="X9" s="189">
        <v>0</v>
      </c>
      <c r="Y9" s="189"/>
      <c r="Z9" s="189"/>
      <c r="AA9" s="189"/>
      <c r="AB9" s="189">
        <f t="shared" si="1"/>
        <v>0</v>
      </c>
      <c r="AC9" s="189"/>
      <c r="AD9" s="189"/>
      <c r="AE9" s="189">
        <f t="shared" ref="AE9:AE14" si="3">X9+AB9</f>
        <v>0</v>
      </c>
      <c r="AF9" s="189"/>
      <c r="AG9" s="189"/>
      <c r="AH9" s="189"/>
      <c r="AI9" s="198"/>
      <c r="AJ9" s="191"/>
    </row>
    <row r="10" spans="1:36" ht="24.6" customHeight="1">
      <c r="A10" s="200"/>
      <c r="B10" s="24">
        <v>5</v>
      </c>
      <c r="C10" s="212" t="s">
        <v>9</v>
      </c>
      <c r="D10" s="213"/>
      <c r="E10" s="214"/>
      <c r="F10" s="207">
        <v>275500</v>
      </c>
      <c r="G10" s="208"/>
      <c r="H10" s="208"/>
      <c r="I10" s="209"/>
      <c r="J10" s="215">
        <f>F10*0.1</f>
        <v>27550</v>
      </c>
      <c r="K10" s="216"/>
      <c r="L10" s="217"/>
      <c r="M10" s="215">
        <f t="shared" si="2"/>
        <v>303050</v>
      </c>
      <c r="N10" s="216"/>
      <c r="O10" s="216"/>
      <c r="P10" s="217"/>
      <c r="Q10" s="218" t="s">
        <v>79</v>
      </c>
      <c r="R10" s="219"/>
      <c r="S10" s="29"/>
      <c r="T10" s="14">
        <v>6</v>
      </c>
      <c r="U10" s="191"/>
      <c r="V10" s="191"/>
      <c r="W10" s="191"/>
      <c r="X10" s="189">
        <v>0</v>
      </c>
      <c r="Y10" s="189"/>
      <c r="Z10" s="189"/>
      <c r="AA10" s="189"/>
      <c r="AB10" s="189">
        <f t="shared" si="1"/>
        <v>0</v>
      </c>
      <c r="AC10" s="189"/>
      <c r="AD10" s="189"/>
      <c r="AE10" s="189">
        <f t="shared" si="3"/>
        <v>0</v>
      </c>
      <c r="AF10" s="189"/>
      <c r="AG10" s="189"/>
      <c r="AH10" s="189"/>
      <c r="AI10" s="198"/>
      <c r="AJ10" s="191"/>
    </row>
    <row r="11" spans="1:36" ht="24.6" customHeight="1">
      <c r="A11" s="200"/>
      <c r="B11" s="24">
        <v>6</v>
      </c>
      <c r="C11" s="220" t="s">
        <v>37</v>
      </c>
      <c r="D11" s="221"/>
      <c r="E11" s="222"/>
      <c r="F11" s="207">
        <v>0</v>
      </c>
      <c r="G11" s="208"/>
      <c r="H11" s="208"/>
      <c r="I11" s="209"/>
      <c r="J11" s="215">
        <f>F11*0.1</f>
        <v>0</v>
      </c>
      <c r="K11" s="216"/>
      <c r="L11" s="217"/>
      <c r="M11" s="215">
        <f t="shared" si="2"/>
        <v>0</v>
      </c>
      <c r="N11" s="216"/>
      <c r="O11" s="216"/>
      <c r="P11" s="217"/>
      <c r="Q11" s="218" t="s">
        <v>79</v>
      </c>
      <c r="R11" s="219"/>
      <c r="S11" s="29"/>
      <c r="T11" s="14">
        <v>7</v>
      </c>
      <c r="U11" s="191"/>
      <c r="V11" s="191"/>
      <c r="W11" s="191"/>
      <c r="X11" s="189"/>
      <c r="Y11" s="189"/>
      <c r="Z11" s="189"/>
      <c r="AA11" s="189"/>
      <c r="AB11" s="189">
        <f t="shared" si="1"/>
        <v>0</v>
      </c>
      <c r="AC11" s="189"/>
      <c r="AD11" s="189"/>
      <c r="AE11" s="189">
        <f t="shared" si="3"/>
        <v>0</v>
      </c>
      <c r="AF11" s="189"/>
      <c r="AG11" s="189"/>
      <c r="AH11" s="189"/>
      <c r="AI11" s="198"/>
      <c r="AJ11" s="191"/>
    </row>
    <row r="12" spans="1:36" ht="24.6" customHeight="1" thickBot="1">
      <c r="A12" s="201"/>
      <c r="B12" s="15">
        <v>7</v>
      </c>
      <c r="C12" s="223" t="s">
        <v>10</v>
      </c>
      <c r="D12" s="224"/>
      <c r="E12" s="225"/>
      <c r="F12" s="226">
        <v>75000</v>
      </c>
      <c r="G12" s="227"/>
      <c r="H12" s="227"/>
      <c r="I12" s="228"/>
      <c r="J12" s="226">
        <f>F12*0.1</f>
        <v>7500</v>
      </c>
      <c r="K12" s="227"/>
      <c r="L12" s="228"/>
      <c r="M12" s="226">
        <f t="shared" si="2"/>
        <v>82500</v>
      </c>
      <c r="N12" s="227"/>
      <c r="O12" s="227"/>
      <c r="P12" s="228"/>
      <c r="Q12" s="196" t="s">
        <v>81</v>
      </c>
      <c r="R12" s="197"/>
      <c r="S12" s="29"/>
      <c r="T12" s="14">
        <v>8</v>
      </c>
      <c r="U12" s="191"/>
      <c r="V12" s="191"/>
      <c r="W12" s="191"/>
      <c r="X12" s="189"/>
      <c r="Y12" s="189"/>
      <c r="Z12" s="189"/>
      <c r="AA12" s="189"/>
      <c r="AB12" s="189">
        <f t="shared" si="1"/>
        <v>0</v>
      </c>
      <c r="AC12" s="189"/>
      <c r="AD12" s="189"/>
      <c r="AE12" s="189">
        <f t="shared" si="3"/>
        <v>0</v>
      </c>
      <c r="AF12" s="189"/>
      <c r="AG12" s="189"/>
      <c r="AH12" s="189"/>
      <c r="AI12" s="198"/>
      <c r="AJ12" s="191"/>
    </row>
    <row r="13" spans="1:36" ht="24.6" customHeight="1" thickTop="1" thickBot="1">
      <c r="A13" s="26">
        <v>25</v>
      </c>
      <c r="B13" s="15">
        <v>1</v>
      </c>
      <c r="C13" s="229" t="s">
        <v>107</v>
      </c>
      <c r="D13" s="230"/>
      <c r="E13" s="231"/>
      <c r="F13" s="232">
        <v>0</v>
      </c>
      <c r="G13" s="233"/>
      <c r="H13" s="233"/>
      <c r="I13" s="234"/>
      <c r="J13" s="226">
        <f>F13*0.1</f>
        <v>0</v>
      </c>
      <c r="K13" s="227"/>
      <c r="L13" s="228"/>
      <c r="M13" s="226">
        <f t="shared" si="2"/>
        <v>0</v>
      </c>
      <c r="N13" s="227"/>
      <c r="O13" s="227"/>
      <c r="P13" s="228"/>
      <c r="Q13" s="196"/>
      <c r="R13" s="197"/>
      <c r="S13" s="29"/>
      <c r="T13" s="14">
        <v>9</v>
      </c>
      <c r="U13" s="191"/>
      <c r="V13" s="191"/>
      <c r="W13" s="191"/>
      <c r="X13" s="189"/>
      <c r="Y13" s="189"/>
      <c r="Z13" s="189"/>
      <c r="AA13" s="189"/>
      <c r="AB13" s="189">
        <f t="shared" si="1"/>
        <v>0</v>
      </c>
      <c r="AC13" s="189"/>
      <c r="AD13" s="189"/>
      <c r="AE13" s="189">
        <f t="shared" si="3"/>
        <v>0</v>
      </c>
      <c r="AF13" s="189"/>
      <c r="AG13" s="189"/>
      <c r="AH13" s="189"/>
      <c r="AI13" s="198"/>
      <c r="AJ13" s="191"/>
    </row>
    <row r="14" spans="1:36" ht="24.6" customHeight="1" thickTop="1">
      <c r="A14" s="199" t="s">
        <v>21</v>
      </c>
      <c r="B14" s="22">
        <v>1</v>
      </c>
      <c r="C14" s="205" t="s">
        <v>104</v>
      </c>
      <c r="D14" s="205"/>
      <c r="E14" s="205"/>
      <c r="F14" s="252">
        <v>0</v>
      </c>
      <c r="G14" s="253"/>
      <c r="H14" s="253"/>
      <c r="I14" s="254"/>
      <c r="J14" s="203">
        <f t="shared" ref="J14:J31" si="4">F14*0.1</f>
        <v>0</v>
      </c>
      <c r="K14" s="203"/>
      <c r="L14" s="203"/>
      <c r="M14" s="203">
        <f t="shared" si="2"/>
        <v>0</v>
      </c>
      <c r="N14" s="203"/>
      <c r="O14" s="203"/>
      <c r="P14" s="203"/>
      <c r="Q14" s="204" t="s">
        <v>63</v>
      </c>
      <c r="R14" s="205"/>
      <c r="S14" s="29"/>
      <c r="T14" s="14">
        <v>10</v>
      </c>
      <c r="U14" s="191"/>
      <c r="V14" s="191"/>
      <c r="W14" s="191"/>
      <c r="X14" s="189"/>
      <c r="Y14" s="189"/>
      <c r="Z14" s="189"/>
      <c r="AA14" s="189"/>
      <c r="AB14" s="189">
        <f t="shared" si="1"/>
        <v>0</v>
      </c>
      <c r="AC14" s="189"/>
      <c r="AD14" s="189"/>
      <c r="AE14" s="189">
        <f t="shared" si="3"/>
        <v>0</v>
      </c>
      <c r="AF14" s="189"/>
      <c r="AG14" s="189"/>
      <c r="AH14" s="189"/>
      <c r="AI14" s="198"/>
      <c r="AJ14" s="191"/>
    </row>
    <row r="15" spans="1:36" ht="24.6" customHeight="1">
      <c r="A15" s="200"/>
      <c r="B15" s="14">
        <v>2</v>
      </c>
      <c r="C15" s="206" t="s">
        <v>25</v>
      </c>
      <c r="D15" s="206"/>
      <c r="E15" s="206"/>
      <c r="F15" s="207">
        <v>1000773</v>
      </c>
      <c r="G15" s="208"/>
      <c r="H15" s="208"/>
      <c r="I15" s="209"/>
      <c r="J15" s="189">
        <f t="shared" si="4"/>
        <v>100077.3</v>
      </c>
      <c r="K15" s="189"/>
      <c r="L15" s="189"/>
      <c r="M15" s="189">
        <f>F15+J15</f>
        <v>1100850.3</v>
      </c>
      <c r="N15" s="189"/>
      <c r="O15" s="189"/>
      <c r="P15" s="189"/>
      <c r="Q15" s="210" t="s">
        <v>64</v>
      </c>
      <c r="R15" s="211"/>
      <c r="S15" s="29"/>
      <c r="T15" s="14">
        <v>11</v>
      </c>
      <c r="U15" s="191"/>
      <c r="V15" s="191"/>
      <c r="W15" s="191"/>
      <c r="X15" s="189"/>
      <c r="Y15" s="189"/>
      <c r="Z15" s="189"/>
      <c r="AA15" s="189"/>
      <c r="AB15" s="189">
        <f t="shared" si="1"/>
        <v>0</v>
      </c>
      <c r="AC15" s="189"/>
      <c r="AD15" s="189"/>
      <c r="AE15" s="189">
        <f>X15+AB15</f>
        <v>0</v>
      </c>
      <c r="AF15" s="189"/>
      <c r="AG15" s="189"/>
      <c r="AH15" s="189"/>
      <c r="AI15" s="198"/>
      <c r="AJ15" s="191"/>
    </row>
    <row r="16" spans="1:36" ht="24.6" customHeight="1">
      <c r="A16" s="200"/>
      <c r="B16" s="13">
        <v>3</v>
      </c>
      <c r="C16" s="235" t="s">
        <v>103</v>
      </c>
      <c r="D16" s="236"/>
      <c r="E16" s="237"/>
      <c r="F16" s="207">
        <v>30000</v>
      </c>
      <c r="G16" s="208"/>
      <c r="H16" s="208"/>
      <c r="I16" s="209"/>
      <c r="J16" s="207">
        <f t="shared" si="4"/>
        <v>3000</v>
      </c>
      <c r="K16" s="208"/>
      <c r="L16" s="209"/>
      <c r="M16" s="207">
        <f t="shared" si="2"/>
        <v>33000</v>
      </c>
      <c r="N16" s="208"/>
      <c r="O16" s="208"/>
      <c r="P16" s="209"/>
      <c r="Q16" s="238"/>
      <c r="R16" s="239"/>
      <c r="S16" s="29"/>
      <c r="T16" s="14">
        <v>12</v>
      </c>
      <c r="U16" s="191"/>
      <c r="V16" s="191"/>
      <c r="W16" s="191"/>
      <c r="X16" s="189"/>
      <c r="Y16" s="189"/>
      <c r="Z16" s="189"/>
      <c r="AA16" s="189"/>
      <c r="AB16" s="189">
        <f t="shared" si="1"/>
        <v>0</v>
      </c>
      <c r="AC16" s="189"/>
      <c r="AD16" s="189"/>
      <c r="AE16" s="189">
        <f t="shared" ref="AE16" si="5">X16+AB16</f>
        <v>0</v>
      </c>
      <c r="AF16" s="189"/>
      <c r="AG16" s="189"/>
      <c r="AH16" s="189"/>
      <c r="AI16" s="198"/>
      <c r="AJ16" s="191"/>
    </row>
    <row r="17" spans="1:36" ht="24.6" customHeight="1">
      <c r="A17" s="200"/>
      <c r="B17" s="14">
        <v>4</v>
      </c>
      <c r="C17" s="206" t="s">
        <v>40</v>
      </c>
      <c r="D17" s="206"/>
      <c r="E17" s="206"/>
      <c r="F17" s="207">
        <v>270000</v>
      </c>
      <c r="G17" s="208"/>
      <c r="H17" s="208"/>
      <c r="I17" s="209"/>
      <c r="J17" s="189">
        <f>F17*0.1</f>
        <v>27000</v>
      </c>
      <c r="K17" s="189"/>
      <c r="L17" s="189"/>
      <c r="M17" s="189">
        <f>F17+J17</f>
        <v>297000</v>
      </c>
      <c r="N17" s="189"/>
      <c r="O17" s="189"/>
      <c r="P17" s="189"/>
      <c r="Q17" s="198" t="s">
        <v>63</v>
      </c>
      <c r="R17" s="191"/>
      <c r="S17" s="29"/>
      <c r="T17" s="14">
        <v>13</v>
      </c>
      <c r="U17" s="191"/>
      <c r="V17" s="191"/>
      <c r="W17" s="191"/>
      <c r="X17" s="189"/>
      <c r="Y17" s="189"/>
      <c r="Z17" s="189"/>
      <c r="AA17" s="189"/>
      <c r="AB17" s="189">
        <f>X17*0.1</f>
        <v>0</v>
      </c>
      <c r="AC17" s="189"/>
      <c r="AD17" s="189"/>
      <c r="AE17" s="189">
        <f>X17+AB17</f>
        <v>0</v>
      </c>
      <c r="AF17" s="189"/>
      <c r="AG17" s="189"/>
      <c r="AH17" s="189"/>
      <c r="AI17" s="198"/>
      <c r="AJ17" s="191"/>
    </row>
    <row r="18" spans="1:36" ht="24.6" customHeight="1">
      <c r="A18" s="200"/>
      <c r="B18" s="13">
        <v>5</v>
      </c>
      <c r="C18" s="235" t="s">
        <v>46</v>
      </c>
      <c r="D18" s="236"/>
      <c r="E18" s="237"/>
      <c r="F18" s="207">
        <v>97842</v>
      </c>
      <c r="G18" s="208"/>
      <c r="H18" s="208"/>
      <c r="I18" s="209"/>
      <c r="J18" s="189">
        <f>F18*0.1</f>
        <v>9784.2000000000007</v>
      </c>
      <c r="K18" s="189"/>
      <c r="L18" s="189"/>
      <c r="M18" s="189">
        <f>F18+J18</f>
        <v>107626.2</v>
      </c>
      <c r="N18" s="189"/>
      <c r="O18" s="189"/>
      <c r="P18" s="189"/>
      <c r="Q18" s="198" t="s">
        <v>89</v>
      </c>
      <c r="R18" s="191"/>
      <c r="S18" s="29"/>
      <c r="T18" s="14">
        <v>14</v>
      </c>
      <c r="U18" s="191"/>
      <c r="V18" s="191"/>
      <c r="W18" s="191"/>
      <c r="X18" s="189"/>
      <c r="Y18" s="189"/>
      <c r="Z18" s="189"/>
      <c r="AA18" s="189"/>
      <c r="AB18" s="189">
        <f>X18*0.1</f>
        <v>0</v>
      </c>
      <c r="AC18" s="189"/>
      <c r="AD18" s="189"/>
      <c r="AE18" s="189">
        <f>X18+AB18</f>
        <v>0</v>
      </c>
      <c r="AF18" s="189"/>
      <c r="AG18" s="189"/>
      <c r="AH18" s="189"/>
      <c r="AI18" s="198"/>
      <c r="AJ18" s="191"/>
    </row>
    <row r="19" spans="1:36" ht="24.6" customHeight="1">
      <c r="A19" s="200"/>
      <c r="B19" s="14">
        <v>6</v>
      </c>
      <c r="C19" s="240" t="s">
        <v>88</v>
      </c>
      <c r="D19" s="241"/>
      <c r="E19" s="242"/>
      <c r="F19" s="207">
        <v>390000</v>
      </c>
      <c r="G19" s="208"/>
      <c r="H19" s="208"/>
      <c r="I19" s="209"/>
      <c r="J19" s="207">
        <f t="shared" si="4"/>
        <v>39000</v>
      </c>
      <c r="K19" s="208"/>
      <c r="L19" s="209"/>
      <c r="M19" s="207">
        <f t="shared" si="2"/>
        <v>429000</v>
      </c>
      <c r="N19" s="208"/>
      <c r="O19" s="208"/>
      <c r="P19" s="209"/>
      <c r="Q19" s="198" t="s">
        <v>81</v>
      </c>
      <c r="R19" s="191"/>
      <c r="S19" s="29"/>
      <c r="T19" s="14">
        <v>15</v>
      </c>
      <c r="U19" s="191"/>
      <c r="V19" s="191"/>
      <c r="W19" s="191"/>
      <c r="X19" s="189"/>
      <c r="Y19" s="189"/>
      <c r="Z19" s="189"/>
      <c r="AA19" s="189"/>
      <c r="AB19" s="189">
        <f t="shared" ref="AB19:AB25" si="6">X19*0.1</f>
        <v>0</v>
      </c>
      <c r="AC19" s="189"/>
      <c r="AD19" s="189"/>
      <c r="AE19" s="189">
        <f t="shared" ref="AE19:AE25" si="7">X19+AB19</f>
        <v>0</v>
      </c>
      <c r="AF19" s="189"/>
      <c r="AG19" s="189"/>
      <c r="AH19" s="189"/>
      <c r="AI19" s="198"/>
      <c r="AJ19" s="191"/>
    </row>
    <row r="20" spans="1:36" ht="24.6" customHeight="1">
      <c r="A20" s="200"/>
      <c r="B20" s="14">
        <v>9</v>
      </c>
      <c r="C20" s="235" t="s">
        <v>14</v>
      </c>
      <c r="D20" s="236"/>
      <c r="E20" s="237"/>
      <c r="F20" s="207">
        <v>330000</v>
      </c>
      <c r="G20" s="208"/>
      <c r="H20" s="208"/>
      <c r="I20" s="209"/>
      <c r="J20" s="189">
        <f t="shared" si="4"/>
        <v>33000</v>
      </c>
      <c r="K20" s="189"/>
      <c r="L20" s="189"/>
      <c r="M20" s="189">
        <f t="shared" si="2"/>
        <v>363000</v>
      </c>
      <c r="N20" s="189"/>
      <c r="O20" s="189"/>
      <c r="P20" s="189"/>
      <c r="Q20" s="198" t="s">
        <v>63</v>
      </c>
      <c r="R20" s="191"/>
      <c r="S20" s="29"/>
      <c r="T20" s="14">
        <v>16</v>
      </c>
      <c r="U20" s="191"/>
      <c r="V20" s="191"/>
      <c r="W20" s="191"/>
      <c r="X20" s="189"/>
      <c r="Y20" s="189"/>
      <c r="Z20" s="189"/>
      <c r="AA20" s="189"/>
      <c r="AB20" s="189">
        <f t="shared" si="6"/>
        <v>0</v>
      </c>
      <c r="AC20" s="189"/>
      <c r="AD20" s="189"/>
      <c r="AE20" s="189">
        <f t="shared" si="7"/>
        <v>0</v>
      </c>
      <c r="AF20" s="189"/>
      <c r="AG20" s="189"/>
      <c r="AH20" s="189"/>
      <c r="AI20" s="198"/>
      <c r="AJ20" s="191"/>
    </row>
    <row r="21" spans="1:36" ht="24.6" customHeight="1">
      <c r="A21" s="200"/>
      <c r="B21" s="14">
        <v>10</v>
      </c>
      <c r="C21" s="206" t="s">
        <v>91</v>
      </c>
      <c r="D21" s="206"/>
      <c r="E21" s="206"/>
      <c r="F21" s="207">
        <v>120000</v>
      </c>
      <c r="G21" s="208"/>
      <c r="H21" s="208"/>
      <c r="I21" s="209"/>
      <c r="J21" s="189">
        <f t="shared" si="4"/>
        <v>12000</v>
      </c>
      <c r="K21" s="189"/>
      <c r="L21" s="189"/>
      <c r="M21" s="189">
        <f t="shared" si="2"/>
        <v>132000</v>
      </c>
      <c r="N21" s="189"/>
      <c r="O21" s="189"/>
      <c r="P21" s="189"/>
      <c r="Q21" s="191" t="s">
        <v>106</v>
      </c>
      <c r="R21" s="191"/>
      <c r="S21" s="29"/>
      <c r="T21" s="14">
        <v>17</v>
      </c>
      <c r="U21" s="191"/>
      <c r="V21" s="191"/>
      <c r="W21" s="191"/>
      <c r="X21" s="189"/>
      <c r="Y21" s="189"/>
      <c r="Z21" s="189"/>
      <c r="AA21" s="189"/>
      <c r="AB21" s="189">
        <f t="shared" si="6"/>
        <v>0</v>
      </c>
      <c r="AC21" s="189"/>
      <c r="AD21" s="189"/>
      <c r="AE21" s="189">
        <f t="shared" si="7"/>
        <v>0</v>
      </c>
      <c r="AF21" s="189"/>
      <c r="AG21" s="189"/>
      <c r="AH21" s="189"/>
      <c r="AI21" s="198"/>
      <c r="AJ21" s="191"/>
    </row>
    <row r="22" spans="1:36" ht="24.6" customHeight="1">
      <c r="A22" s="200"/>
      <c r="B22" s="13">
        <v>12</v>
      </c>
      <c r="C22" s="243" t="s">
        <v>120</v>
      </c>
      <c r="D22" s="244"/>
      <c r="E22" s="245"/>
      <c r="F22" s="207">
        <v>30000</v>
      </c>
      <c r="G22" s="208"/>
      <c r="H22" s="208"/>
      <c r="I22" s="209"/>
      <c r="J22" s="189">
        <f t="shared" si="4"/>
        <v>3000</v>
      </c>
      <c r="K22" s="189"/>
      <c r="L22" s="189"/>
      <c r="M22" s="189">
        <f t="shared" si="2"/>
        <v>33000</v>
      </c>
      <c r="N22" s="189"/>
      <c r="O22" s="189"/>
      <c r="P22" s="189"/>
      <c r="Q22" s="210" t="s">
        <v>63</v>
      </c>
      <c r="R22" s="211"/>
      <c r="S22" s="29"/>
      <c r="T22" s="14">
        <v>18</v>
      </c>
      <c r="U22" s="191"/>
      <c r="V22" s="191"/>
      <c r="W22" s="191"/>
      <c r="X22" s="189"/>
      <c r="Y22" s="189"/>
      <c r="Z22" s="189"/>
      <c r="AA22" s="189"/>
      <c r="AB22" s="189">
        <f t="shared" si="6"/>
        <v>0</v>
      </c>
      <c r="AC22" s="189"/>
      <c r="AD22" s="189"/>
      <c r="AE22" s="189">
        <f t="shared" si="7"/>
        <v>0</v>
      </c>
      <c r="AF22" s="189"/>
      <c r="AG22" s="189"/>
      <c r="AH22" s="189"/>
      <c r="AI22" s="198"/>
      <c r="AJ22" s="191"/>
    </row>
    <row r="23" spans="1:36" ht="24.6" customHeight="1">
      <c r="A23" s="200"/>
      <c r="B23" s="14">
        <v>13</v>
      </c>
      <c r="C23" s="206" t="s">
        <v>32</v>
      </c>
      <c r="D23" s="206"/>
      <c r="E23" s="206"/>
      <c r="F23" s="207">
        <v>78000</v>
      </c>
      <c r="G23" s="208"/>
      <c r="H23" s="208"/>
      <c r="I23" s="209"/>
      <c r="J23" s="189">
        <f t="shared" si="4"/>
        <v>7800</v>
      </c>
      <c r="K23" s="189"/>
      <c r="L23" s="189"/>
      <c r="M23" s="189">
        <f t="shared" si="2"/>
        <v>85800</v>
      </c>
      <c r="N23" s="189"/>
      <c r="O23" s="189"/>
      <c r="P23" s="189"/>
      <c r="Q23" s="191" t="s">
        <v>106</v>
      </c>
      <c r="R23" s="191"/>
      <c r="S23" s="29"/>
      <c r="T23" s="14">
        <v>19</v>
      </c>
      <c r="U23" s="191"/>
      <c r="V23" s="191"/>
      <c r="W23" s="191"/>
      <c r="X23" s="189"/>
      <c r="Y23" s="189"/>
      <c r="Z23" s="189"/>
      <c r="AA23" s="189"/>
      <c r="AB23" s="189">
        <f t="shared" si="6"/>
        <v>0</v>
      </c>
      <c r="AC23" s="189"/>
      <c r="AD23" s="189"/>
      <c r="AE23" s="189">
        <f t="shared" si="7"/>
        <v>0</v>
      </c>
      <c r="AF23" s="189"/>
      <c r="AG23" s="189"/>
      <c r="AH23" s="189"/>
      <c r="AI23" s="198"/>
      <c r="AJ23" s="191"/>
    </row>
    <row r="24" spans="1:36" ht="24.6" customHeight="1" thickBot="1">
      <c r="A24" s="201"/>
      <c r="B24" s="25">
        <v>14</v>
      </c>
      <c r="C24" s="246" t="s">
        <v>15</v>
      </c>
      <c r="D24" s="246"/>
      <c r="E24" s="246"/>
      <c r="F24" s="226">
        <v>30000</v>
      </c>
      <c r="G24" s="227"/>
      <c r="H24" s="227"/>
      <c r="I24" s="228"/>
      <c r="J24" s="247">
        <f t="shared" si="4"/>
        <v>3000</v>
      </c>
      <c r="K24" s="247"/>
      <c r="L24" s="247"/>
      <c r="M24" s="247">
        <f t="shared" si="2"/>
        <v>33000</v>
      </c>
      <c r="N24" s="247"/>
      <c r="O24" s="247"/>
      <c r="P24" s="247"/>
      <c r="Q24" s="248" t="s">
        <v>106</v>
      </c>
      <c r="R24" s="248"/>
      <c r="S24" s="29"/>
      <c r="T24" s="14">
        <v>20</v>
      </c>
      <c r="U24" s="191"/>
      <c r="V24" s="191"/>
      <c r="W24" s="191"/>
      <c r="X24" s="189"/>
      <c r="Y24" s="189"/>
      <c r="Z24" s="189"/>
      <c r="AA24" s="189"/>
      <c r="AB24" s="189">
        <f t="shared" si="6"/>
        <v>0</v>
      </c>
      <c r="AC24" s="189"/>
      <c r="AD24" s="189"/>
      <c r="AE24" s="189">
        <f t="shared" si="7"/>
        <v>0</v>
      </c>
      <c r="AF24" s="189"/>
      <c r="AG24" s="189"/>
      <c r="AH24" s="189"/>
      <c r="AI24" s="198"/>
      <c r="AJ24" s="191"/>
    </row>
    <row r="25" spans="1:36" ht="24.6" customHeight="1" thickTop="1" thickBot="1">
      <c r="A25" s="249" t="s">
        <v>108</v>
      </c>
      <c r="B25" s="250"/>
      <c r="C25" s="251" t="s">
        <v>109</v>
      </c>
      <c r="D25" s="251"/>
      <c r="E25" s="251"/>
      <c r="F25" s="232">
        <v>0</v>
      </c>
      <c r="G25" s="233"/>
      <c r="H25" s="233"/>
      <c r="I25" s="234"/>
      <c r="J25" s="247">
        <f t="shared" si="4"/>
        <v>0</v>
      </c>
      <c r="K25" s="247"/>
      <c r="L25" s="247"/>
      <c r="M25" s="247">
        <f t="shared" si="2"/>
        <v>0</v>
      </c>
      <c r="N25" s="247"/>
      <c r="O25" s="247"/>
      <c r="P25" s="247"/>
      <c r="Q25" s="248" t="s">
        <v>106</v>
      </c>
      <c r="R25" s="248"/>
      <c r="S25" s="29"/>
      <c r="T25" s="14">
        <v>21</v>
      </c>
      <c r="U25" s="191"/>
      <c r="V25" s="191"/>
      <c r="W25" s="191"/>
      <c r="X25" s="189"/>
      <c r="Y25" s="189"/>
      <c r="Z25" s="189"/>
      <c r="AA25" s="189"/>
      <c r="AB25" s="189">
        <f t="shared" si="6"/>
        <v>0</v>
      </c>
      <c r="AC25" s="189"/>
      <c r="AD25" s="189"/>
      <c r="AE25" s="189">
        <f t="shared" si="7"/>
        <v>0</v>
      </c>
      <c r="AF25" s="189"/>
      <c r="AG25" s="189"/>
      <c r="AH25" s="189"/>
      <c r="AI25" s="198"/>
      <c r="AJ25" s="191"/>
    </row>
    <row r="26" spans="1:36" ht="24.6" customHeight="1" thickTop="1">
      <c r="A26" s="255" t="s">
        <v>22</v>
      </c>
      <c r="B26" s="13">
        <v>1</v>
      </c>
      <c r="C26" s="257" t="s">
        <v>30</v>
      </c>
      <c r="D26" s="257"/>
      <c r="E26" s="257"/>
      <c r="F26" s="252">
        <v>0</v>
      </c>
      <c r="G26" s="253"/>
      <c r="H26" s="253"/>
      <c r="I26" s="254"/>
      <c r="J26" s="258">
        <f>F26*0.1</f>
        <v>0</v>
      </c>
      <c r="K26" s="258"/>
      <c r="L26" s="258"/>
      <c r="M26" s="258">
        <f>F26+J26</f>
        <v>0</v>
      </c>
      <c r="N26" s="258"/>
      <c r="O26" s="258"/>
      <c r="P26" s="258"/>
      <c r="Q26" s="210" t="s">
        <v>63</v>
      </c>
      <c r="R26" s="211"/>
      <c r="S26" s="259"/>
      <c r="T26" s="14">
        <v>22</v>
      </c>
      <c r="U26" s="191"/>
      <c r="V26" s="191"/>
      <c r="W26" s="191"/>
      <c r="X26" s="189"/>
      <c r="Y26" s="189"/>
      <c r="Z26" s="189"/>
      <c r="AA26" s="189"/>
      <c r="AB26" s="189">
        <f>X26*0.1</f>
        <v>0</v>
      </c>
      <c r="AC26" s="189"/>
      <c r="AD26" s="189"/>
      <c r="AE26" s="189">
        <f>X26+AB26</f>
        <v>0</v>
      </c>
      <c r="AF26" s="189"/>
      <c r="AG26" s="189"/>
      <c r="AH26" s="189"/>
      <c r="AI26" s="198"/>
      <c r="AJ26" s="191"/>
    </row>
    <row r="27" spans="1:36" ht="24.6" customHeight="1">
      <c r="A27" s="256"/>
      <c r="B27" s="13">
        <v>3</v>
      </c>
      <c r="C27" s="206" t="s">
        <v>26</v>
      </c>
      <c r="D27" s="206"/>
      <c r="E27" s="206"/>
      <c r="F27" s="207">
        <v>261016</v>
      </c>
      <c r="G27" s="208"/>
      <c r="H27" s="208"/>
      <c r="I27" s="209"/>
      <c r="J27" s="189">
        <f t="shared" si="4"/>
        <v>26101.600000000002</v>
      </c>
      <c r="K27" s="189"/>
      <c r="L27" s="189"/>
      <c r="M27" s="189">
        <f t="shared" si="2"/>
        <v>287117.59999999998</v>
      </c>
      <c r="N27" s="189"/>
      <c r="O27" s="189"/>
      <c r="P27" s="189"/>
      <c r="Q27" s="210" t="s">
        <v>90</v>
      </c>
      <c r="R27" s="211"/>
      <c r="S27" s="259"/>
      <c r="T27" s="14">
        <v>23</v>
      </c>
      <c r="U27" s="191"/>
      <c r="V27" s="191"/>
      <c r="W27" s="191"/>
      <c r="X27" s="189"/>
      <c r="Y27" s="189"/>
      <c r="Z27" s="189"/>
      <c r="AA27" s="189"/>
      <c r="AB27" s="189">
        <f t="shared" ref="AB27" si="8">X27*0.1</f>
        <v>0</v>
      </c>
      <c r="AC27" s="189"/>
      <c r="AD27" s="189"/>
      <c r="AE27" s="189">
        <f t="shared" ref="AE27" si="9">X27+AB27</f>
        <v>0</v>
      </c>
      <c r="AF27" s="189"/>
      <c r="AG27" s="189"/>
      <c r="AH27" s="189"/>
      <c r="AI27" s="198"/>
      <c r="AJ27" s="191"/>
    </row>
    <row r="28" spans="1:36" ht="24.6" customHeight="1">
      <c r="A28" s="256"/>
      <c r="B28" s="260">
        <v>4</v>
      </c>
      <c r="C28" s="262" t="s">
        <v>43</v>
      </c>
      <c r="D28" s="263"/>
      <c r="E28" s="264"/>
      <c r="F28" s="268">
        <v>74000</v>
      </c>
      <c r="G28" s="269"/>
      <c r="H28" s="269"/>
      <c r="I28" s="270"/>
      <c r="J28" s="271">
        <f t="shared" si="4"/>
        <v>7400</v>
      </c>
      <c r="K28" s="271"/>
      <c r="L28" s="271"/>
      <c r="M28" s="215">
        <f>F28+J28+F29</f>
        <v>84400</v>
      </c>
      <c r="N28" s="216"/>
      <c r="O28" s="216"/>
      <c r="P28" s="217"/>
      <c r="Q28" s="275" t="s">
        <v>64</v>
      </c>
      <c r="R28" s="276"/>
      <c r="S28" s="259"/>
      <c r="T28" s="14">
        <v>24</v>
      </c>
      <c r="U28" s="191"/>
      <c r="V28" s="191"/>
      <c r="W28" s="191"/>
      <c r="X28" s="189"/>
      <c r="Y28" s="189"/>
      <c r="Z28" s="189"/>
      <c r="AA28" s="189"/>
      <c r="AB28" s="189">
        <f>X28*0.1</f>
        <v>0</v>
      </c>
      <c r="AC28" s="189"/>
      <c r="AD28" s="189"/>
      <c r="AE28" s="189">
        <f>X28+AB28</f>
        <v>0</v>
      </c>
      <c r="AF28" s="189"/>
      <c r="AG28" s="189"/>
      <c r="AH28" s="189"/>
      <c r="AI28" s="198"/>
      <c r="AJ28" s="191"/>
    </row>
    <row r="29" spans="1:36" ht="24.6" customHeight="1">
      <c r="A29" s="256"/>
      <c r="B29" s="261"/>
      <c r="C29" s="265"/>
      <c r="D29" s="266"/>
      <c r="E29" s="267"/>
      <c r="F29" s="279">
        <v>3000</v>
      </c>
      <c r="G29" s="280"/>
      <c r="H29" s="280"/>
      <c r="I29" s="281"/>
      <c r="J29" s="282" t="s">
        <v>16</v>
      </c>
      <c r="K29" s="282"/>
      <c r="L29" s="282"/>
      <c r="M29" s="272"/>
      <c r="N29" s="273"/>
      <c r="O29" s="273"/>
      <c r="P29" s="274"/>
      <c r="Q29" s="277"/>
      <c r="R29" s="278"/>
      <c r="S29" s="259"/>
      <c r="T29" s="14">
        <v>25</v>
      </c>
      <c r="U29" s="191"/>
      <c r="V29" s="191"/>
      <c r="W29" s="191"/>
      <c r="X29" s="189"/>
      <c r="Y29" s="189"/>
      <c r="Z29" s="189"/>
      <c r="AA29" s="189"/>
      <c r="AB29" s="189">
        <f t="shared" ref="AB29:AB31" si="10">X29*0.1</f>
        <v>0</v>
      </c>
      <c r="AC29" s="189"/>
      <c r="AD29" s="189"/>
      <c r="AE29" s="189">
        <f t="shared" ref="AE29:AE31" si="11">X29+AB29</f>
        <v>0</v>
      </c>
      <c r="AF29" s="189"/>
      <c r="AG29" s="189"/>
      <c r="AH29" s="189"/>
      <c r="AI29" s="198"/>
      <c r="AJ29" s="191"/>
    </row>
    <row r="30" spans="1:36" ht="24.6" customHeight="1">
      <c r="A30" s="256"/>
      <c r="B30" s="13">
        <v>5</v>
      </c>
      <c r="C30" s="191"/>
      <c r="D30" s="191"/>
      <c r="E30" s="191"/>
      <c r="F30" s="207"/>
      <c r="G30" s="208"/>
      <c r="H30" s="208"/>
      <c r="I30" s="209"/>
      <c r="J30" s="189">
        <f t="shared" si="4"/>
        <v>0</v>
      </c>
      <c r="K30" s="189"/>
      <c r="L30" s="189"/>
      <c r="M30" s="189">
        <f t="shared" si="2"/>
        <v>0</v>
      </c>
      <c r="N30" s="189"/>
      <c r="O30" s="189"/>
      <c r="P30" s="189"/>
      <c r="Q30" s="210"/>
      <c r="R30" s="211"/>
      <c r="S30" s="259"/>
      <c r="T30" s="14">
        <v>26</v>
      </c>
      <c r="U30" s="191"/>
      <c r="V30" s="191"/>
      <c r="W30" s="191"/>
      <c r="X30" s="189"/>
      <c r="Y30" s="189"/>
      <c r="Z30" s="189"/>
      <c r="AA30" s="189"/>
      <c r="AB30" s="189">
        <f t="shared" si="10"/>
        <v>0</v>
      </c>
      <c r="AC30" s="189"/>
      <c r="AD30" s="189"/>
      <c r="AE30" s="189">
        <f t="shared" si="11"/>
        <v>0</v>
      </c>
      <c r="AF30" s="189"/>
      <c r="AG30" s="189"/>
      <c r="AH30" s="189"/>
      <c r="AI30" s="198"/>
      <c r="AJ30" s="191"/>
    </row>
    <row r="31" spans="1:36" ht="24.6" customHeight="1" thickBot="1">
      <c r="A31" s="256"/>
      <c r="B31" s="13">
        <v>6</v>
      </c>
      <c r="C31" s="211" t="s">
        <v>47</v>
      </c>
      <c r="D31" s="211"/>
      <c r="E31" s="211"/>
      <c r="F31" s="289">
        <v>0</v>
      </c>
      <c r="G31" s="290"/>
      <c r="H31" s="290"/>
      <c r="I31" s="291"/>
      <c r="J31" s="258">
        <f t="shared" si="4"/>
        <v>0</v>
      </c>
      <c r="K31" s="258"/>
      <c r="L31" s="258"/>
      <c r="M31" s="258">
        <f t="shared" si="2"/>
        <v>0</v>
      </c>
      <c r="N31" s="258"/>
      <c r="O31" s="258"/>
      <c r="P31" s="258"/>
      <c r="Q31" s="210" t="s">
        <v>60</v>
      </c>
      <c r="R31" s="211"/>
      <c r="S31" s="259"/>
      <c r="T31" s="14">
        <v>27</v>
      </c>
      <c r="U31" s="191"/>
      <c r="V31" s="191"/>
      <c r="W31" s="191"/>
      <c r="X31" s="189"/>
      <c r="Y31" s="189"/>
      <c r="Z31" s="189"/>
      <c r="AA31" s="189"/>
      <c r="AB31" s="189">
        <f t="shared" si="10"/>
        <v>0</v>
      </c>
      <c r="AC31" s="189"/>
      <c r="AD31" s="189"/>
      <c r="AE31" s="189">
        <f t="shared" si="11"/>
        <v>0</v>
      </c>
      <c r="AF31" s="189"/>
      <c r="AG31" s="189"/>
      <c r="AH31" s="189"/>
      <c r="AI31" s="198" t="s">
        <v>60</v>
      </c>
      <c r="AJ31" s="191"/>
    </row>
    <row r="32" spans="1:36" ht="24.6" customHeight="1" thickBot="1">
      <c r="A32" s="19"/>
      <c r="B32" s="7"/>
      <c r="C32" s="6"/>
      <c r="D32" s="6"/>
      <c r="E32" s="6"/>
      <c r="F32" s="283">
        <f>SUM(F5:F31)</f>
        <v>4452145</v>
      </c>
      <c r="G32" s="284"/>
      <c r="H32" s="284"/>
      <c r="I32" s="285"/>
      <c r="J32" s="283">
        <f>SUM(J5:J31)</f>
        <v>444914.5</v>
      </c>
      <c r="K32" s="284"/>
      <c r="L32" s="285"/>
      <c r="M32" s="283">
        <f>SUM(M5:M31)</f>
        <v>4897059.5</v>
      </c>
      <c r="N32" s="284"/>
      <c r="O32" s="284"/>
      <c r="P32" s="285"/>
      <c r="Q32" s="6"/>
      <c r="R32" s="6"/>
      <c r="S32" s="19"/>
      <c r="T32" s="7"/>
      <c r="U32" s="6"/>
      <c r="V32" s="6"/>
      <c r="W32" s="6"/>
      <c r="X32" s="286">
        <f>SUM(X5:X31)</f>
        <v>30000</v>
      </c>
      <c r="Y32" s="287"/>
      <c r="Z32" s="287"/>
      <c r="AA32" s="288"/>
      <c r="AB32" s="286">
        <f>SUM(AB5:AB31)</f>
        <v>3000</v>
      </c>
      <c r="AC32" s="287"/>
      <c r="AD32" s="288"/>
      <c r="AE32" s="286">
        <f>SUM(AE5:AE31)</f>
        <v>33000</v>
      </c>
      <c r="AF32" s="287"/>
      <c r="AG32" s="287"/>
      <c r="AH32" s="288"/>
      <c r="AI32" s="6"/>
      <c r="AJ32" s="6"/>
    </row>
  </sheetData>
  <mergeCells count="299">
    <mergeCell ref="AI31:AJ31"/>
    <mergeCell ref="F32:I32"/>
    <mergeCell ref="J32:L32"/>
    <mergeCell ref="M32:P32"/>
    <mergeCell ref="X32:AA32"/>
    <mergeCell ref="AB32:AD32"/>
    <mergeCell ref="AE32:AH32"/>
    <mergeCell ref="AI30:AJ30"/>
    <mergeCell ref="C31:E31"/>
    <mergeCell ref="F31:I31"/>
    <mergeCell ref="J31:L31"/>
    <mergeCell ref="M31:P31"/>
    <mergeCell ref="Q31:R31"/>
    <mergeCell ref="U31:W31"/>
    <mergeCell ref="X31:AA31"/>
    <mergeCell ref="AB31:AD31"/>
    <mergeCell ref="AE31:AH31"/>
    <mergeCell ref="C30:E30"/>
    <mergeCell ref="F30:I30"/>
    <mergeCell ref="J30:L30"/>
    <mergeCell ref="M30:P30"/>
    <mergeCell ref="Q30:R30"/>
    <mergeCell ref="U30:W30"/>
    <mergeCell ref="AI28:AJ28"/>
    <mergeCell ref="F29:I29"/>
    <mergeCell ref="J29:L29"/>
    <mergeCell ref="U29:W29"/>
    <mergeCell ref="X29:AA29"/>
    <mergeCell ref="AB29:AD29"/>
    <mergeCell ref="AE29:AH29"/>
    <mergeCell ref="AI29:AJ29"/>
    <mergeCell ref="AI27:AJ27"/>
    <mergeCell ref="AB26:AD26"/>
    <mergeCell ref="AE26:AH26"/>
    <mergeCell ref="AE28:AH28"/>
    <mergeCell ref="X30:AA30"/>
    <mergeCell ref="AB30:AD30"/>
    <mergeCell ref="AE30:AH30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U25:W25"/>
    <mergeCell ref="X25:AA25"/>
    <mergeCell ref="AB25:AD25"/>
    <mergeCell ref="AE25:AH25"/>
    <mergeCell ref="AI25:AJ25"/>
    <mergeCell ref="A26:A31"/>
    <mergeCell ref="C26:E26"/>
    <mergeCell ref="F26:I26"/>
    <mergeCell ref="J26:L26"/>
    <mergeCell ref="M26:P26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Q26:R26"/>
    <mergeCell ref="S26:S31"/>
    <mergeCell ref="U26:W26"/>
    <mergeCell ref="X26:AA26"/>
    <mergeCell ref="A25:B25"/>
    <mergeCell ref="C25:E25"/>
    <mergeCell ref="F25:I25"/>
    <mergeCell ref="J25:L25"/>
    <mergeCell ref="M25:P25"/>
    <mergeCell ref="Q25:R25"/>
    <mergeCell ref="A14:A24"/>
    <mergeCell ref="C14:E14"/>
    <mergeCell ref="F14:I14"/>
    <mergeCell ref="J14:L14"/>
    <mergeCell ref="M14:P14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1:AJ21"/>
    <mergeCell ref="C22:E22"/>
    <mergeCell ref="F22:I22"/>
    <mergeCell ref="J22:L22"/>
    <mergeCell ref="M22:P22"/>
    <mergeCell ref="Q22:R22"/>
    <mergeCell ref="U22:W22"/>
    <mergeCell ref="X22:AA22"/>
    <mergeCell ref="AB22:AD22"/>
    <mergeCell ref="AE22:AH22"/>
    <mergeCell ref="AI22:AJ22"/>
    <mergeCell ref="C21:E21"/>
    <mergeCell ref="F21:I21"/>
    <mergeCell ref="J21:L21"/>
    <mergeCell ref="M21:P21"/>
    <mergeCell ref="Q21:R21"/>
    <mergeCell ref="U21:W21"/>
    <mergeCell ref="X21:AA21"/>
    <mergeCell ref="AB21:AD21"/>
    <mergeCell ref="AE21:AH21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4449-4C7E-4781-B5C6-C06F89A6156A}">
  <dimension ref="A1:AJ32"/>
  <sheetViews>
    <sheetView tabSelected="1" topLeftCell="A10" zoomScale="90" zoomScaleNormal="90" workbookViewId="0">
      <selection activeCell="F25" sqref="F25:I2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8" width="5" style="1"/>
    <col min="19" max="19" width="5" style="2"/>
    <col min="20" max="20" width="3.875" style="5" customWidth="1"/>
    <col min="21" max="23" width="5" style="9"/>
    <col min="24" max="34" width="5" style="3"/>
    <col min="35" max="16384" width="5" style="1"/>
  </cols>
  <sheetData>
    <row r="1" spans="1:36" ht="26.25" customHeight="1">
      <c r="A1" s="6"/>
      <c r="B1" s="7"/>
      <c r="C1" s="192" t="s">
        <v>56</v>
      </c>
      <c r="D1" s="192"/>
      <c r="E1" s="192"/>
      <c r="F1" s="193">
        <v>11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6"/>
      <c r="T1" s="7"/>
      <c r="U1" s="192" t="s">
        <v>56</v>
      </c>
      <c r="V1" s="192"/>
      <c r="W1" s="192"/>
      <c r="X1" s="193">
        <v>11</v>
      </c>
      <c r="Y1" s="183" t="s">
        <v>18</v>
      </c>
      <c r="Z1" s="184" t="s">
        <v>110</v>
      </c>
      <c r="AA1" s="184"/>
      <c r="AB1" s="184"/>
      <c r="AC1" s="184"/>
      <c r="AD1" s="184"/>
      <c r="AE1" s="184"/>
      <c r="AF1" s="8"/>
      <c r="AG1" s="8"/>
      <c r="AH1" s="8"/>
      <c r="AI1" s="9"/>
      <c r="AJ1" s="9"/>
    </row>
    <row r="2" spans="1:36" ht="16.899999999999999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6"/>
      <c r="T2" s="7"/>
      <c r="U2" s="192"/>
      <c r="V2" s="192"/>
      <c r="W2" s="192"/>
      <c r="X2" s="193"/>
      <c r="Y2" s="183"/>
      <c r="Z2" s="184"/>
      <c r="AA2" s="184"/>
      <c r="AB2" s="184"/>
      <c r="AC2" s="184"/>
      <c r="AD2" s="184"/>
      <c r="AE2" s="184"/>
      <c r="AF2" s="8"/>
      <c r="AG2" s="8"/>
      <c r="AH2" s="8"/>
      <c r="AI2" s="9"/>
      <c r="AJ2" s="9"/>
    </row>
    <row r="3" spans="1:36" ht="16.899999999999999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6"/>
      <c r="T3" s="7"/>
      <c r="X3" s="8"/>
      <c r="Y3" s="8"/>
      <c r="Z3" s="8"/>
      <c r="AA3" s="8"/>
      <c r="AB3" s="8"/>
      <c r="AC3" s="8"/>
      <c r="AD3" s="8"/>
      <c r="AE3" s="185" t="s">
        <v>17</v>
      </c>
      <c r="AF3" s="185"/>
      <c r="AG3" s="185"/>
      <c r="AH3" s="185"/>
      <c r="AI3" s="185"/>
      <c r="AJ3" s="185"/>
    </row>
    <row r="4" spans="1:36" ht="24.6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28"/>
      <c r="T4" s="191" t="s">
        <v>1</v>
      </c>
      <c r="U4" s="191"/>
      <c r="V4" s="191"/>
      <c r="W4" s="191"/>
      <c r="X4" s="189" t="s">
        <v>112</v>
      </c>
      <c r="Y4" s="189"/>
      <c r="Z4" s="189"/>
      <c r="AA4" s="189"/>
      <c r="AB4" s="189" t="s">
        <v>0</v>
      </c>
      <c r="AC4" s="189"/>
      <c r="AD4" s="189"/>
      <c r="AE4" s="189" t="s">
        <v>113</v>
      </c>
      <c r="AF4" s="189"/>
      <c r="AG4" s="189"/>
      <c r="AH4" s="189"/>
      <c r="AI4" s="190" t="s">
        <v>111</v>
      </c>
      <c r="AJ4" s="190"/>
    </row>
    <row r="5" spans="1:36" ht="24.6" customHeight="1" thickBot="1">
      <c r="A5" s="11" t="s">
        <v>8</v>
      </c>
      <c r="B5" s="27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28"/>
      <c r="T5" s="14">
        <v>1</v>
      </c>
      <c r="U5" s="191" t="s">
        <v>114</v>
      </c>
      <c r="V5" s="191"/>
      <c r="W5" s="191"/>
      <c r="X5" s="189">
        <v>288000</v>
      </c>
      <c r="Y5" s="189"/>
      <c r="Z5" s="189"/>
      <c r="AA5" s="189"/>
      <c r="AB5" s="189">
        <v>0</v>
      </c>
      <c r="AC5" s="189"/>
      <c r="AD5" s="189"/>
      <c r="AE5" s="189">
        <f>X5+AB5</f>
        <v>288000</v>
      </c>
      <c r="AF5" s="189"/>
      <c r="AG5" s="189"/>
      <c r="AH5" s="189"/>
      <c r="AI5" s="198" t="s">
        <v>119</v>
      </c>
      <c r="AJ5" s="191"/>
    </row>
    <row r="6" spans="1:36" ht="24.6" customHeight="1" thickTop="1">
      <c r="A6" s="199" t="s">
        <v>20</v>
      </c>
      <c r="B6" s="22">
        <v>1</v>
      </c>
      <c r="C6" s="205" t="s">
        <v>71</v>
      </c>
      <c r="D6" s="205"/>
      <c r="E6" s="205"/>
      <c r="F6" s="203">
        <v>42000</v>
      </c>
      <c r="G6" s="203"/>
      <c r="H6" s="203"/>
      <c r="I6" s="203"/>
      <c r="J6" s="203">
        <f>F6*0.1</f>
        <v>4200</v>
      </c>
      <c r="K6" s="203"/>
      <c r="L6" s="203"/>
      <c r="M6" s="203">
        <f>F6+J6</f>
        <v>46200</v>
      </c>
      <c r="N6" s="203"/>
      <c r="O6" s="203"/>
      <c r="P6" s="203"/>
      <c r="Q6" s="204" t="s">
        <v>81</v>
      </c>
      <c r="R6" s="205"/>
      <c r="S6" s="29"/>
      <c r="T6" s="14">
        <v>2</v>
      </c>
      <c r="U6" s="191" t="s">
        <v>115</v>
      </c>
      <c r="V6" s="191"/>
      <c r="W6" s="191"/>
      <c r="X6" s="189">
        <v>156800</v>
      </c>
      <c r="Y6" s="189"/>
      <c r="Z6" s="189"/>
      <c r="AA6" s="189"/>
      <c r="AB6" s="189">
        <f t="shared" ref="AB6:AB13" si="0">X6*0.1</f>
        <v>15680</v>
      </c>
      <c r="AC6" s="189"/>
      <c r="AD6" s="189"/>
      <c r="AE6" s="189">
        <f>X6+AB6</f>
        <v>172480</v>
      </c>
      <c r="AF6" s="189"/>
      <c r="AG6" s="189"/>
      <c r="AH6" s="189"/>
      <c r="AI6" s="198" t="s">
        <v>119</v>
      </c>
      <c r="AJ6" s="191"/>
    </row>
    <row r="7" spans="1:36" ht="24.6" customHeight="1">
      <c r="A7" s="200"/>
      <c r="B7" s="14">
        <v>2</v>
      </c>
      <c r="C7" s="191" t="s">
        <v>12</v>
      </c>
      <c r="D7" s="191"/>
      <c r="E7" s="191"/>
      <c r="F7" s="189">
        <v>564714</v>
      </c>
      <c r="G7" s="189"/>
      <c r="H7" s="189"/>
      <c r="I7" s="189"/>
      <c r="J7" s="189">
        <f>F7*0.1</f>
        <v>56471.4</v>
      </c>
      <c r="K7" s="189"/>
      <c r="L7" s="189"/>
      <c r="M7" s="189">
        <f>F7+J7</f>
        <v>621185.4</v>
      </c>
      <c r="N7" s="189"/>
      <c r="O7" s="189"/>
      <c r="P7" s="189"/>
      <c r="Q7" s="210" t="s">
        <v>64</v>
      </c>
      <c r="R7" s="211"/>
      <c r="S7" s="29"/>
      <c r="T7" s="14">
        <v>3</v>
      </c>
      <c r="U7" s="191" t="s">
        <v>116</v>
      </c>
      <c r="V7" s="191"/>
      <c r="W7" s="191"/>
      <c r="X7" s="189">
        <v>550000</v>
      </c>
      <c r="Y7" s="189"/>
      <c r="Z7" s="189"/>
      <c r="AA7" s="189"/>
      <c r="AB7" s="189">
        <f t="shared" si="0"/>
        <v>55000</v>
      </c>
      <c r="AC7" s="189"/>
      <c r="AD7" s="189"/>
      <c r="AE7" s="189">
        <f>X7+AB7</f>
        <v>605000</v>
      </c>
      <c r="AF7" s="189"/>
      <c r="AG7" s="189"/>
      <c r="AH7" s="189"/>
      <c r="AI7" s="198" t="s">
        <v>119</v>
      </c>
      <c r="AJ7" s="191"/>
    </row>
    <row r="8" spans="1:36" ht="24.6" customHeight="1">
      <c r="A8" s="200"/>
      <c r="B8" s="14">
        <v>3</v>
      </c>
      <c r="C8" s="186" t="s">
        <v>68</v>
      </c>
      <c r="D8" s="187"/>
      <c r="E8" s="188"/>
      <c r="F8" s="207">
        <v>0</v>
      </c>
      <c r="G8" s="208"/>
      <c r="H8" s="208"/>
      <c r="I8" s="209"/>
      <c r="J8" s="207">
        <v>0</v>
      </c>
      <c r="K8" s="208"/>
      <c r="L8" s="209"/>
      <c r="M8" s="207">
        <f>F8+J8</f>
        <v>0</v>
      </c>
      <c r="N8" s="208"/>
      <c r="O8" s="208"/>
      <c r="P8" s="209"/>
      <c r="Q8" s="198" t="s">
        <v>52</v>
      </c>
      <c r="R8" s="191"/>
      <c r="S8" s="29"/>
      <c r="T8" s="14">
        <v>4</v>
      </c>
      <c r="U8" s="191" t="s">
        <v>117</v>
      </c>
      <c r="V8" s="191"/>
      <c r="W8" s="191"/>
      <c r="X8" s="189">
        <v>170000</v>
      </c>
      <c r="Y8" s="189"/>
      <c r="Z8" s="189"/>
      <c r="AA8" s="189"/>
      <c r="AB8" s="189">
        <f t="shared" si="0"/>
        <v>17000</v>
      </c>
      <c r="AC8" s="189"/>
      <c r="AD8" s="189"/>
      <c r="AE8" s="189">
        <f>X8+AB8</f>
        <v>187000</v>
      </c>
      <c r="AF8" s="189"/>
      <c r="AG8" s="189"/>
      <c r="AH8" s="189"/>
      <c r="AI8" s="198" t="s">
        <v>119</v>
      </c>
      <c r="AJ8" s="191"/>
    </row>
    <row r="9" spans="1:36" ht="24.6" customHeight="1">
      <c r="A9" s="200"/>
      <c r="B9" s="24">
        <v>4</v>
      </c>
      <c r="C9" s="220" t="s">
        <v>11</v>
      </c>
      <c r="D9" s="221"/>
      <c r="E9" s="222"/>
      <c r="F9" s="215">
        <v>362500</v>
      </c>
      <c r="G9" s="216"/>
      <c r="H9" s="216"/>
      <c r="I9" s="217"/>
      <c r="J9" s="215">
        <f>F9*0.1</f>
        <v>36250</v>
      </c>
      <c r="K9" s="216"/>
      <c r="L9" s="217"/>
      <c r="M9" s="215">
        <f t="shared" ref="M9:M31" si="1">F9+J9</f>
        <v>398750</v>
      </c>
      <c r="N9" s="216"/>
      <c r="O9" s="216"/>
      <c r="P9" s="217"/>
      <c r="Q9" s="218" t="s">
        <v>79</v>
      </c>
      <c r="R9" s="219"/>
      <c r="S9" s="29"/>
      <c r="T9" s="14">
        <v>5</v>
      </c>
      <c r="U9" s="191" t="s">
        <v>118</v>
      </c>
      <c r="V9" s="191"/>
      <c r="W9" s="191"/>
      <c r="X9" s="189">
        <v>264000</v>
      </c>
      <c r="Y9" s="189"/>
      <c r="Z9" s="189"/>
      <c r="AA9" s="189"/>
      <c r="AB9" s="189">
        <f t="shared" si="0"/>
        <v>26400</v>
      </c>
      <c r="AC9" s="189"/>
      <c r="AD9" s="189"/>
      <c r="AE9" s="189">
        <f t="shared" ref="AE9:AE14" si="2">X9+AB9</f>
        <v>290400</v>
      </c>
      <c r="AF9" s="189"/>
      <c r="AG9" s="189"/>
      <c r="AH9" s="189"/>
      <c r="AI9" s="198" t="s">
        <v>119</v>
      </c>
      <c r="AJ9" s="191"/>
    </row>
    <row r="10" spans="1:36" ht="24.6" customHeight="1">
      <c r="A10" s="200"/>
      <c r="B10" s="24">
        <v>5</v>
      </c>
      <c r="C10" s="220" t="s">
        <v>9</v>
      </c>
      <c r="D10" s="221"/>
      <c r="E10" s="222"/>
      <c r="F10" s="215">
        <v>0</v>
      </c>
      <c r="G10" s="216"/>
      <c r="H10" s="216"/>
      <c r="I10" s="217"/>
      <c r="J10" s="215">
        <f>F10*0.1</f>
        <v>0</v>
      </c>
      <c r="K10" s="216"/>
      <c r="L10" s="217"/>
      <c r="M10" s="215">
        <f t="shared" si="1"/>
        <v>0</v>
      </c>
      <c r="N10" s="216"/>
      <c r="O10" s="216"/>
      <c r="P10" s="217"/>
      <c r="Q10" s="218" t="s">
        <v>79</v>
      </c>
      <c r="R10" s="219"/>
      <c r="S10" s="29"/>
      <c r="T10" s="14">
        <v>6</v>
      </c>
      <c r="U10" s="191" t="s">
        <v>26</v>
      </c>
      <c r="V10" s="191"/>
      <c r="W10" s="191"/>
      <c r="X10" s="189">
        <v>30000</v>
      </c>
      <c r="Y10" s="189"/>
      <c r="Z10" s="189"/>
      <c r="AA10" s="189"/>
      <c r="AB10" s="189">
        <f t="shared" si="0"/>
        <v>3000</v>
      </c>
      <c r="AC10" s="189"/>
      <c r="AD10" s="189"/>
      <c r="AE10" s="189">
        <f t="shared" si="2"/>
        <v>33000</v>
      </c>
      <c r="AF10" s="189"/>
      <c r="AG10" s="189"/>
      <c r="AH10" s="189"/>
      <c r="AI10" s="198" t="s">
        <v>119</v>
      </c>
      <c r="AJ10" s="191"/>
    </row>
    <row r="11" spans="1:36" ht="24.6" customHeight="1">
      <c r="A11" s="200"/>
      <c r="B11" s="24">
        <v>6</v>
      </c>
      <c r="C11" s="220" t="s">
        <v>37</v>
      </c>
      <c r="D11" s="221"/>
      <c r="E11" s="222"/>
      <c r="F11" s="215">
        <v>0</v>
      </c>
      <c r="G11" s="216"/>
      <c r="H11" s="216"/>
      <c r="I11" s="217"/>
      <c r="J11" s="215">
        <f>F11*0.1</f>
        <v>0</v>
      </c>
      <c r="K11" s="216"/>
      <c r="L11" s="217"/>
      <c r="M11" s="215">
        <f t="shared" si="1"/>
        <v>0</v>
      </c>
      <c r="N11" s="216"/>
      <c r="O11" s="216"/>
      <c r="P11" s="217"/>
      <c r="Q11" s="218" t="s">
        <v>79</v>
      </c>
      <c r="R11" s="219"/>
      <c r="S11" s="29"/>
      <c r="T11" s="14">
        <v>7</v>
      </c>
      <c r="U11" s="191"/>
      <c r="V11" s="191"/>
      <c r="W11" s="191"/>
      <c r="X11" s="189"/>
      <c r="Y11" s="189"/>
      <c r="Z11" s="189"/>
      <c r="AA11" s="189"/>
      <c r="AB11" s="189">
        <f t="shared" si="0"/>
        <v>0</v>
      </c>
      <c r="AC11" s="189"/>
      <c r="AD11" s="189"/>
      <c r="AE11" s="189">
        <f t="shared" si="2"/>
        <v>0</v>
      </c>
      <c r="AF11" s="189"/>
      <c r="AG11" s="189"/>
      <c r="AH11" s="189"/>
      <c r="AI11" s="198"/>
      <c r="AJ11" s="191"/>
    </row>
    <row r="12" spans="1:36" ht="24.6" customHeight="1" thickBot="1">
      <c r="A12" s="201"/>
      <c r="B12" s="15">
        <v>7</v>
      </c>
      <c r="C12" s="229" t="s">
        <v>10</v>
      </c>
      <c r="D12" s="230"/>
      <c r="E12" s="231"/>
      <c r="F12" s="226">
        <v>405000</v>
      </c>
      <c r="G12" s="227"/>
      <c r="H12" s="227"/>
      <c r="I12" s="228"/>
      <c r="J12" s="226">
        <f>F12*0.1</f>
        <v>40500</v>
      </c>
      <c r="K12" s="227"/>
      <c r="L12" s="228"/>
      <c r="M12" s="226">
        <f t="shared" si="1"/>
        <v>445500</v>
      </c>
      <c r="N12" s="227"/>
      <c r="O12" s="227"/>
      <c r="P12" s="228"/>
      <c r="Q12" s="196" t="s">
        <v>81</v>
      </c>
      <c r="R12" s="197"/>
      <c r="S12" s="29"/>
      <c r="T12" s="14">
        <v>8</v>
      </c>
      <c r="U12" s="191"/>
      <c r="V12" s="191"/>
      <c r="W12" s="191"/>
      <c r="X12" s="189"/>
      <c r="Y12" s="189"/>
      <c r="Z12" s="189"/>
      <c r="AA12" s="189"/>
      <c r="AB12" s="189">
        <f t="shared" si="0"/>
        <v>0</v>
      </c>
      <c r="AC12" s="189"/>
      <c r="AD12" s="189"/>
      <c r="AE12" s="189">
        <f t="shared" si="2"/>
        <v>0</v>
      </c>
      <c r="AF12" s="189"/>
      <c r="AG12" s="189"/>
      <c r="AH12" s="189"/>
      <c r="AI12" s="198"/>
      <c r="AJ12" s="191"/>
    </row>
    <row r="13" spans="1:36" ht="24.6" customHeight="1" thickTop="1" thickBot="1">
      <c r="A13" s="26">
        <v>25</v>
      </c>
      <c r="B13" s="15">
        <v>1</v>
      </c>
      <c r="C13" s="229" t="s">
        <v>107</v>
      </c>
      <c r="D13" s="230"/>
      <c r="E13" s="231"/>
      <c r="F13" s="226">
        <v>240000</v>
      </c>
      <c r="G13" s="227"/>
      <c r="H13" s="227"/>
      <c r="I13" s="228"/>
      <c r="J13" s="226">
        <f>F13*0.1</f>
        <v>24000</v>
      </c>
      <c r="K13" s="227"/>
      <c r="L13" s="228"/>
      <c r="M13" s="226">
        <f t="shared" ref="M13" si="3">F13+J13</f>
        <v>264000</v>
      </c>
      <c r="N13" s="227"/>
      <c r="O13" s="227"/>
      <c r="P13" s="228"/>
      <c r="Q13" s="196"/>
      <c r="R13" s="197"/>
      <c r="S13" s="29"/>
      <c r="T13" s="14">
        <v>9</v>
      </c>
      <c r="U13" s="191"/>
      <c r="V13" s="191"/>
      <c r="W13" s="191"/>
      <c r="X13" s="189"/>
      <c r="Y13" s="189"/>
      <c r="Z13" s="189"/>
      <c r="AA13" s="189"/>
      <c r="AB13" s="189">
        <f t="shared" si="0"/>
        <v>0</v>
      </c>
      <c r="AC13" s="189"/>
      <c r="AD13" s="189"/>
      <c r="AE13" s="189">
        <f t="shared" si="2"/>
        <v>0</v>
      </c>
      <c r="AF13" s="189"/>
      <c r="AG13" s="189"/>
      <c r="AH13" s="189"/>
      <c r="AI13" s="198"/>
      <c r="AJ13" s="191"/>
    </row>
    <row r="14" spans="1:36" ht="24.6" customHeight="1" thickTop="1">
      <c r="A14" s="199" t="s">
        <v>21</v>
      </c>
      <c r="B14" s="22">
        <v>1</v>
      </c>
      <c r="C14" s="205" t="s">
        <v>104</v>
      </c>
      <c r="D14" s="205"/>
      <c r="E14" s="205"/>
      <c r="F14" s="203">
        <v>36000</v>
      </c>
      <c r="G14" s="203"/>
      <c r="H14" s="203"/>
      <c r="I14" s="203"/>
      <c r="J14" s="203">
        <f t="shared" ref="J14:J31" si="4">F14*0.1</f>
        <v>3600</v>
      </c>
      <c r="K14" s="203"/>
      <c r="L14" s="203"/>
      <c r="M14" s="203">
        <f t="shared" si="1"/>
        <v>39600</v>
      </c>
      <c r="N14" s="203"/>
      <c r="O14" s="203"/>
      <c r="P14" s="203"/>
      <c r="Q14" s="204" t="s">
        <v>63</v>
      </c>
      <c r="R14" s="205"/>
      <c r="S14" s="29"/>
      <c r="T14" s="14">
        <v>10</v>
      </c>
      <c r="U14" s="191"/>
      <c r="V14" s="191"/>
      <c r="W14" s="191"/>
      <c r="X14" s="189"/>
      <c r="Y14" s="189"/>
      <c r="Z14" s="189"/>
      <c r="AA14" s="189"/>
      <c r="AB14" s="189">
        <f t="shared" ref="AB14:AB16" si="5">X14*0.1</f>
        <v>0</v>
      </c>
      <c r="AC14" s="189"/>
      <c r="AD14" s="189"/>
      <c r="AE14" s="189">
        <f t="shared" si="2"/>
        <v>0</v>
      </c>
      <c r="AF14" s="189"/>
      <c r="AG14" s="189"/>
      <c r="AH14" s="189"/>
      <c r="AI14" s="198"/>
      <c r="AJ14" s="191"/>
    </row>
    <row r="15" spans="1:36" ht="24.6" customHeight="1">
      <c r="A15" s="200"/>
      <c r="B15" s="14">
        <v>2</v>
      </c>
      <c r="C15" s="191" t="s">
        <v>25</v>
      </c>
      <c r="D15" s="191"/>
      <c r="E15" s="191"/>
      <c r="F15" s="189">
        <v>1440000</v>
      </c>
      <c r="G15" s="189"/>
      <c r="H15" s="189"/>
      <c r="I15" s="189"/>
      <c r="J15" s="189">
        <f t="shared" si="4"/>
        <v>144000</v>
      </c>
      <c r="K15" s="189"/>
      <c r="L15" s="189"/>
      <c r="M15" s="189">
        <f>F15+J15</f>
        <v>1584000</v>
      </c>
      <c r="N15" s="189"/>
      <c r="O15" s="189"/>
      <c r="P15" s="189"/>
      <c r="Q15" s="210" t="s">
        <v>64</v>
      </c>
      <c r="R15" s="211"/>
      <c r="S15" s="29"/>
      <c r="T15" s="14">
        <v>11</v>
      </c>
      <c r="U15" s="191"/>
      <c r="V15" s="191"/>
      <c r="W15" s="191"/>
      <c r="X15" s="189"/>
      <c r="Y15" s="189"/>
      <c r="Z15" s="189"/>
      <c r="AA15" s="189"/>
      <c r="AB15" s="189">
        <f t="shared" si="5"/>
        <v>0</v>
      </c>
      <c r="AC15" s="189"/>
      <c r="AD15" s="189"/>
      <c r="AE15" s="189">
        <f>X15+AB15</f>
        <v>0</v>
      </c>
      <c r="AF15" s="189"/>
      <c r="AG15" s="189"/>
      <c r="AH15" s="189"/>
      <c r="AI15" s="198"/>
      <c r="AJ15" s="191"/>
    </row>
    <row r="16" spans="1:36" ht="24.6" customHeight="1">
      <c r="A16" s="200"/>
      <c r="B16" s="13">
        <v>3</v>
      </c>
      <c r="C16" s="186" t="s">
        <v>103</v>
      </c>
      <c r="D16" s="187"/>
      <c r="E16" s="188"/>
      <c r="F16" s="207">
        <v>60000</v>
      </c>
      <c r="G16" s="208"/>
      <c r="H16" s="208"/>
      <c r="I16" s="209"/>
      <c r="J16" s="207">
        <f t="shared" si="4"/>
        <v>6000</v>
      </c>
      <c r="K16" s="208"/>
      <c r="L16" s="209"/>
      <c r="M16" s="207">
        <f t="shared" si="1"/>
        <v>66000</v>
      </c>
      <c r="N16" s="208"/>
      <c r="O16" s="208"/>
      <c r="P16" s="209"/>
      <c r="Q16" s="238"/>
      <c r="R16" s="239"/>
      <c r="S16" s="29"/>
      <c r="T16" s="14">
        <v>12</v>
      </c>
      <c r="U16" s="191"/>
      <c r="V16" s="191"/>
      <c r="W16" s="191"/>
      <c r="X16" s="189"/>
      <c r="Y16" s="189"/>
      <c r="Z16" s="189"/>
      <c r="AA16" s="189"/>
      <c r="AB16" s="189">
        <f t="shared" si="5"/>
        <v>0</v>
      </c>
      <c r="AC16" s="189"/>
      <c r="AD16" s="189"/>
      <c r="AE16" s="189">
        <f t="shared" ref="AE16" si="6">X16+AB16</f>
        <v>0</v>
      </c>
      <c r="AF16" s="189"/>
      <c r="AG16" s="189"/>
      <c r="AH16" s="189"/>
      <c r="AI16" s="198"/>
      <c r="AJ16" s="191"/>
    </row>
    <row r="17" spans="1:36" ht="24.6" customHeight="1">
      <c r="A17" s="200"/>
      <c r="B17" s="14">
        <v>4</v>
      </c>
      <c r="C17" s="191" t="s">
        <v>40</v>
      </c>
      <c r="D17" s="191"/>
      <c r="E17" s="191"/>
      <c r="F17" s="189">
        <v>180000</v>
      </c>
      <c r="G17" s="189"/>
      <c r="H17" s="189"/>
      <c r="I17" s="189"/>
      <c r="J17" s="189">
        <f>F17*0.1</f>
        <v>18000</v>
      </c>
      <c r="K17" s="189"/>
      <c r="L17" s="189"/>
      <c r="M17" s="189">
        <f>F17+J17</f>
        <v>198000</v>
      </c>
      <c r="N17" s="189"/>
      <c r="O17" s="189"/>
      <c r="P17" s="189"/>
      <c r="Q17" s="198" t="s">
        <v>63</v>
      </c>
      <c r="R17" s="191"/>
      <c r="S17" s="29"/>
      <c r="T17" s="14">
        <v>13</v>
      </c>
      <c r="U17" s="191"/>
      <c r="V17" s="191"/>
      <c r="W17" s="191"/>
      <c r="X17" s="189"/>
      <c r="Y17" s="189"/>
      <c r="Z17" s="189"/>
      <c r="AA17" s="189"/>
      <c r="AB17" s="189">
        <f>X17*0.1</f>
        <v>0</v>
      </c>
      <c r="AC17" s="189"/>
      <c r="AD17" s="189"/>
      <c r="AE17" s="189">
        <f>X17+AB17</f>
        <v>0</v>
      </c>
      <c r="AF17" s="189"/>
      <c r="AG17" s="189"/>
      <c r="AH17" s="189"/>
      <c r="AI17" s="198"/>
      <c r="AJ17" s="191"/>
    </row>
    <row r="18" spans="1:36" ht="24.6" customHeight="1">
      <c r="A18" s="200"/>
      <c r="B18" s="13">
        <v>5</v>
      </c>
      <c r="C18" s="186" t="s">
        <v>46</v>
      </c>
      <c r="D18" s="187"/>
      <c r="E18" s="188"/>
      <c r="F18" s="189">
        <v>31000</v>
      </c>
      <c r="G18" s="189"/>
      <c r="H18" s="189"/>
      <c r="I18" s="189"/>
      <c r="J18" s="189">
        <f>F18*0.1</f>
        <v>3100</v>
      </c>
      <c r="K18" s="189"/>
      <c r="L18" s="189"/>
      <c r="M18" s="189">
        <f>F18+J18</f>
        <v>34100</v>
      </c>
      <c r="N18" s="189"/>
      <c r="O18" s="189"/>
      <c r="P18" s="189"/>
      <c r="Q18" s="198" t="s">
        <v>89</v>
      </c>
      <c r="R18" s="191"/>
      <c r="S18" s="29"/>
      <c r="T18" s="14">
        <v>14</v>
      </c>
      <c r="U18" s="191"/>
      <c r="V18" s="191"/>
      <c r="W18" s="191"/>
      <c r="X18" s="189"/>
      <c r="Y18" s="189"/>
      <c r="Z18" s="189"/>
      <c r="AA18" s="189"/>
      <c r="AB18" s="189">
        <f>X18*0.1</f>
        <v>0</v>
      </c>
      <c r="AC18" s="189"/>
      <c r="AD18" s="189"/>
      <c r="AE18" s="189">
        <f>X18+AB18</f>
        <v>0</v>
      </c>
      <c r="AF18" s="189"/>
      <c r="AG18" s="189"/>
      <c r="AH18" s="189"/>
      <c r="AI18" s="198"/>
      <c r="AJ18" s="191"/>
    </row>
    <row r="19" spans="1:36" ht="24.6" customHeight="1">
      <c r="A19" s="200"/>
      <c r="B19" s="14">
        <v>6</v>
      </c>
      <c r="C19" s="299" t="s">
        <v>88</v>
      </c>
      <c r="D19" s="300"/>
      <c r="E19" s="301"/>
      <c r="F19" s="207">
        <v>200000</v>
      </c>
      <c r="G19" s="208"/>
      <c r="H19" s="208"/>
      <c r="I19" s="209"/>
      <c r="J19" s="207">
        <f t="shared" si="4"/>
        <v>20000</v>
      </c>
      <c r="K19" s="208"/>
      <c r="L19" s="209"/>
      <c r="M19" s="207">
        <f t="shared" si="1"/>
        <v>220000</v>
      </c>
      <c r="N19" s="208"/>
      <c r="O19" s="208"/>
      <c r="P19" s="209"/>
      <c r="Q19" s="198" t="s">
        <v>81</v>
      </c>
      <c r="R19" s="191"/>
      <c r="S19" s="29"/>
      <c r="T19" s="14">
        <v>15</v>
      </c>
      <c r="U19" s="191"/>
      <c r="V19" s="191"/>
      <c r="W19" s="191"/>
      <c r="X19" s="189"/>
      <c r="Y19" s="189"/>
      <c r="Z19" s="189"/>
      <c r="AA19" s="189"/>
      <c r="AB19" s="189">
        <f t="shared" ref="AB19:AB25" si="7">X19*0.1</f>
        <v>0</v>
      </c>
      <c r="AC19" s="189"/>
      <c r="AD19" s="189"/>
      <c r="AE19" s="189">
        <f t="shared" ref="AE19:AE25" si="8">X19+AB19</f>
        <v>0</v>
      </c>
      <c r="AF19" s="189"/>
      <c r="AG19" s="189"/>
      <c r="AH19" s="189"/>
      <c r="AI19" s="198"/>
      <c r="AJ19" s="191"/>
    </row>
    <row r="20" spans="1:36" ht="24.6" customHeight="1">
      <c r="A20" s="200"/>
      <c r="B20" s="14">
        <v>9</v>
      </c>
      <c r="C20" s="186" t="s">
        <v>14</v>
      </c>
      <c r="D20" s="187"/>
      <c r="E20" s="188"/>
      <c r="F20" s="189">
        <v>120000</v>
      </c>
      <c r="G20" s="189"/>
      <c r="H20" s="189"/>
      <c r="I20" s="189"/>
      <c r="J20" s="189">
        <f t="shared" si="4"/>
        <v>12000</v>
      </c>
      <c r="K20" s="189"/>
      <c r="L20" s="189"/>
      <c r="M20" s="189">
        <f t="shared" si="1"/>
        <v>132000</v>
      </c>
      <c r="N20" s="189"/>
      <c r="O20" s="189"/>
      <c r="P20" s="189"/>
      <c r="Q20" s="198" t="s">
        <v>63</v>
      </c>
      <c r="R20" s="191"/>
      <c r="S20" s="29"/>
      <c r="T20" s="14">
        <v>16</v>
      </c>
      <c r="U20" s="191"/>
      <c r="V20" s="191"/>
      <c r="W20" s="191"/>
      <c r="X20" s="189"/>
      <c r="Y20" s="189"/>
      <c r="Z20" s="189"/>
      <c r="AA20" s="189"/>
      <c r="AB20" s="189">
        <f t="shared" si="7"/>
        <v>0</v>
      </c>
      <c r="AC20" s="189"/>
      <c r="AD20" s="189"/>
      <c r="AE20" s="189">
        <f t="shared" si="8"/>
        <v>0</v>
      </c>
      <c r="AF20" s="189"/>
      <c r="AG20" s="189"/>
      <c r="AH20" s="189"/>
      <c r="AI20" s="198"/>
      <c r="AJ20" s="191"/>
    </row>
    <row r="21" spans="1:36" ht="24.6" customHeight="1">
      <c r="A21" s="200"/>
      <c r="B21" s="14">
        <v>10</v>
      </c>
      <c r="C21" s="191" t="s">
        <v>91</v>
      </c>
      <c r="D21" s="191"/>
      <c r="E21" s="191"/>
      <c r="F21" s="189">
        <v>480000</v>
      </c>
      <c r="G21" s="189"/>
      <c r="H21" s="189"/>
      <c r="I21" s="189"/>
      <c r="J21" s="189">
        <f t="shared" si="4"/>
        <v>48000</v>
      </c>
      <c r="K21" s="189"/>
      <c r="L21" s="189"/>
      <c r="M21" s="189">
        <f t="shared" si="1"/>
        <v>528000</v>
      </c>
      <c r="N21" s="189"/>
      <c r="O21" s="189"/>
      <c r="P21" s="189"/>
      <c r="Q21" s="191" t="s">
        <v>106</v>
      </c>
      <c r="R21" s="191"/>
      <c r="S21" s="29"/>
      <c r="T21" s="14">
        <v>17</v>
      </c>
      <c r="U21" s="191"/>
      <c r="V21" s="191"/>
      <c r="W21" s="191"/>
      <c r="X21" s="189"/>
      <c r="Y21" s="189"/>
      <c r="Z21" s="189"/>
      <c r="AA21" s="189"/>
      <c r="AB21" s="189">
        <f t="shared" si="7"/>
        <v>0</v>
      </c>
      <c r="AC21" s="189"/>
      <c r="AD21" s="189"/>
      <c r="AE21" s="189">
        <f t="shared" si="8"/>
        <v>0</v>
      </c>
      <c r="AF21" s="189"/>
      <c r="AG21" s="189"/>
      <c r="AH21" s="189"/>
      <c r="AI21" s="198"/>
      <c r="AJ21" s="191"/>
    </row>
    <row r="22" spans="1:36" ht="24.6" customHeight="1">
      <c r="A22" s="200"/>
      <c r="B22" s="13">
        <v>12</v>
      </c>
      <c r="C22" s="186" t="s">
        <v>28</v>
      </c>
      <c r="D22" s="187"/>
      <c r="E22" s="188"/>
      <c r="F22" s="189">
        <v>30000</v>
      </c>
      <c r="G22" s="189"/>
      <c r="H22" s="189"/>
      <c r="I22" s="189"/>
      <c r="J22" s="189">
        <f t="shared" ref="J22:J23" si="9">F22*0.1</f>
        <v>3000</v>
      </c>
      <c r="K22" s="189"/>
      <c r="L22" s="189"/>
      <c r="M22" s="189">
        <f t="shared" ref="M22:M23" si="10">F22+J22</f>
        <v>33000</v>
      </c>
      <c r="N22" s="189"/>
      <c r="O22" s="189"/>
      <c r="P22" s="189"/>
      <c r="Q22" s="210" t="s">
        <v>63</v>
      </c>
      <c r="R22" s="211"/>
      <c r="S22" s="29"/>
      <c r="T22" s="14">
        <v>18</v>
      </c>
      <c r="U22" s="191"/>
      <c r="V22" s="191"/>
      <c r="W22" s="191"/>
      <c r="X22" s="189"/>
      <c r="Y22" s="189"/>
      <c r="Z22" s="189"/>
      <c r="AA22" s="189"/>
      <c r="AB22" s="189">
        <f t="shared" si="7"/>
        <v>0</v>
      </c>
      <c r="AC22" s="189"/>
      <c r="AD22" s="189"/>
      <c r="AE22" s="189">
        <f t="shared" si="8"/>
        <v>0</v>
      </c>
      <c r="AF22" s="189"/>
      <c r="AG22" s="189"/>
      <c r="AH22" s="189"/>
      <c r="AI22" s="198"/>
      <c r="AJ22" s="191"/>
    </row>
    <row r="23" spans="1:36" ht="24.6" customHeight="1">
      <c r="A23" s="200"/>
      <c r="B23" s="14">
        <v>13</v>
      </c>
      <c r="C23" s="191" t="s">
        <v>29</v>
      </c>
      <c r="D23" s="191"/>
      <c r="E23" s="191"/>
      <c r="F23" s="189">
        <v>310000</v>
      </c>
      <c r="G23" s="189"/>
      <c r="H23" s="189"/>
      <c r="I23" s="189"/>
      <c r="J23" s="189">
        <f t="shared" si="9"/>
        <v>31000</v>
      </c>
      <c r="K23" s="189"/>
      <c r="L23" s="189"/>
      <c r="M23" s="189">
        <f t="shared" si="10"/>
        <v>341000</v>
      </c>
      <c r="N23" s="189"/>
      <c r="O23" s="189"/>
      <c r="P23" s="189"/>
      <c r="Q23" s="191" t="s">
        <v>106</v>
      </c>
      <c r="R23" s="191"/>
      <c r="S23" s="29"/>
      <c r="T23" s="14">
        <v>19</v>
      </c>
      <c r="U23" s="191"/>
      <c r="V23" s="191"/>
      <c r="W23" s="191"/>
      <c r="X23" s="189"/>
      <c r="Y23" s="189"/>
      <c r="Z23" s="189"/>
      <c r="AA23" s="189"/>
      <c r="AB23" s="189">
        <f t="shared" si="7"/>
        <v>0</v>
      </c>
      <c r="AC23" s="189"/>
      <c r="AD23" s="189"/>
      <c r="AE23" s="189">
        <f t="shared" si="8"/>
        <v>0</v>
      </c>
      <c r="AF23" s="189"/>
      <c r="AG23" s="189"/>
      <c r="AH23" s="189"/>
      <c r="AI23" s="198"/>
      <c r="AJ23" s="191"/>
    </row>
    <row r="24" spans="1:36" ht="24.6" customHeight="1" thickBot="1">
      <c r="A24" s="201"/>
      <c r="B24" s="25">
        <v>14</v>
      </c>
      <c r="C24" s="248" t="s">
        <v>15</v>
      </c>
      <c r="D24" s="248"/>
      <c r="E24" s="248"/>
      <c r="F24" s="247">
        <v>0</v>
      </c>
      <c r="G24" s="247"/>
      <c r="H24" s="247"/>
      <c r="I24" s="247"/>
      <c r="J24" s="247">
        <f t="shared" ref="J24" si="11">F24*0.1</f>
        <v>0</v>
      </c>
      <c r="K24" s="247"/>
      <c r="L24" s="247"/>
      <c r="M24" s="247">
        <f t="shared" ref="M24" si="12">F24+J24</f>
        <v>0</v>
      </c>
      <c r="N24" s="247"/>
      <c r="O24" s="247"/>
      <c r="P24" s="247"/>
      <c r="Q24" s="248" t="s">
        <v>106</v>
      </c>
      <c r="R24" s="248"/>
      <c r="S24" s="29"/>
      <c r="T24" s="14">
        <v>20</v>
      </c>
      <c r="U24" s="191"/>
      <c r="V24" s="191"/>
      <c r="W24" s="191"/>
      <c r="X24" s="189"/>
      <c r="Y24" s="189"/>
      <c r="Z24" s="189"/>
      <c r="AA24" s="189"/>
      <c r="AB24" s="189">
        <f t="shared" si="7"/>
        <v>0</v>
      </c>
      <c r="AC24" s="189"/>
      <c r="AD24" s="189"/>
      <c r="AE24" s="189">
        <f t="shared" si="8"/>
        <v>0</v>
      </c>
      <c r="AF24" s="189"/>
      <c r="AG24" s="189"/>
      <c r="AH24" s="189"/>
      <c r="AI24" s="198"/>
      <c r="AJ24" s="191"/>
    </row>
    <row r="25" spans="1:36" ht="24.6" customHeight="1" thickTop="1" thickBot="1">
      <c r="A25" s="249" t="s">
        <v>108</v>
      </c>
      <c r="B25" s="250"/>
      <c r="C25" s="292" t="s">
        <v>109</v>
      </c>
      <c r="D25" s="292"/>
      <c r="E25" s="292"/>
      <c r="F25" s="247">
        <v>1117600</v>
      </c>
      <c r="G25" s="247"/>
      <c r="H25" s="247"/>
      <c r="I25" s="247"/>
      <c r="J25" s="247">
        <f t="shared" ref="J25" si="13">F25*0.1</f>
        <v>111760</v>
      </c>
      <c r="K25" s="247"/>
      <c r="L25" s="247"/>
      <c r="M25" s="247">
        <f t="shared" ref="M25" si="14">F25+J25</f>
        <v>1229360</v>
      </c>
      <c r="N25" s="247"/>
      <c r="O25" s="247"/>
      <c r="P25" s="247"/>
      <c r="Q25" s="248" t="s">
        <v>106</v>
      </c>
      <c r="R25" s="248"/>
      <c r="S25" s="29"/>
      <c r="T25" s="14">
        <v>21</v>
      </c>
      <c r="U25" s="191"/>
      <c r="V25" s="191"/>
      <c r="W25" s="191"/>
      <c r="X25" s="189"/>
      <c r="Y25" s="189"/>
      <c r="Z25" s="189"/>
      <c r="AA25" s="189"/>
      <c r="AB25" s="189">
        <f t="shared" si="7"/>
        <v>0</v>
      </c>
      <c r="AC25" s="189"/>
      <c r="AD25" s="189"/>
      <c r="AE25" s="189">
        <f t="shared" si="8"/>
        <v>0</v>
      </c>
      <c r="AF25" s="189"/>
      <c r="AG25" s="189"/>
      <c r="AH25" s="189"/>
      <c r="AI25" s="198"/>
      <c r="AJ25" s="191"/>
    </row>
    <row r="26" spans="1:36" ht="24.6" customHeight="1" thickTop="1">
      <c r="A26" s="255" t="s">
        <v>22</v>
      </c>
      <c r="B26" s="13">
        <v>1</v>
      </c>
      <c r="C26" s="257" t="s">
        <v>30</v>
      </c>
      <c r="D26" s="257"/>
      <c r="E26" s="257"/>
      <c r="F26" s="258">
        <v>0</v>
      </c>
      <c r="G26" s="258"/>
      <c r="H26" s="258"/>
      <c r="I26" s="258"/>
      <c r="J26" s="258">
        <f>F26*0.1</f>
        <v>0</v>
      </c>
      <c r="K26" s="258"/>
      <c r="L26" s="258"/>
      <c r="M26" s="258">
        <f>F26+J26</f>
        <v>0</v>
      </c>
      <c r="N26" s="258"/>
      <c r="O26" s="258"/>
      <c r="P26" s="258"/>
      <c r="Q26" s="210" t="s">
        <v>63</v>
      </c>
      <c r="R26" s="211"/>
      <c r="S26" s="259"/>
      <c r="T26" s="14">
        <v>22</v>
      </c>
      <c r="U26" s="191"/>
      <c r="V26" s="191"/>
      <c r="W26" s="191"/>
      <c r="X26" s="189"/>
      <c r="Y26" s="189"/>
      <c r="Z26" s="189"/>
      <c r="AA26" s="189"/>
      <c r="AB26" s="189">
        <f>X26*0.1</f>
        <v>0</v>
      </c>
      <c r="AC26" s="189"/>
      <c r="AD26" s="189"/>
      <c r="AE26" s="189">
        <f>X26+AB26</f>
        <v>0</v>
      </c>
      <c r="AF26" s="189"/>
      <c r="AG26" s="189"/>
      <c r="AH26" s="189"/>
      <c r="AI26" s="198"/>
      <c r="AJ26" s="191"/>
    </row>
    <row r="27" spans="1:36" ht="24.6" customHeight="1">
      <c r="A27" s="256"/>
      <c r="B27" s="13">
        <v>3</v>
      </c>
      <c r="C27" s="191" t="s">
        <v>26</v>
      </c>
      <c r="D27" s="191"/>
      <c r="E27" s="191"/>
      <c r="F27" s="189">
        <v>91000</v>
      </c>
      <c r="G27" s="189"/>
      <c r="H27" s="189"/>
      <c r="I27" s="189"/>
      <c r="J27" s="189">
        <f t="shared" si="4"/>
        <v>9100</v>
      </c>
      <c r="K27" s="189"/>
      <c r="L27" s="189"/>
      <c r="M27" s="189">
        <f t="shared" si="1"/>
        <v>100100</v>
      </c>
      <c r="N27" s="189"/>
      <c r="O27" s="189"/>
      <c r="P27" s="189"/>
      <c r="Q27" s="210" t="s">
        <v>90</v>
      </c>
      <c r="R27" s="211"/>
      <c r="S27" s="259"/>
      <c r="T27" s="14">
        <v>23</v>
      </c>
      <c r="U27" s="191"/>
      <c r="V27" s="191"/>
      <c r="W27" s="191"/>
      <c r="X27" s="189"/>
      <c r="Y27" s="189"/>
      <c r="Z27" s="189"/>
      <c r="AA27" s="189"/>
      <c r="AB27" s="189">
        <f t="shared" ref="AB27" si="15">X27*0.1</f>
        <v>0</v>
      </c>
      <c r="AC27" s="189"/>
      <c r="AD27" s="189"/>
      <c r="AE27" s="189">
        <f t="shared" ref="AE27" si="16">X27+AB27</f>
        <v>0</v>
      </c>
      <c r="AF27" s="189"/>
      <c r="AG27" s="189"/>
      <c r="AH27" s="189"/>
      <c r="AI27" s="198"/>
      <c r="AJ27" s="191"/>
    </row>
    <row r="28" spans="1:36" ht="24.6" customHeight="1">
      <c r="A28" s="256"/>
      <c r="B28" s="260">
        <v>4</v>
      </c>
      <c r="C28" s="293" t="s">
        <v>48</v>
      </c>
      <c r="D28" s="294"/>
      <c r="E28" s="295"/>
      <c r="F28" s="271">
        <v>0</v>
      </c>
      <c r="G28" s="271"/>
      <c r="H28" s="271"/>
      <c r="I28" s="271"/>
      <c r="J28" s="271">
        <f t="shared" si="4"/>
        <v>0</v>
      </c>
      <c r="K28" s="271"/>
      <c r="L28" s="271"/>
      <c r="M28" s="215">
        <f>F28+J28+F29</f>
        <v>0</v>
      </c>
      <c r="N28" s="216"/>
      <c r="O28" s="216"/>
      <c r="P28" s="217"/>
      <c r="Q28" s="275" t="s">
        <v>64</v>
      </c>
      <c r="R28" s="276"/>
      <c r="S28" s="259"/>
      <c r="T28" s="14">
        <v>24</v>
      </c>
      <c r="U28" s="191"/>
      <c r="V28" s="191"/>
      <c r="W28" s="191"/>
      <c r="X28" s="189"/>
      <c r="Y28" s="189"/>
      <c r="Z28" s="189"/>
      <c r="AA28" s="189"/>
      <c r="AB28" s="189">
        <f>X28*0.1</f>
        <v>0</v>
      </c>
      <c r="AC28" s="189"/>
      <c r="AD28" s="189"/>
      <c r="AE28" s="189">
        <f>X28+AB28</f>
        <v>0</v>
      </c>
      <c r="AF28" s="189"/>
      <c r="AG28" s="189"/>
      <c r="AH28" s="189"/>
      <c r="AI28" s="198"/>
      <c r="AJ28" s="191"/>
    </row>
    <row r="29" spans="1:36" ht="24.6" customHeight="1">
      <c r="A29" s="256"/>
      <c r="B29" s="261"/>
      <c r="C29" s="296"/>
      <c r="D29" s="297"/>
      <c r="E29" s="298"/>
      <c r="F29" s="282">
        <v>0</v>
      </c>
      <c r="G29" s="282"/>
      <c r="H29" s="282"/>
      <c r="I29" s="282"/>
      <c r="J29" s="282" t="s">
        <v>16</v>
      </c>
      <c r="K29" s="282"/>
      <c r="L29" s="282"/>
      <c r="M29" s="272"/>
      <c r="N29" s="273"/>
      <c r="O29" s="273"/>
      <c r="P29" s="274"/>
      <c r="Q29" s="277"/>
      <c r="R29" s="278"/>
      <c r="S29" s="259"/>
      <c r="T29" s="14">
        <v>25</v>
      </c>
      <c r="U29" s="191"/>
      <c r="V29" s="191"/>
      <c r="W29" s="191"/>
      <c r="X29" s="189"/>
      <c r="Y29" s="189"/>
      <c r="Z29" s="189"/>
      <c r="AA29" s="189"/>
      <c r="AB29" s="189">
        <f t="shared" ref="AB29" si="17">X29*0.1</f>
        <v>0</v>
      </c>
      <c r="AC29" s="189"/>
      <c r="AD29" s="189"/>
      <c r="AE29" s="189">
        <f t="shared" ref="AE29" si="18">X29+AB29</f>
        <v>0</v>
      </c>
      <c r="AF29" s="189"/>
      <c r="AG29" s="189"/>
      <c r="AH29" s="189"/>
      <c r="AI29" s="198"/>
      <c r="AJ29" s="191"/>
    </row>
    <row r="30" spans="1:36" ht="24.6" customHeight="1">
      <c r="A30" s="256"/>
      <c r="B30" s="13">
        <v>5</v>
      </c>
      <c r="C30" s="191" t="s">
        <v>43</v>
      </c>
      <c r="D30" s="191"/>
      <c r="E30" s="191"/>
      <c r="F30" s="189">
        <v>66000</v>
      </c>
      <c r="G30" s="189"/>
      <c r="H30" s="189"/>
      <c r="I30" s="189"/>
      <c r="J30" s="189">
        <f t="shared" si="4"/>
        <v>6600</v>
      </c>
      <c r="K30" s="189"/>
      <c r="L30" s="189"/>
      <c r="M30" s="189">
        <f t="shared" si="1"/>
        <v>72600</v>
      </c>
      <c r="N30" s="189"/>
      <c r="O30" s="189"/>
      <c r="P30" s="189"/>
      <c r="Q30" s="210"/>
      <c r="R30" s="211"/>
      <c r="S30" s="259"/>
      <c r="T30" s="14">
        <v>26</v>
      </c>
      <c r="U30" s="191"/>
      <c r="V30" s="191"/>
      <c r="W30" s="191"/>
      <c r="X30" s="189"/>
      <c r="Y30" s="189"/>
      <c r="Z30" s="189"/>
      <c r="AA30" s="189"/>
      <c r="AB30" s="189">
        <f t="shared" ref="AB30:AB31" si="19">X30*0.1</f>
        <v>0</v>
      </c>
      <c r="AC30" s="189"/>
      <c r="AD30" s="189"/>
      <c r="AE30" s="189">
        <f t="shared" ref="AE30:AE31" si="20">X30+AB30</f>
        <v>0</v>
      </c>
      <c r="AF30" s="189"/>
      <c r="AG30" s="189"/>
      <c r="AH30" s="189"/>
      <c r="AI30" s="198"/>
      <c r="AJ30" s="191"/>
    </row>
    <row r="31" spans="1:36" ht="24.6" customHeight="1" thickBot="1">
      <c r="A31" s="256"/>
      <c r="B31" s="13">
        <v>6</v>
      </c>
      <c r="C31" s="211" t="s">
        <v>47</v>
      </c>
      <c r="D31" s="211"/>
      <c r="E31" s="211"/>
      <c r="F31" s="258">
        <v>2000000</v>
      </c>
      <c r="G31" s="258"/>
      <c r="H31" s="258"/>
      <c r="I31" s="258"/>
      <c r="J31" s="258">
        <f t="shared" si="4"/>
        <v>200000</v>
      </c>
      <c r="K31" s="258"/>
      <c r="L31" s="258"/>
      <c r="M31" s="258">
        <f t="shared" si="1"/>
        <v>2200000</v>
      </c>
      <c r="N31" s="258"/>
      <c r="O31" s="258"/>
      <c r="P31" s="258"/>
      <c r="Q31" s="210" t="s">
        <v>60</v>
      </c>
      <c r="R31" s="211"/>
      <c r="S31" s="259"/>
      <c r="T31" s="14">
        <v>27</v>
      </c>
      <c r="U31" s="191"/>
      <c r="V31" s="191"/>
      <c r="W31" s="191"/>
      <c r="X31" s="189"/>
      <c r="Y31" s="189"/>
      <c r="Z31" s="189"/>
      <c r="AA31" s="189"/>
      <c r="AB31" s="189">
        <f t="shared" si="19"/>
        <v>0</v>
      </c>
      <c r="AC31" s="189"/>
      <c r="AD31" s="189"/>
      <c r="AE31" s="189">
        <f t="shared" si="20"/>
        <v>0</v>
      </c>
      <c r="AF31" s="189"/>
      <c r="AG31" s="189"/>
      <c r="AH31" s="189"/>
      <c r="AI31" s="198" t="s">
        <v>60</v>
      </c>
      <c r="AJ31" s="191"/>
    </row>
    <row r="32" spans="1:36" ht="24.6" customHeight="1" thickBot="1">
      <c r="A32" s="19"/>
      <c r="B32" s="7"/>
      <c r="C32" s="6"/>
      <c r="D32" s="6"/>
      <c r="E32" s="6"/>
      <c r="F32" s="283">
        <f>SUM(F5:F31)</f>
        <v>8264064</v>
      </c>
      <c r="G32" s="284"/>
      <c r="H32" s="284"/>
      <c r="I32" s="285"/>
      <c r="J32" s="283">
        <f>SUM(J5:J31)</f>
        <v>826406.40000000002</v>
      </c>
      <c r="K32" s="284"/>
      <c r="L32" s="285"/>
      <c r="M32" s="283">
        <f>SUM(M5:M31)</f>
        <v>9090470.4000000004</v>
      </c>
      <c r="N32" s="284"/>
      <c r="O32" s="284"/>
      <c r="P32" s="285"/>
      <c r="Q32" s="6"/>
      <c r="R32" s="6"/>
      <c r="S32" s="19"/>
      <c r="T32" s="7"/>
      <c r="U32" s="6"/>
      <c r="V32" s="6"/>
      <c r="W32" s="6"/>
      <c r="X32" s="286">
        <f>SUM(X5:X31)</f>
        <v>1458800</v>
      </c>
      <c r="Y32" s="287"/>
      <c r="Z32" s="287"/>
      <c r="AA32" s="288"/>
      <c r="AB32" s="286">
        <f>SUM(AB5:AB31)</f>
        <v>117080</v>
      </c>
      <c r="AC32" s="287"/>
      <c r="AD32" s="288"/>
      <c r="AE32" s="286">
        <f>SUM(AE5:AE31)</f>
        <v>1575880</v>
      </c>
      <c r="AF32" s="287"/>
      <c r="AG32" s="287"/>
      <c r="AH32" s="288"/>
      <c r="AI32" s="6"/>
      <c r="AJ32" s="6"/>
    </row>
  </sheetData>
  <mergeCells count="299">
    <mergeCell ref="F19:I19"/>
    <mergeCell ref="J19:L19"/>
    <mergeCell ref="M19:P19"/>
    <mergeCell ref="Q19:R19"/>
    <mergeCell ref="J17:L17"/>
    <mergeCell ref="M17:P17"/>
    <mergeCell ref="C18:E18"/>
    <mergeCell ref="F18:I18"/>
    <mergeCell ref="J18:L18"/>
    <mergeCell ref="M18:P18"/>
    <mergeCell ref="Q18:R18"/>
    <mergeCell ref="C19:E19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A14:A24"/>
    <mergeCell ref="C13:E13"/>
    <mergeCell ref="F13:I13"/>
    <mergeCell ref="J13:L13"/>
    <mergeCell ref="M13:P13"/>
    <mergeCell ref="Q13:R13"/>
    <mergeCell ref="A26:A31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B28:B29"/>
    <mergeCell ref="C28:E29"/>
    <mergeCell ref="F28:I28"/>
    <mergeCell ref="J28:L28"/>
    <mergeCell ref="M28:P29"/>
    <mergeCell ref="Q28:R29"/>
    <mergeCell ref="Q17:R17"/>
    <mergeCell ref="C21:E21"/>
    <mergeCell ref="F21:I21"/>
    <mergeCell ref="J21:L21"/>
    <mergeCell ref="M21:P21"/>
    <mergeCell ref="Q21:R21"/>
    <mergeCell ref="C20:E20"/>
    <mergeCell ref="F20:I20"/>
    <mergeCell ref="J20:L20"/>
    <mergeCell ref="M20:P20"/>
    <mergeCell ref="Q20:R20"/>
    <mergeCell ref="F24:I24"/>
    <mergeCell ref="J24:L24"/>
    <mergeCell ref="M24:P24"/>
    <mergeCell ref="Q24:R24"/>
    <mergeCell ref="F32:I32"/>
    <mergeCell ref="J32:L32"/>
    <mergeCell ref="M32:P32"/>
    <mergeCell ref="C30:E30"/>
    <mergeCell ref="F30:I30"/>
    <mergeCell ref="J30:L30"/>
    <mergeCell ref="M30:P30"/>
    <mergeCell ref="Q30:R30"/>
    <mergeCell ref="C31:E31"/>
    <mergeCell ref="F31:I31"/>
    <mergeCell ref="J31:L31"/>
    <mergeCell ref="M31:P31"/>
    <mergeCell ref="Q31:R31"/>
    <mergeCell ref="F29:I29"/>
    <mergeCell ref="J29:L29"/>
    <mergeCell ref="C24:E24"/>
    <mergeCell ref="C25:E25"/>
    <mergeCell ref="F25:I25"/>
    <mergeCell ref="J25:L25"/>
    <mergeCell ref="M25:P25"/>
    <mergeCell ref="J14:L14"/>
    <mergeCell ref="M14:P14"/>
    <mergeCell ref="Q14:R14"/>
    <mergeCell ref="C17:E17"/>
    <mergeCell ref="F17:I17"/>
    <mergeCell ref="C11:E11"/>
    <mergeCell ref="F11:I11"/>
    <mergeCell ref="J11:L11"/>
    <mergeCell ref="M11:P11"/>
    <mergeCell ref="Q11:R11"/>
    <mergeCell ref="C15:E15"/>
    <mergeCell ref="F15:I15"/>
    <mergeCell ref="J15:L15"/>
    <mergeCell ref="M15:P15"/>
    <mergeCell ref="Q15:R15"/>
    <mergeCell ref="M7:P7"/>
    <mergeCell ref="Q7:R7"/>
    <mergeCell ref="AB6:AD6"/>
    <mergeCell ref="M16:P16"/>
    <mergeCell ref="Q16:R16"/>
    <mergeCell ref="C10:E10"/>
    <mergeCell ref="F10:I10"/>
    <mergeCell ref="J10:L10"/>
    <mergeCell ref="M10:P10"/>
    <mergeCell ref="Q10:R10"/>
    <mergeCell ref="U7:W7"/>
    <mergeCell ref="X7:AA7"/>
    <mergeCell ref="AB7:AD7"/>
    <mergeCell ref="U10:W10"/>
    <mergeCell ref="X10:AA10"/>
    <mergeCell ref="AB10:AD10"/>
    <mergeCell ref="U16:W16"/>
    <mergeCell ref="X16:AA16"/>
    <mergeCell ref="AB16:AD16"/>
    <mergeCell ref="C16:E16"/>
    <mergeCell ref="F16:I16"/>
    <mergeCell ref="J16:L16"/>
    <mergeCell ref="C14:E14"/>
    <mergeCell ref="F14:I14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C8:E8"/>
    <mergeCell ref="F8:I8"/>
    <mergeCell ref="J8:L8"/>
    <mergeCell ref="M8:P8"/>
    <mergeCell ref="Q8:R8"/>
    <mergeCell ref="C7:E7"/>
    <mergeCell ref="F7:I7"/>
    <mergeCell ref="J7:L7"/>
    <mergeCell ref="M5:P5"/>
    <mergeCell ref="Q5:R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25:R25"/>
    <mergeCell ref="A25:B25"/>
    <mergeCell ref="U1:W2"/>
    <mergeCell ref="X1:X2"/>
    <mergeCell ref="Y1:Y2"/>
    <mergeCell ref="U6:W6"/>
    <mergeCell ref="X6:AA6"/>
    <mergeCell ref="U9:W9"/>
    <mergeCell ref="X9:AA9"/>
    <mergeCell ref="U12:W12"/>
    <mergeCell ref="X12:AA12"/>
    <mergeCell ref="U17:W17"/>
    <mergeCell ref="X17:AA17"/>
    <mergeCell ref="U20:W20"/>
    <mergeCell ref="X20:AA20"/>
    <mergeCell ref="U23:W23"/>
    <mergeCell ref="X23:AA23"/>
    <mergeCell ref="C5:E5"/>
    <mergeCell ref="F5:I5"/>
    <mergeCell ref="J5:L5"/>
    <mergeCell ref="Z1:AE2"/>
    <mergeCell ref="AE3:AJ3"/>
    <mergeCell ref="T4:W4"/>
    <mergeCell ref="X4:AA4"/>
    <mergeCell ref="AB4:AD4"/>
    <mergeCell ref="AE4:AH4"/>
    <mergeCell ref="AI4:AJ4"/>
    <mergeCell ref="U5:W5"/>
    <mergeCell ref="X5:AA5"/>
    <mergeCell ref="AB5:AD5"/>
    <mergeCell ref="AE5:AH5"/>
    <mergeCell ref="AI5:AJ5"/>
    <mergeCell ref="AE6:AH6"/>
    <mergeCell ref="AI6:AJ6"/>
    <mergeCell ref="AE7:AH7"/>
    <mergeCell ref="AI7:AJ7"/>
    <mergeCell ref="U8:W8"/>
    <mergeCell ref="X8:AA8"/>
    <mergeCell ref="AB8:AD8"/>
    <mergeCell ref="AE8:AH8"/>
    <mergeCell ref="AI8:AJ8"/>
    <mergeCell ref="AB9:AD9"/>
    <mergeCell ref="AE9:AH9"/>
    <mergeCell ref="AI9:AJ9"/>
    <mergeCell ref="AE10:AH10"/>
    <mergeCell ref="AI10:AJ10"/>
    <mergeCell ref="U11:W11"/>
    <mergeCell ref="X11:AA11"/>
    <mergeCell ref="AB11:AD11"/>
    <mergeCell ref="AE11:AH11"/>
    <mergeCell ref="AI11:AJ11"/>
    <mergeCell ref="U15:W15"/>
    <mergeCell ref="X15:AA15"/>
    <mergeCell ref="AB15:AD15"/>
    <mergeCell ref="AE15:AH15"/>
    <mergeCell ref="AI15:AJ15"/>
    <mergeCell ref="AE16:AH16"/>
    <mergeCell ref="AI16:AJ16"/>
    <mergeCell ref="AB12:AD12"/>
    <mergeCell ref="AE12:AH12"/>
    <mergeCell ref="AI12:AJ12"/>
    <mergeCell ref="U13:W13"/>
    <mergeCell ref="X13:AA13"/>
    <mergeCell ref="AB13:AD13"/>
    <mergeCell ref="AE13:AH13"/>
    <mergeCell ref="AI13:AJ13"/>
    <mergeCell ref="U14:W14"/>
    <mergeCell ref="X14:AA14"/>
    <mergeCell ref="AB14:AD14"/>
    <mergeCell ref="AE14:AH14"/>
    <mergeCell ref="AI14:AJ14"/>
    <mergeCell ref="AB17:AD17"/>
    <mergeCell ref="AE17:AH17"/>
    <mergeCell ref="AI17:AJ17"/>
    <mergeCell ref="U18:W18"/>
    <mergeCell ref="X18:AA18"/>
    <mergeCell ref="AB18:AD18"/>
    <mergeCell ref="AE18:AH18"/>
    <mergeCell ref="AI18:AJ18"/>
    <mergeCell ref="U19:W19"/>
    <mergeCell ref="X19:AA19"/>
    <mergeCell ref="AB19:AD19"/>
    <mergeCell ref="AE19:AH19"/>
    <mergeCell ref="AI19:AJ19"/>
    <mergeCell ref="AB20:AD20"/>
    <mergeCell ref="AE20:AH20"/>
    <mergeCell ref="AI20:AJ20"/>
    <mergeCell ref="U21:W21"/>
    <mergeCell ref="X21:AA21"/>
    <mergeCell ref="AB21:AD21"/>
    <mergeCell ref="AE21:AH21"/>
    <mergeCell ref="AI21:AJ21"/>
    <mergeCell ref="U22:W22"/>
    <mergeCell ref="X22:AA22"/>
    <mergeCell ref="AB22:AD22"/>
    <mergeCell ref="AE22:AH22"/>
    <mergeCell ref="AI22:AJ22"/>
    <mergeCell ref="AB23:AD23"/>
    <mergeCell ref="AE23:AH23"/>
    <mergeCell ref="AI23:AJ23"/>
    <mergeCell ref="U24:W24"/>
    <mergeCell ref="X24:AA24"/>
    <mergeCell ref="AB24:AD24"/>
    <mergeCell ref="AE24:AH24"/>
    <mergeCell ref="AI24:AJ24"/>
    <mergeCell ref="U25:W25"/>
    <mergeCell ref="X25:AA25"/>
    <mergeCell ref="AB25:AD25"/>
    <mergeCell ref="AE25:AH25"/>
    <mergeCell ref="AI25:AJ25"/>
    <mergeCell ref="S26:S31"/>
    <mergeCell ref="U26:W26"/>
    <mergeCell ref="X26:AA26"/>
    <mergeCell ref="AB26:AD26"/>
    <mergeCell ref="AE26:AH26"/>
    <mergeCell ref="AI26:AJ26"/>
    <mergeCell ref="U27:W27"/>
    <mergeCell ref="X27:AA27"/>
    <mergeCell ref="AB27:AD27"/>
    <mergeCell ref="AE27:AH27"/>
    <mergeCell ref="AI27:AJ27"/>
    <mergeCell ref="X28:AA28"/>
    <mergeCell ref="AB28:AD28"/>
    <mergeCell ref="X29:AA29"/>
    <mergeCell ref="AB29:AD29"/>
    <mergeCell ref="U30:W30"/>
    <mergeCell ref="X30:AA30"/>
    <mergeCell ref="AB30:AD30"/>
    <mergeCell ref="AE30:AH30"/>
    <mergeCell ref="AI30:AJ30"/>
    <mergeCell ref="U31:W31"/>
    <mergeCell ref="X31:AA31"/>
    <mergeCell ref="AB31:AD31"/>
    <mergeCell ref="AE31:AH31"/>
    <mergeCell ref="AI31:AJ31"/>
    <mergeCell ref="X32:AA32"/>
    <mergeCell ref="AB32:AD32"/>
    <mergeCell ref="AE32:AH32"/>
    <mergeCell ref="U28:W28"/>
    <mergeCell ref="U29:W29"/>
    <mergeCell ref="AE28:AH28"/>
    <mergeCell ref="AI28:AJ28"/>
    <mergeCell ref="AE29:AH29"/>
    <mergeCell ref="AI29:AJ29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011ED-F7DE-4AC0-ADC5-34B1D78C11E7}">
  <dimension ref="A1:AB32"/>
  <sheetViews>
    <sheetView topLeftCell="A12" zoomScaleNormal="100" workbookViewId="0">
      <selection activeCell="F30" sqref="F30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192" t="s">
        <v>56</v>
      </c>
      <c r="D1" s="192"/>
      <c r="E1" s="192"/>
      <c r="F1" s="193">
        <v>10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8" ht="27.75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8" ht="27.75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6"/>
      <c r="T5" s="315" t="s">
        <v>34</v>
      </c>
      <c r="U5" s="315"/>
      <c r="V5" s="315"/>
      <c r="W5" s="315"/>
    </row>
    <row r="6" spans="1:28" ht="27.75" customHeight="1" thickTop="1">
      <c r="A6" s="199" t="s">
        <v>20</v>
      </c>
      <c r="B6" s="22">
        <v>1</v>
      </c>
      <c r="C6" s="205" t="s">
        <v>71</v>
      </c>
      <c r="D6" s="205"/>
      <c r="E6" s="205"/>
      <c r="F6" s="203">
        <v>0</v>
      </c>
      <c r="G6" s="203"/>
      <c r="H6" s="203"/>
      <c r="I6" s="203"/>
      <c r="J6" s="203">
        <v>0</v>
      </c>
      <c r="K6" s="203"/>
      <c r="L6" s="203"/>
      <c r="M6" s="203">
        <f>F6+J6</f>
        <v>0</v>
      </c>
      <c r="N6" s="203"/>
      <c r="O6" s="203"/>
      <c r="P6" s="203"/>
      <c r="Q6" s="204" t="s">
        <v>81</v>
      </c>
      <c r="R6" s="205"/>
      <c r="S6" s="6"/>
      <c r="T6" s="302">
        <f>M7+M9+M14+M17+M18+M6+M12</f>
        <v>2007790</v>
      </c>
      <c r="U6" s="303"/>
      <c r="V6" s="303"/>
      <c r="W6" s="304"/>
    </row>
    <row r="7" spans="1:28" ht="27.75" customHeight="1" thickBot="1">
      <c r="A7" s="200"/>
      <c r="B7" s="14">
        <v>2</v>
      </c>
      <c r="C7" s="191" t="s">
        <v>12</v>
      </c>
      <c r="D7" s="191"/>
      <c r="E7" s="191"/>
      <c r="F7" s="189">
        <v>218264</v>
      </c>
      <c r="G7" s="189"/>
      <c r="H7" s="189"/>
      <c r="I7" s="189"/>
      <c r="J7" s="189">
        <v>21826</v>
      </c>
      <c r="K7" s="189"/>
      <c r="L7" s="189"/>
      <c r="M7" s="189">
        <f>F7+J7</f>
        <v>240090</v>
      </c>
      <c r="N7" s="189"/>
      <c r="O7" s="189"/>
      <c r="P7" s="189"/>
      <c r="Q7" s="210" t="s">
        <v>64</v>
      </c>
      <c r="R7" s="211"/>
      <c r="S7" s="6"/>
      <c r="T7" s="305"/>
      <c r="U7" s="306"/>
      <c r="V7" s="306"/>
      <c r="W7" s="307"/>
      <c r="Z7" s="327" t="s">
        <v>86</v>
      </c>
      <c r="AA7" s="327"/>
      <c r="AB7" s="327"/>
    </row>
    <row r="8" spans="1:28" ht="27.75" customHeight="1" thickBot="1">
      <c r="A8" s="200"/>
      <c r="B8" s="14">
        <v>3</v>
      </c>
      <c r="C8" s="186" t="s">
        <v>68</v>
      </c>
      <c r="D8" s="187"/>
      <c r="E8" s="188"/>
      <c r="F8" s="207">
        <v>0</v>
      </c>
      <c r="G8" s="208"/>
      <c r="H8" s="208"/>
      <c r="I8" s="209"/>
      <c r="J8" s="207">
        <v>0</v>
      </c>
      <c r="K8" s="208"/>
      <c r="L8" s="209"/>
      <c r="M8" s="207">
        <f>F8+J8</f>
        <v>0</v>
      </c>
      <c r="N8" s="208"/>
      <c r="O8" s="208"/>
      <c r="P8" s="209"/>
      <c r="Q8" s="198" t="s">
        <v>52</v>
      </c>
      <c r="R8" s="191"/>
      <c r="S8" s="6"/>
      <c r="T8" s="311" t="s">
        <v>82</v>
      </c>
      <c r="U8" s="311"/>
      <c r="V8" s="311"/>
      <c r="W8" s="311"/>
      <c r="Z8" s="328">
        <f>M6+M7+M9+M14+M12</f>
        <v>1786690</v>
      </c>
      <c r="AA8" s="327"/>
      <c r="AB8" s="327"/>
    </row>
    <row r="9" spans="1:28" ht="27.75" customHeight="1" thickBot="1">
      <c r="A9" s="200"/>
      <c r="B9" s="24">
        <v>4</v>
      </c>
      <c r="C9" s="220" t="s">
        <v>11</v>
      </c>
      <c r="D9" s="221"/>
      <c r="E9" s="222"/>
      <c r="F9" s="215">
        <v>261000</v>
      </c>
      <c r="G9" s="216"/>
      <c r="H9" s="216"/>
      <c r="I9" s="217"/>
      <c r="J9" s="215">
        <f>F9*0.1</f>
        <v>26100</v>
      </c>
      <c r="K9" s="216"/>
      <c r="L9" s="217"/>
      <c r="M9" s="215">
        <f t="shared" ref="M9:M28" si="0">F9+J9</f>
        <v>287100</v>
      </c>
      <c r="N9" s="216"/>
      <c r="O9" s="216"/>
      <c r="P9" s="217"/>
      <c r="Q9" s="218" t="s">
        <v>79</v>
      </c>
      <c r="R9" s="219"/>
      <c r="S9" s="6"/>
      <c r="T9" s="302">
        <f>M8</f>
        <v>0</v>
      </c>
      <c r="U9" s="303"/>
      <c r="V9" s="303"/>
      <c r="W9" s="304"/>
    </row>
    <row r="10" spans="1:28" ht="27.75" customHeight="1" thickBot="1">
      <c r="A10" s="200"/>
      <c r="B10" s="24">
        <v>5</v>
      </c>
      <c r="C10" s="220" t="s">
        <v>9</v>
      </c>
      <c r="D10" s="221"/>
      <c r="E10" s="222"/>
      <c r="F10" s="215">
        <v>290000</v>
      </c>
      <c r="G10" s="216"/>
      <c r="H10" s="216"/>
      <c r="I10" s="217"/>
      <c r="J10" s="215">
        <f>F10*0.1</f>
        <v>29000</v>
      </c>
      <c r="K10" s="216"/>
      <c r="L10" s="217"/>
      <c r="M10" s="215">
        <f t="shared" si="0"/>
        <v>319000</v>
      </c>
      <c r="N10" s="216"/>
      <c r="O10" s="216"/>
      <c r="P10" s="217"/>
      <c r="Q10" s="218" t="s">
        <v>79</v>
      </c>
      <c r="R10" s="219"/>
      <c r="S10" s="6"/>
      <c r="T10" s="302">
        <f>M9</f>
        <v>287100</v>
      </c>
      <c r="U10" s="303"/>
      <c r="V10" s="303"/>
      <c r="W10" s="304"/>
    </row>
    <row r="11" spans="1:28" ht="27.75" customHeight="1" thickBot="1">
      <c r="A11" s="200"/>
      <c r="B11" s="24">
        <v>6</v>
      </c>
      <c r="C11" s="220" t="s">
        <v>37</v>
      </c>
      <c r="D11" s="221"/>
      <c r="E11" s="222"/>
      <c r="F11" s="215">
        <v>0</v>
      </c>
      <c r="G11" s="216"/>
      <c r="H11" s="216"/>
      <c r="I11" s="217"/>
      <c r="J11" s="215">
        <f>F11*0.1</f>
        <v>0</v>
      </c>
      <c r="K11" s="216"/>
      <c r="L11" s="217"/>
      <c r="M11" s="215">
        <f t="shared" si="0"/>
        <v>0</v>
      </c>
      <c r="N11" s="216"/>
      <c r="O11" s="216"/>
      <c r="P11" s="217"/>
      <c r="Q11" s="218" t="s">
        <v>79</v>
      </c>
      <c r="R11" s="219"/>
      <c r="S11" s="6"/>
      <c r="T11" s="302">
        <f>M9</f>
        <v>287100</v>
      </c>
      <c r="U11" s="303"/>
      <c r="V11" s="303"/>
      <c r="W11" s="304"/>
    </row>
    <row r="12" spans="1:28" ht="27.75" customHeight="1" thickBot="1">
      <c r="A12" s="201"/>
      <c r="B12" s="15">
        <v>7</v>
      </c>
      <c r="C12" s="229" t="s">
        <v>10</v>
      </c>
      <c r="D12" s="230"/>
      <c r="E12" s="231"/>
      <c r="F12" s="226">
        <v>450000</v>
      </c>
      <c r="G12" s="227"/>
      <c r="H12" s="227"/>
      <c r="I12" s="228"/>
      <c r="J12" s="226">
        <f>F12*0.1</f>
        <v>45000</v>
      </c>
      <c r="K12" s="227"/>
      <c r="L12" s="228"/>
      <c r="M12" s="226">
        <f t="shared" si="0"/>
        <v>495000</v>
      </c>
      <c r="N12" s="227"/>
      <c r="O12" s="227"/>
      <c r="P12" s="228"/>
      <c r="Q12" s="196" t="s">
        <v>81</v>
      </c>
      <c r="R12" s="197"/>
      <c r="S12" s="6"/>
      <c r="T12" s="302"/>
      <c r="U12" s="303"/>
      <c r="V12" s="303"/>
      <c r="W12" s="304"/>
    </row>
    <row r="13" spans="1:28" ht="27.75" customHeight="1" thickTop="1" thickBot="1">
      <c r="A13" s="200" t="s">
        <v>21</v>
      </c>
      <c r="B13" s="13">
        <v>1</v>
      </c>
      <c r="C13" s="326" t="s">
        <v>104</v>
      </c>
      <c r="D13" s="326"/>
      <c r="E13" s="326"/>
      <c r="F13" s="258">
        <v>36000</v>
      </c>
      <c r="G13" s="258"/>
      <c r="H13" s="258"/>
      <c r="I13" s="258"/>
      <c r="J13" s="258">
        <f t="shared" ref="J13:J28" si="1">F13*0.1</f>
        <v>3600</v>
      </c>
      <c r="K13" s="258"/>
      <c r="L13" s="258"/>
      <c r="M13" s="258">
        <f t="shared" si="0"/>
        <v>39600</v>
      </c>
      <c r="N13" s="258"/>
      <c r="O13" s="258"/>
      <c r="P13" s="258"/>
      <c r="Q13" s="210" t="s">
        <v>63</v>
      </c>
      <c r="R13" s="211"/>
      <c r="S13" s="6"/>
      <c r="T13" s="315" t="s">
        <v>54</v>
      </c>
      <c r="U13" s="315"/>
      <c r="V13" s="315"/>
      <c r="W13" s="315"/>
    </row>
    <row r="14" spans="1:28" ht="27.75" customHeight="1">
      <c r="A14" s="200"/>
      <c r="B14" s="14">
        <v>2</v>
      </c>
      <c r="C14" s="191" t="s">
        <v>25</v>
      </c>
      <c r="D14" s="191"/>
      <c r="E14" s="191"/>
      <c r="F14" s="189">
        <v>695000</v>
      </c>
      <c r="G14" s="189"/>
      <c r="H14" s="189"/>
      <c r="I14" s="189"/>
      <c r="J14" s="189">
        <f t="shared" si="1"/>
        <v>69500</v>
      </c>
      <c r="K14" s="189"/>
      <c r="L14" s="189"/>
      <c r="M14" s="189">
        <f>F14+J14</f>
        <v>764500</v>
      </c>
      <c r="N14" s="189"/>
      <c r="O14" s="189"/>
      <c r="P14" s="189"/>
      <c r="Q14" s="210" t="s">
        <v>64</v>
      </c>
      <c r="R14" s="211"/>
      <c r="S14" s="6"/>
      <c r="T14" s="302">
        <f>M5+M13+M16+M19</f>
        <v>1266068.2</v>
      </c>
      <c r="U14" s="303"/>
      <c r="V14" s="303"/>
      <c r="W14" s="304"/>
    </row>
    <row r="15" spans="1:28" ht="27.75" customHeight="1" thickBot="1">
      <c r="A15" s="200"/>
      <c r="B15" s="13">
        <v>3</v>
      </c>
      <c r="C15" s="323" t="s">
        <v>103</v>
      </c>
      <c r="D15" s="324"/>
      <c r="E15" s="325"/>
      <c r="F15" s="207">
        <v>345000</v>
      </c>
      <c r="G15" s="208"/>
      <c r="H15" s="208"/>
      <c r="I15" s="209"/>
      <c r="J15" s="207">
        <f t="shared" si="1"/>
        <v>34500</v>
      </c>
      <c r="K15" s="208"/>
      <c r="L15" s="209"/>
      <c r="M15" s="207">
        <f t="shared" si="0"/>
        <v>379500</v>
      </c>
      <c r="N15" s="208"/>
      <c r="O15" s="208"/>
      <c r="P15" s="209"/>
      <c r="Q15" s="238"/>
      <c r="R15" s="239"/>
      <c r="S15" s="6"/>
      <c r="T15" s="305"/>
      <c r="U15" s="306"/>
      <c r="V15" s="306"/>
      <c r="W15" s="307"/>
    </row>
    <row r="16" spans="1:28" ht="27.75" customHeight="1" thickBot="1">
      <c r="A16" s="200"/>
      <c r="B16" s="14">
        <v>4</v>
      </c>
      <c r="C16" s="191" t="s">
        <v>102</v>
      </c>
      <c r="D16" s="191"/>
      <c r="E16" s="191"/>
      <c r="F16" s="189">
        <v>43000</v>
      </c>
      <c r="G16" s="189"/>
      <c r="H16" s="189"/>
      <c r="I16" s="189"/>
      <c r="J16" s="189">
        <f>F16*0.1</f>
        <v>4300</v>
      </c>
      <c r="K16" s="189"/>
      <c r="L16" s="189"/>
      <c r="M16" s="189">
        <f>F16+J16</f>
        <v>47300</v>
      </c>
      <c r="N16" s="189"/>
      <c r="O16" s="189"/>
      <c r="P16" s="189"/>
      <c r="Q16" s="198" t="s">
        <v>63</v>
      </c>
      <c r="R16" s="191"/>
      <c r="S16" s="6"/>
      <c r="T16" s="311" t="s">
        <v>83</v>
      </c>
      <c r="U16" s="311"/>
      <c r="V16" s="311"/>
      <c r="W16" s="311"/>
    </row>
    <row r="17" spans="1:27" ht="27.75" customHeight="1">
      <c r="A17" s="200"/>
      <c r="B17" s="13">
        <v>5</v>
      </c>
      <c r="C17" s="186" t="s">
        <v>32</v>
      </c>
      <c r="D17" s="187"/>
      <c r="E17" s="188"/>
      <c r="F17" s="189">
        <v>81000</v>
      </c>
      <c r="G17" s="189"/>
      <c r="H17" s="189"/>
      <c r="I17" s="189"/>
      <c r="J17" s="189">
        <f>F17*0.1</f>
        <v>8100</v>
      </c>
      <c r="K17" s="189"/>
      <c r="L17" s="189"/>
      <c r="M17" s="189">
        <f>F17+J17</f>
        <v>89100</v>
      </c>
      <c r="N17" s="189"/>
      <c r="O17" s="189"/>
      <c r="P17" s="189"/>
      <c r="Q17" s="198" t="s">
        <v>89</v>
      </c>
      <c r="R17" s="191"/>
      <c r="S17" s="17"/>
      <c r="T17" s="302">
        <f>M15</f>
        <v>379500</v>
      </c>
      <c r="U17" s="312"/>
      <c r="V17" s="312"/>
      <c r="W17" s="313"/>
    </row>
    <row r="18" spans="1:27" ht="27.75" customHeight="1" thickBot="1">
      <c r="A18" s="200"/>
      <c r="B18" s="14">
        <v>6</v>
      </c>
      <c r="C18" s="320" t="s">
        <v>88</v>
      </c>
      <c r="D18" s="321"/>
      <c r="E18" s="322"/>
      <c r="F18" s="207">
        <v>120000</v>
      </c>
      <c r="G18" s="208"/>
      <c r="H18" s="208"/>
      <c r="I18" s="209"/>
      <c r="J18" s="207">
        <f t="shared" si="1"/>
        <v>12000</v>
      </c>
      <c r="K18" s="208"/>
      <c r="L18" s="209"/>
      <c r="M18" s="207">
        <f t="shared" si="0"/>
        <v>132000</v>
      </c>
      <c r="N18" s="208"/>
      <c r="O18" s="208"/>
      <c r="P18" s="209"/>
      <c r="Q18" s="198" t="s">
        <v>81</v>
      </c>
      <c r="R18" s="191"/>
      <c r="S18" s="17"/>
      <c r="T18" s="314"/>
      <c r="U18" s="315"/>
      <c r="V18" s="315"/>
      <c r="W18" s="316"/>
    </row>
    <row r="19" spans="1:27" ht="27.75" customHeight="1">
      <c r="A19" s="200"/>
      <c r="B19" s="219">
        <v>7</v>
      </c>
      <c r="C19" s="220" t="s">
        <v>92</v>
      </c>
      <c r="D19" s="221"/>
      <c r="E19" s="222"/>
      <c r="F19" s="189">
        <v>542812</v>
      </c>
      <c r="G19" s="189"/>
      <c r="H19" s="189"/>
      <c r="I19" s="189"/>
      <c r="J19" s="189">
        <f t="shared" si="1"/>
        <v>54281.200000000004</v>
      </c>
      <c r="K19" s="189"/>
      <c r="L19" s="189"/>
      <c r="M19" s="215">
        <f>F19+J19+F20</f>
        <v>642093.19999999995</v>
      </c>
      <c r="N19" s="216"/>
      <c r="O19" s="216"/>
      <c r="P19" s="217"/>
      <c r="Q19" s="198" t="s">
        <v>106</v>
      </c>
      <c r="R19" s="191"/>
      <c r="S19" s="6"/>
      <c r="T19" s="303" t="s">
        <v>84</v>
      </c>
      <c r="U19" s="303"/>
      <c r="V19" s="303"/>
      <c r="W19" s="303"/>
    </row>
    <row r="20" spans="1:27" ht="27.75" customHeight="1" thickBot="1">
      <c r="A20" s="200"/>
      <c r="B20" s="211"/>
      <c r="C20" s="308"/>
      <c r="D20" s="309"/>
      <c r="E20" s="310"/>
      <c r="F20" s="189">
        <v>45000</v>
      </c>
      <c r="G20" s="189"/>
      <c r="H20" s="189"/>
      <c r="I20" s="189"/>
      <c r="J20" s="189" t="s">
        <v>16</v>
      </c>
      <c r="K20" s="189"/>
      <c r="L20" s="189"/>
      <c r="M20" s="272"/>
      <c r="N20" s="273"/>
      <c r="O20" s="273"/>
      <c r="P20" s="274"/>
      <c r="Q20" s="198"/>
      <c r="R20" s="191"/>
      <c r="S20" s="6"/>
      <c r="T20" s="317">
        <f>M27</f>
        <v>115500</v>
      </c>
      <c r="U20" s="318"/>
      <c r="V20" s="318"/>
      <c r="W20" s="319"/>
    </row>
    <row r="21" spans="1:27" ht="27.75" customHeight="1">
      <c r="A21" s="200"/>
      <c r="B21" s="14">
        <v>9</v>
      </c>
      <c r="C21" s="186" t="s">
        <v>14</v>
      </c>
      <c r="D21" s="187"/>
      <c r="E21" s="188"/>
      <c r="F21" s="189">
        <v>30000</v>
      </c>
      <c r="G21" s="189"/>
      <c r="H21" s="189"/>
      <c r="I21" s="189"/>
      <c r="J21" s="189">
        <f t="shared" si="1"/>
        <v>3000</v>
      </c>
      <c r="K21" s="189"/>
      <c r="L21" s="189"/>
      <c r="M21" s="189">
        <f t="shared" si="0"/>
        <v>33000</v>
      </c>
      <c r="N21" s="189"/>
      <c r="O21" s="189"/>
      <c r="P21" s="189"/>
      <c r="Q21" s="198" t="s">
        <v>105</v>
      </c>
      <c r="R21" s="191"/>
      <c r="S21" s="6"/>
      <c r="T21" s="302">
        <f>T6+T9+T14+T17+T20</f>
        <v>3768858.2</v>
      </c>
      <c r="U21" s="303"/>
      <c r="V21" s="303"/>
      <c r="W21" s="304"/>
    </row>
    <row r="22" spans="1:27" ht="27.75" customHeight="1" thickBot="1">
      <c r="A22" s="201"/>
      <c r="B22" s="15">
        <v>10</v>
      </c>
      <c r="C22" s="197" t="s">
        <v>101</v>
      </c>
      <c r="D22" s="197"/>
      <c r="E22" s="197"/>
      <c r="F22" s="195">
        <v>35000</v>
      </c>
      <c r="G22" s="195"/>
      <c r="H22" s="195"/>
      <c r="I22" s="195"/>
      <c r="J22" s="195">
        <f t="shared" si="1"/>
        <v>3500</v>
      </c>
      <c r="K22" s="195"/>
      <c r="L22" s="195"/>
      <c r="M22" s="195">
        <f t="shared" si="0"/>
        <v>38500</v>
      </c>
      <c r="N22" s="195"/>
      <c r="O22" s="195"/>
      <c r="P22" s="195"/>
      <c r="Q22" s="197" t="s">
        <v>106</v>
      </c>
      <c r="R22" s="197"/>
      <c r="S22" s="6"/>
      <c r="T22" s="305"/>
      <c r="U22" s="306"/>
      <c r="V22" s="306"/>
      <c r="W22" s="307"/>
    </row>
    <row r="23" spans="1:27" ht="27.75" customHeight="1" thickTop="1">
      <c r="A23" s="255" t="s">
        <v>22</v>
      </c>
      <c r="B23" s="13">
        <v>1</v>
      </c>
      <c r="C23" s="257" t="s">
        <v>30</v>
      </c>
      <c r="D23" s="257"/>
      <c r="E23" s="257"/>
      <c r="F23" s="258">
        <v>54000</v>
      </c>
      <c r="G23" s="258"/>
      <c r="H23" s="258"/>
      <c r="I23" s="258"/>
      <c r="J23" s="258">
        <f>F23*0.1</f>
        <v>5400</v>
      </c>
      <c r="K23" s="258"/>
      <c r="L23" s="258"/>
      <c r="M23" s="258">
        <f>F23+J23</f>
        <v>59400</v>
      </c>
      <c r="N23" s="258"/>
      <c r="O23" s="258"/>
      <c r="P23" s="258"/>
      <c r="Q23" s="210" t="s">
        <v>63</v>
      </c>
      <c r="R23" s="211"/>
      <c r="S23" s="6"/>
      <c r="T23" s="21"/>
    </row>
    <row r="24" spans="1:27" ht="27.75" customHeight="1">
      <c r="A24" s="256"/>
      <c r="B24" s="13">
        <v>3</v>
      </c>
      <c r="C24" s="191" t="s">
        <v>26</v>
      </c>
      <c r="D24" s="191"/>
      <c r="E24" s="191"/>
      <c r="F24" s="189">
        <v>211000</v>
      </c>
      <c r="G24" s="189"/>
      <c r="H24" s="189"/>
      <c r="I24" s="189"/>
      <c r="J24" s="189">
        <f t="shared" si="1"/>
        <v>21100</v>
      </c>
      <c r="K24" s="189"/>
      <c r="L24" s="189"/>
      <c r="M24" s="189">
        <f t="shared" si="0"/>
        <v>232100</v>
      </c>
      <c r="N24" s="189"/>
      <c r="O24" s="189"/>
      <c r="P24" s="189"/>
      <c r="Q24" s="210" t="s">
        <v>90</v>
      </c>
      <c r="R24" s="211"/>
      <c r="S24" s="6"/>
    </row>
    <row r="25" spans="1:27" ht="27.75" customHeight="1">
      <c r="A25" s="256"/>
      <c r="B25" s="260">
        <v>4</v>
      </c>
      <c r="C25" s="293" t="s">
        <v>48</v>
      </c>
      <c r="D25" s="294"/>
      <c r="E25" s="295"/>
      <c r="F25" s="271">
        <v>126000</v>
      </c>
      <c r="G25" s="271"/>
      <c r="H25" s="271"/>
      <c r="I25" s="271"/>
      <c r="J25" s="271">
        <f t="shared" si="1"/>
        <v>12600</v>
      </c>
      <c r="K25" s="271"/>
      <c r="L25" s="271"/>
      <c r="M25" s="215">
        <f>F25+J25+F26</f>
        <v>138600</v>
      </c>
      <c r="N25" s="216"/>
      <c r="O25" s="216"/>
      <c r="P25" s="217"/>
      <c r="Q25" s="275" t="s">
        <v>64</v>
      </c>
      <c r="R25" s="276"/>
      <c r="S25" s="6"/>
    </row>
    <row r="26" spans="1:27" ht="27.75" customHeight="1">
      <c r="A26" s="256"/>
      <c r="B26" s="261"/>
      <c r="C26" s="296"/>
      <c r="D26" s="297"/>
      <c r="E26" s="298"/>
      <c r="F26" s="282">
        <v>0</v>
      </c>
      <c r="G26" s="282"/>
      <c r="H26" s="282"/>
      <c r="I26" s="282"/>
      <c r="J26" s="282" t="s">
        <v>16</v>
      </c>
      <c r="K26" s="282"/>
      <c r="L26" s="282"/>
      <c r="M26" s="272"/>
      <c r="N26" s="273"/>
      <c r="O26" s="273"/>
      <c r="P26" s="274"/>
      <c r="Q26" s="277"/>
      <c r="R26" s="278"/>
      <c r="S26" s="6"/>
    </row>
    <row r="27" spans="1:27" ht="27.75" customHeight="1">
      <c r="A27" s="256"/>
      <c r="B27" s="13">
        <v>5</v>
      </c>
      <c r="C27" s="191" t="s">
        <v>43</v>
      </c>
      <c r="D27" s="191"/>
      <c r="E27" s="191"/>
      <c r="F27" s="189">
        <v>105000</v>
      </c>
      <c r="G27" s="189"/>
      <c r="H27" s="189"/>
      <c r="I27" s="189"/>
      <c r="J27" s="189">
        <f t="shared" si="1"/>
        <v>10500</v>
      </c>
      <c r="K27" s="189"/>
      <c r="L27" s="189"/>
      <c r="M27" s="189">
        <f t="shared" si="0"/>
        <v>115500</v>
      </c>
      <c r="N27" s="189"/>
      <c r="O27" s="189"/>
      <c r="P27" s="189"/>
      <c r="Q27" s="210"/>
      <c r="R27" s="211"/>
      <c r="S27" s="6"/>
    </row>
    <row r="28" spans="1:27" ht="27.75" customHeight="1" thickBot="1">
      <c r="A28" s="256"/>
      <c r="B28" s="13">
        <v>6</v>
      </c>
      <c r="C28" s="211" t="s">
        <v>47</v>
      </c>
      <c r="D28" s="211"/>
      <c r="E28" s="211"/>
      <c r="F28" s="258">
        <v>0</v>
      </c>
      <c r="G28" s="258"/>
      <c r="H28" s="258"/>
      <c r="I28" s="258"/>
      <c r="J28" s="258">
        <f t="shared" si="1"/>
        <v>0</v>
      </c>
      <c r="K28" s="258"/>
      <c r="L28" s="258"/>
      <c r="M28" s="258">
        <f t="shared" si="0"/>
        <v>0</v>
      </c>
      <c r="N28" s="258"/>
      <c r="O28" s="258"/>
      <c r="P28" s="258"/>
      <c r="Q28" s="210" t="s">
        <v>60</v>
      </c>
      <c r="R28" s="211"/>
      <c r="S28" s="6"/>
    </row>
    <row r="29" spans="1:27" ht="27.75" customHeight="1" thickBot="1">
      <c r="A29" s="19"/>
      <c r="B29" s="7"/>
      <c r="C29" s="6"/>
      <c r="D29" s="6"/>
      <c r="E29" s="6"/>
      <c r="F29" s="283">
        <f>SUM(F5:F28)</f>
        <v>4176326</v>
      </c>
      <c r="G29" s="284"/>
      <c r="H29" s="284"/>
      <c r="I29" s="285"/>
      <c r="J29" s="283">
        <f>SUM(J5:J28)</f>
        <v>413132.2</v>
      </c>
      <c r="K29" s="284"/>
      <c r="L29" s="285"/>
      <c r="M29" s="283">
        <f>SUM(M5:M28)</f>
        <v>4589458.2</v>
      </c>
      <c r="N29" s="284"/>
      <c r="O29" s="284"/>
      <c r="P29" s="285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49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B19:B20"/>
    <mergeCell ref="C19:E20"/>
    <mergeCell ref="F19:I19"/>
    <mergeCell ref="J19:L19"/>
    <mergeCell ref="M19:P20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Q19:R19"/>
    <mergeCell ref="T19:W19"/>
    <mergeCell ref="F20:I20"/>
    <mergeCell ref="J20:L20"/>
    <mergeCell ref="Q20:R20"/>
    <mergeCell ref="T20:W20"/>
    <mergeCell ref="C18:E18"/>
    <mergeCell ref="F18:I18"/>
    <mergeCell ref="J18:L18"/>
    <mergeCell ref="M18:P18"/>
    <mergeCell ref="Q18:R18"/>
    <mergeCell ref="C21:E21"/>
    <mergeCell ref="F21:I21"/>
    <mergeCell ref="J21:L21"/>
    <mergeCell ref="M21:P21"/>
    <mergeCell ref="Q21:R21"/>
    <mergeCell ref="T21:W22"/>
    <mergeCell ref="C22:E22"/>
    <mergeCell ref="F22:I22"/>
    <mergeCell ref="J22:L22"/>
    <mergeCell ref="M22:P22"/>
    <mergeCell ref="Q22:R22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A13:A22"/>
    <mergeCell ref="M24:P24"/>
    <mergeCell ref="Q24:R24"/>
    <mergeCell ref="B25:B26"/>
    <mergeCell ref="C25:E26"/>
    <mergeCell ref="F25:I25"/>
    <mergeCell ref="J25:L25"/>
    <mergeCell ref="M25:P26"/>
    <mergeCell ref="Q25:R26"/>
    <mergeCell ref="Q27:R27"/>
    <mergeCell ref="C28:E28"/>
    <mergeCell ref="F28:I28"/>
    <mergeCell ref="J28:L28"/>
    <mergeCell ref="M28:P28"/>
    <mergeCell ref="Q28:R28"/>
    <mergeCell ref="F26:I26"/>
    <mergeCell ref="J26:L26"/>
    <mergeCell ref="F29:I29"/>
    <mergeCell ref="J29:L29"/>
    <mergeCell ref="M29:P29"/>
    <mergeCell ref="C27:E27"/>
    <mergeCell ref="F27:I27"/>
    <mergeCell ref="J27:L27"/>
    <mergeCell ref="M27:P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5B054-3BF6-46AD-848D-F2CC306E8021}">
  <dimension ref="A1:AB32"/>
  <sheetViews>
    <sheetView topLeftCell="A16" zoomScaleNormal="100" workbookViewId="0">
      <selection activeCell="F30" sqref="F30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192" t="s">
        <v>56</v>
      </c>
      <c r="D1" s="192"/>
      <c r="E1" s="192"/>
      <c r="F1" s="193">
        <v>9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8" ht="27.75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8" ht="27.75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6"/>
      <c r="T5" s="315" t="s">
        <v>34</v>
      </c>
      <c r="U5" s="315"/>
      <c r="V5" s="315"/>
      <c r="W5" s="315"/>
    </row>
    <row r="6" spans="1:28" ht="27.75" customHeight="1" thickTop="1">
      <c r="A6" s="199" t="s">
        <v>20</v>
      </c>
      <c r="B6" s="22">
        <v>1</v>
      </c>
      <c r="C6" s="205" t="s">
        <v>71</v>
      </c>
      <c r="D6" s="205"/>
      <c r="E6" s="205"/>
      <c r="F6" s="203">
        <v>42000</v>
      </c>
      <c r="G6" s="203"/>
      <c r="H6" s="203"/>
      <c r="I6" s="203"/>
      <c r="J6" s="203">
        <v>2800</v>
      </c>
      <c r="K6" s="203"/>
      <c r="L6" s="203"/>
      <c r="M6" s="203">
        <f>F6+J6</f>
        <v>44800</v>
      </c>
      <c r="N6" s="203"/>
      <c r="O6" s="203"/>
      <c r="P6" s="203"/>
      <c r="Q6" s="204" t="s">
        <v>81</v>
      </c>
      <c r="R6" s="205"/>
      <c r="S6" s="6"/>
      <c r="T6" s="302">
        <f>M7+M9+M14+M17+M18+M6+M12</f>
        <v>2974650</v>
      </c>
      <c r="U6" s="303"/>
      <c r="V6" s="303"/>
      <c r="W6" s="304"/>
    </row>
    <row r="7" spans="1:28" ht="27.75" customHeight="1" thickBot="1">
      <c r="A7" s="200"/>
      <c r="B7" s="14">
        <v>2</v>
      </c>
      <c r="C7" s="191" t="s">
        <v>12</v>
      </c>
      <c r="D7" s="191"/>
      <c r="E7" s="191"/>
      <c r="F7" s="189">
        <v>183000</v>
      </c>
      <c r="G7" s="189"/>
      <c r="H7" s="189"/>
      <c r="I7" s="189"/>
      <c r="J7" s="189">
        <v>18300</v>
      </c>
      <c r="K7" s="189"/>
      <c r="L7" s="189"/>
      <c r="M7" s="189">
        <f>F7+J7</f>
        <v>201300</v>
      </c>
      <c r="N7" s="189"/>
      <c r="O7" s="189"/>
      <c r="P7" s="189"/>
      <c r="Q7" s="210" t="s">
        <v>64</v>
      </c>
      <c r="R7" s="211"/>
      <c r="S7" s="6"/>
      <c r="T7" s="305"/>
      <c r="U7" s="306"/>
      <c r="V7" s="306"/>
      <c r="W7" s="307"/>
      <c r="Z7" s="327" t="s">
        <v>86</v>
      </c>
      <c r="AA7" s="327"/>
      <c r="AB7" s="327"/>
    </row>
    <row r="8" spans="1:28" ht="27.75" customHeight="1" thickBot="1">
      <c r="A8" s="200"/>
      <c r="B8" s="14">
        <v>3</v>
      </c>
      <c r="C8" s="186" t="s">
        <v>68</v>
      </c>
      <c r="D8" s="187"/>
      <c r="E8" s="188"/>
      <c r="F8" s="207">
        <v>0</v>
      </c>
      <c r="G8" s="208"/>
      <c r="H8" s="208"/>
      <c r="I8" s="209"/>
      <c r="J8" s="207">
        <v>0</v>
      </c>
      <c r="K8" s="208"/>
      <c r="L8" s="209"/>
      <c r="M8" s="207">
        <f>F8+J8</f>
        <v>0</v>
      </c>
      <c r="N8" s="208"/>
      <c r="O8" s="208"/>
      <c r="P8" s="209"/>
      <c r="Q8" s="198" t="s">
        <v>52</v>
      </c>
      <c r="R8" s="191"/>
      <c r="S8" s="6"/>
      <c r="T8" s="311" t="s">
        <v>82</v>
      </c>
      <c r="U8" s="311"/>
      <c r="V8" s="311"/>
      <c r="W8" s="311"/>
      <c r="Z8" s="328">
        <f>M6+M7+M9+M14+M12</f>
        <v>2083650</v>
      </c>
      <c r="AA8" s="327"/>
      <c r="AB8" s="327"/>
    </row>
    <row r="9" spans="1:28" ht="27.75" customHeight="1" thickBot="1">
      <c r="A9" s="200"/>
      <c r="B9" s="24">
        <v>4</v>
      </c>
      <c r="C9" s="220" t="s">
        <v>11</v>
      </c>
      <c r="D9" s="221"/>
      <c r="E9" s="222"/>
      <c r="F9" s="215">
        <v>420500</v>
      </c>
      <c r="G9" s="216"/>
      <c r="H9" s="216"/>
      <c r="I9" s="217"/>
      <c r="J9" s="215">
        <f>F9*0.1</f>
        <v>42050</v>
      </c>
      <c r="K9" s="216"/>
      <c r="L9" s="217"/>
      <c r="M9" s="215">
        <f t="shared" ref="M9:M28" si="0">F9+J9</f>
        <v>462550</v>
      </c>
      <c r="N9" s="216"/>
      <c r="O9" s="216"/>
      <c r="P9" s="217"/>
      <c r="Q9" s="218" t="s">
        <v>79</v>
      </c>
      <c r="R9" s="219"/>
      <c r="S9" s="6"/>
      <c r="T9" s="302">
        <f>M8</f>
        <v>0</v>
      </c>
      <c r="U9" s="303"/>
      <c r="V9" s="303"/>
      <c r="W9" s="304"/>
    </row>
    <row r="10" spans="1:28" ht="27.75" customHeight="1" thickBot="1">
      <c r="A10" s="200"/>
      <c r="B10" s="24">
        <v>5</v>
      </c>
      <c r="C10" s="220" t="s">
        <v>9</v>
      </c>
      <c r="D10" s="221"/>
      <c r="E10" s="222"/>
      <c r="F10" s="215">
        <v>942500</v>
      </c>
      <c r="G10" s="216"/>
      <c r="H10" s="216"/>
      <c r="I10" s="217"/>
      <c r="J10" s="215">
        <f>F10*0.1</f>
        <v>94250</v>
      </c>
      <c r="K10" s="216"/>
      <c r="L10" s="217"/>
      <c r="M10" s="215">
        <f t="shared" si="0"/>
        <v>1036750</v>
      </c>
      <c r="N10" s="216"/>
      <c r="O10" s="216"/>
      <c r="P10" s="217"/>
      <c r="Q10" s="218" t="s">
        <v>79</v>
      </c>
      <c r="R10" s="219"/>
      <c r="S10" s="6"/>
      <c r="T10" s="302">
        <f>M9</f>
        <v>462550</v>
      </c>
      <c r="U10" s="303"/>
      <c r="V10" s="303"/>
      <c r="W10" s="304"/>
    </row>
    <row r="11" spans="1:28" ht="27.75" customHeight="1" thickBot="1">
      <c r="A11" s="200"/>
      <c r="B11" s="24">
        <v>6</v>
      </c>
      <c r="C11" s="220" t="s">
        <v>37</v>
      </c>
      <c r="D11" s="221"/>
      <c r="E11" s="222"/>
      <c r="F11" s="215">
        <v>0</v>
      </c>
      <c r="G11" s="216"/>
      <c r="H11" s="216"/>
      <c r="I11" s="217"/>
      <c r="J11" s="215">
        <f>F11*0.1</f>
        <v>0</v>
      </c>
      <c r="K11" s="216"/>
      <c r="L11" s="217"/>
      <c r="M11" s="215">
        <f t="shared" si="0"/>
        <v>0</v>
      </c>
      <c r="N11" s="216"/>
      <c r="O11" s="216"/>
      <c r="P11" s="217"/>
      <c r="Q11" s="218" t="s">
        <v>79</v>
      </c>
      <c r="R11" s="219"/>
      <c r="S11" s="6"/>
      <c r="T11" s="302">
        <f>M9</f>
        <v>462550</v>
      </c>
      <c r="U11" s="303"/>
      <c r="V11" s="303"/>
      <c r="W11" s="304"/>
    </row>
    <row r="12" spans="1:28" ht="27.75" customHeight="1" thickBot="1">
      <c r="A12" s="201"/>
      <c r="B12" s="15">
        <v>7</v>
      </c>
      <c r="C12" s="229" t="s">
        <v>10</v>
      </c>
      <c r="D12" s="230"/>
      <c r="E12" s="231"/>
      <c r="F12" s="226">
        <v>545000</v>
      </c>
      <c r="G12" s="227"/>
      <c r="H12" s="227"/>
      <c r="I12" s="228"/>
      <c r="J12" s="226">
        <f>F12*0.1</f>
        <v>54500</v>
      </c>
      <c r="K12" s="227"/>
      <c r="L12" s="228"/>
      <c r="M12" s="226">
        <f t="shared" si="0"/>
        <v>599500</v>
      </c>
      <c r="N12" s="227"/>
      <c r="O12" s="227"/>
      <c r="P12" s="228"/>
      <c r="Q12" s="196" t="s">
        <v>81</v>
      </c>
      <c r="R12" s="197"/>
      <c r="S12" s="6"/>
      <c r="T12" s="302"/>
      <c r="U12" s="303"/>
      <c r="V12" s="303"/>
      <c r="W12" s="304"/>
    </row>
    <row r="13" spans="1:28" ht="27.75" customHeight="1" thickTop="1" thickBot="1">
      <c r="A13" s="200" t="s">
        <v>21</v>
      </c>
      <c r="B13" s="13">
        <v>1</v>
      </c>
      <c r="C13" s="211" t="s">
        <v>91</v>
      </c>
      <c r="D13" s="211"/>
      <c r="E13" s="211"/>
      <c r="F13" s="258">
        <v>127632</v>
      </c>
      <c r="G13" s="258"/>
      <c r="H13" s="258"/>
      <c r="I13" s="258"/>
      <c r="J13" s="258">
        <f t="shared" ref="J13:J28" si="1">F13*0.1</f>
        <v>12763.2</v>
      </c>
      <c r="K13" s="258"/>
      <c r="L13" s="258"/>
      <c r="M13" s="258">
        <f t="shared" si="0"/>
        <v>140395.20000000001</v>
      </c>
      <c r="N13" s="258"/>
      <c r="O13" s="258"/>
      <c r="P13" s="258"/>
      <c r="Q13" s="210" t="s">
        <v>63</v>
      </c>
      <c r="R13" s="211"/>
      <c r="S13" s="6"/>
      <c r="T13" s="315" t="s">
        <v>54</v>
      </c>
      <c r="U13" s="315"/>
      <c r="V13" s="315"/>
      <c r="W13" s="315"/>
    </row>
    <row r="14" spans="1:28" ht="27.75" customHeight="1">
      <c r="A14" s="200"/>
      <c r="B14" s="14">
        <v>2</v>
      </c>
      <c r="C14" s="191" t="s">
        <v>25</v>
      </c>
      <c r="D14" s="191"/>
      <c r="E14" s="191"/>
      <c r="F14" s="189">
        <v>705000</v>
      </c>
      <c r="G14" s="189"/>
      <c r="H14" s="189"/>
      <c r="I14" s="189"/>
      <c r="J14" s="189">
        <f t="shared" si="1"/>
        <v>70500</v>
      </c>
      <c r="K14" s="189"/>
      <c r="L14" s="189"/>
      <c r="M14" s="189">
        <f>F14+J14</f>
        <v>775500</v>
      </c>
      <c r="N14" s="189"/>
      <c r="O14" s="189"/>
      <c r="P14" s="189"/>
      <c r="Q14" s="210" t="s">
        <v>64</v>
      </c>
      <c r="R14" s="211"/>
      <c r="S14" s="6"/>
      <c r="T14" s="302">
        <f>M5+M13+M16+M19</f>
        <v>1335370.2</v>
      </c>
      <c r="U14" s="303"/>
      <c r="V14" s="303"/>
      <c r="W14" s="304"/>
    </row>
    <row r="15" spans="1:28" ht="27.75" customHeight="1" thickBot="1">
      <c r="A15" s="200"/>
      <c r="B15" s="13">
        <v>3</v>
      </c>
      <c r="C15" s="186" t="s">
        <v>40</v>
      </c>
      <c r="D15" s="187"/>
      <c r="E15" s="188"/>
      <c r="F15" s="207">
        <v>0</v>
      </c>
      <c r="G15" s="208"/>
      <c r="H15" s="208"/>
      <c r="I15" s="209"/>
      <c r="J15" s="207">
        <f t="shared" si="1"/>
        <v>0</v>
      </c>
      <c r="K15" s="208"/>
      <c r="L15" s="209"/>
      <c r="M15" s="207">
        <f t="shared" si="0"/>
        <v>0</v>
      </c>
      <c r="N15" s="208"/>
      <c r="O15" s="208"/>
      <c r="P15" s="209"/>
      <c r="Q15" s="238" t="s">
        <v>80</v>
      </c>
      <c r="R15" s="239"/>
      <c r="S15" s="6"/>
      <c r="T15" s="305"/>
      <c r="U15" s="306"/>
      <c r="V15" s="306"/>
      <c r="W15" s="307"/>
    </row>
    <row r="16" spans="1:28" ht="27.75" customHeight="1" thickBot="1">
      <c r="A16" s="200"/>
      <c r="B16" s="14">
        <v>4</v>
      </c>
      <c r="C16" s="191" t="s">
        <v>98</v>
      </c>
      <c r="D16" s="191"/>
      <c r="E16" s="191"/>
      <c r="F16" s="189">
        <v>125000</v>
      </c>
      <c r="G16" s="189"/>
      <c r="H16" s="189"/>
      <c r="I16" s="189"/>
      <c r="J16" s="189">
        <f>F16*0.1</f>
        <v>12500</v>
      </c>
      <c r="K16" s="189"/>
      <c r="L16" s="189"/>
      <c r="M16" s="189">
        <f>F16+J16</f>
        <v>137500</v>
      </c>
      <c r="N16" s="189"/>
      <c r="O16" s="189"/>
      <c r="P16" s="189"/>
      <c r="Q16" s="198" t="s">
        <v>63</v>
      </c>
      <c r="R16" s="191"/>
      <c r="S16" s="6"/>
      <c r="T16" s="311" t="s">
        <v>83</v>
      </c>
      <c r="U16" s="311"/>
      <c r="V16" s="311"/>
      <c r="W16" s="311"/>
    </row>
    <row r="17" spans="1:27" ht="27.75" customHeight="1">
      <c r="A17" s="200"/>
      <c r="B17" s="13">
        <v>5</v>
      </c>
      <c r="C17" s="186" t="s">
        <v>29</v>
      </c>
      <c r="D17" s="187"/>
      <c r="E17" s="188"/>
      <c r="F17" s="189">
        <v>180000</v>
      </c>
      <c r="G17" s="189"/>
      <c r="H17" s="189"/>
      <c r="I17" s="189"/>
      <c r="J17" s="189">
        <f>F17*0.1</f>
        <v>18000</v>
      </c>
      <c r="K17" s="189"/>
      <c r="L17" s="189"/>
      <c r="M17" s="189">
        <f>F17+J17</f>
        <v>198000</v>
      </c>
      <c r="N17" s="189"/>
      <c r="O17" s="189"/>
      <c r="P17" s="189"/>
      <c r="Q17" s="198" t="s">
        <v>89</v>
      </c>
      <c r="R17" s="191"/>
      <c r="S17" s="17"/>
      <c r="T17" s="302">
        <f>M15</f>
        <v>0</v>
      </c>
      <c r="U17" s="312"/>
      <c r="V17" s="312"/>
      <c r="W17" s="313"/>
    </row>
    <row r="18" spans="1:27" ht="27.75" customHeight="1" thickBot="1">
      <c r="A18" s="200"/>
      <c r="B18" s="14">
        <v>6</v>
      </c>
      <c r="C18" s="299" t="s">
        <v>88</v>
      </c>
      <c r="D18" s="300"/>
      <c r="E18" s="301"/>
      <c r="F18" s="207">
        <v>630000</v>
      </c>
      <c r="G18" s="208"/>
      <c r="H18" s="208"/>
      <c r="I18" s="209"/>
      <c r="J18" s="207">
        <f t="shared" si="1"/>
        <v>63000</v>
      </c>
      <c r="K18" s="208"/>
      <c r="L18" s="209"/>
      <c r="M18" s="207">
        <f t="shared" si="0"/>
        <v>693000</v>
      </c>
      <c r="N18" s="208"/>
      <c r="O18" s="208"/>
      <c r="P18" s="209"/>
      <c r="Q18" s="198" t="s">
        <v>81</v>
      </c>
      <c r="R18" s="191"/>
      <c r="S18" s="17"/>
      <c r="T18" s="314"/>
      <c r="U18" s="315"/>
      <c r="V18" s="315"/>
      <c r="W18" s="316"/>
    </row>
    <row r="19" spans="1:27" ht="27.75" customHeight="1">
      <c r="A19" s="200"/>
      <c r="B19" s="219">
        <v>7</v>
      </c>
      <c r="C19" s="220" t="s">
        <v>92</v>
      </c>
      <c r="D19" s="221"/>
      <c r="E19" s="222"/>
      <c r="F19" s="189">
        <v>432000</v>
      </c>
      <c r="G19" s="189"/>
      <c r="H19" s="189"/>
      <c r="I19" s="189"/>
      <c r="J19" s="189">
        <f t="shared" si="1"/>
        <v>43200</v>
      </c>
      <c r="K19" s="189"/>
      <c r="L19" s="189"/>
      <c r="M19" s="215">
        <f>F19+J19+F20</f>
        <v>520400</v>
      </c>
      <c r="N19" s="216"/>
      <c r="O19" s="216"/>
      <c r="P19" s="217"/>
      <c r="Q19" s="198"/>
      <c r="R19" s="191"/>
      <c r="S19" s="6"/>
      <c r="T19" s="303" t="s">
        <v>84</v>
      </c>
      <c r="U19" s="303"/>
      <c r="V19" s="303"/>
      <c r="W19" s="303"/>
    </row>
    <row r="20" spans="1:27" ht="27.75" customHeight="1" thickBot="1">
      <c r="A20" s="200"/>
      <c r="B20" s="211"/>
      <c r="C20" s="308"/>
      <c r="D20" s="309"/>
      <c r="E20" s="310"/>
      <c r="F20" s="189">
        <v>45200</v>
      </c>
      <c r="G20" s="189"/>
      <c r="H20" s="189"/>
      <c r="I20" s="189"/>
      <c r="J20" s="189" t="s">
        <v>16</v>
      </c>
      <c r="K20" s="189"/>
      <c r="L20" s="189"/>
      <c r="M20" s="272"/>
      <c r="N20" s="273"/>
      <c r="O20" s="273"/>
      <c r="P20" s="274"/>
      <c r="Q20" s="198"/>
      <c r="R20" s="191"/>
      <c r="S20" s="6"/>
      <c r="T20" s="317">
        <f>M27</f>
        <v>0</v>
      </c>
      <c r="U20" s="318"/>
      <c r="V20" s="318"/>
      <c r="W20" s="319"/>
    </row>
    <row r="21" spans="1:27" ht="27.75" customHeight="1">
      <c r="A21" s="200"/>
      <c r="B21" s="14">
        <v>9</v>
      </c>
      <c r="C21" s="186" t="s">
        <v>96</v>
      </c>
      <c r="D21" s="187"/>
      <c r="E21" s="188"/>
      <c r="F21" s="189">
        <v>75000</v>
      </c>
      <c r="G21" s="189"/>
      <c r="H21" s="189"/>
      <c r="I21" s="189"/>
      <c r="J21" s="189">
        <f t="shared" si="1"/>
        <v>7500</v>
      </c>
      <c r="K21" s="189"/>
      <c r="L21" s="189"/>
      <c r="M21" s="189">
        <f t="shared" si="0"/>
        <v>82500</v>
      </c>
      <c r="N21" s="189"/>
      <c r="O21" s="189"/>
      <c r="P21" s="189"/>
      <c r="Q21" s="198"/>
      <c r="R21" s="191"/>
      <c r="S21" s="6"/>
      <c r="T21" s="302">
        <f>T6+T9+T14+T17+T20</f>
        <v>4310020.2</v>
      </c>
      <c r="U21" s="303"/>
      <c r="V21" s="303"/>
      <c r="W21" s="304"/>
    </row>
    <row r="22" spans="1:27" ht="27.75" customHeight="1" thickBot="1">
      <c r="A22" s="201"/>
      <c r="B22" s="15">
        <v>10</v>
      </c>
      <c r="C22" s="197" t="s">
        <v>97</v>
      </c>
      <c r="D22" s="197"/>
      <c r="E22" s="197"/>
      <c r="F22" s="195">
        <v>108000</v>
      </c>
      <c r="G22" s="195"/>
      <c r="H22" s="195"/>
      <c r="I22" s="195"/>
      <c r="J22" s="195">
        <f t="shared" si="1"/>
        <v>10800</v>
      </c>
      <c r="K22" s="195"/>
      <c r="L22" s="195"/>
      <c r="M22" s="195">
        <f t="shared" si="0"/>
        <v>118800</v>
      </c>
      <c r="N22" s="195"/>
      <c r="O22" s="195"/>
      <c r="P22" s="195"/>
      <c r="Q22" s="197"/>
      <c r="R22" s="197"/>
      <c r="S22" s="6"/>
      <c r="T22" s="305"/>
      <c r="U22" s="306"/>
      <c r="V22" s="306"/>
      <c r="W22" s="307"/>
    </row>
    <row r="23" spans="1:27" ht="27.75" customHeight="1" thickTop="1">
      <c r="A23" s="255" t="s">
        <v>22</v>
      </c>
      <c r="B23" s="13">
        <v>1</v>
      </c>
      <c r="C23" s="329" t="s">
        <v>38</v>
      </c>
      <c r="D23" s="329"/>
      <c r="E23" s="329"/>
      <c r="F23" s="258">
        <v>0</v>
      </c>
      <c r="G23" s="258"/>
      <c r="H23" s="258"/>
      <c r="I23" s="258"/>
      <c r="J23" s="258">
        <f>F23*0.1</f>
        <v>0</v>
      </c>
      <c r="K23" s="258"/>
      <c r="L23" s="258"/>
      <c r="M23" s="258">
        <f>F23+J23</f>
        <v>0</v>
      </c>
      <c r="N23" s="258"/>
      <c r="O23" s="258"/>
      <c r="P23" s="258"/>
      <c r="Q23" s="210" t="s">
        <v>63</v>
      </c>
      <c r="R23" s="211"/>
      <c r="S23" s="6"/>
      <c r="T23" s="21"/>
    </row>
    <row r="24" spans="1:27" ht="27.75" customHeight="1">
      <c r="A24" s="256"/>
      <c r="B24" s="13">
        <v>3</v>
      </c>
      <c r="C24" s="191" t="s">
        <v>26</v>
      </c>
      <c r="D24" s="191"/>
      <c r="E24" s="191"/>
      <c r="F24" s="189">
        <v>0</v>
      </c>
      <c r="G24" s="189"/>
      <c r="H24" s="189"/>
      <c r="I24" s="189"/>
      <c r="J24" s="189">
        <f t="shared" si="1"/>
        <v>0</v>
      </c>
      <c r="K24" s="189"/>
      <c r="L24" s="189"/>
      <c r="M24" s="189">
        <f t="shared" si="0"/>
        <v>0</v>
      </c>
      <c r="N24" s="189"/>
      <c r="O24" s="189"/>
      <c r="P24" s="189"/>
      <c r="Q24" s="210" t="s">
        <v>90</v>
      </c>
      <c r="R24" s="211"/>
      <c r="S24" s="6"/>
    </row>
    <row r="25" spans="1:27" ht="27.75" customHeight="1">
      <c r="A25" s="256"/>
      <c r="B25" s="260">
        <v>4</v>
      </c>
      <c r="C25" s="293" t="s">
        <v>48</v>
      </c>
      <c r="D25" s="294"/>
      <c r="E25" s="295"/>
      <c r="F25" s="271">
        <v>0</v>
      </c>
      <c r="G25" s="271"/>
      <c r="H25" s="271"/>
      <c r="I25" s="271"/>
      <c r="J25" s="271">
        <f t="shared" si="1"/>
        <v>0</v>
      </c>
      <c r="K25" s="271"/>
      <c r="L25" s="271"/>
      <c r="M25" s="215">
        <f>F25+J25+F26</f>
        <v>0</v>
      </c>
      <c r="N25" s="216"/>
      <c r="O25" s="216"/>
      <c r="P25" s="217"/>
      <c r="Q25" s="275" t="s">
        <v>64</v>
      </c>
      <c r="R25" s="276"/>
      <c r="S25" s="6"/>
    </row>
    <row r="26" spans="1:27" ht="27.75" customHeight="1">
      <c r="A26" s="256"/>
      <c r="B26" s="261"/>
      <c r="C26" s="296"/>
      <c r="D26" s="297"/>
      <c r="E26" s="298"/>
      <c r="F26" s="282">
        <v>0</v>
      </c>
      <c r="G26" s="282"/>
      <c r="H26" s="282"/>
      <c r="I26" s="282"/>
      <c r="J26" s="282" t="s">
        <v>16</v>
      </c>
      <c r="K26" s="282"/>
      <c r="L26" s="282"/>
      <c r="M26" s="272"/>
      <c r="N26" s="273"/>
      <c r="O26" s="273"/>
      <c r="P26" s="274"/>
      <c r="Q26" s="277"/>
      <c r="R26" s="278"/>
      <c r="S26" s="6"/>
    </row>
    <row r="27" spans="1:27" ht="27.75" customHeight="1">
      <c r="A27" s="256"/>
      <c r="B27" s="13">
        <v>5</v>
      </c>
      <c r="C27" s="191" t="s">
        <v>43</v>
      </c>
      <c r="D27" s="191"/>
      <c r="E27" s="191"/>
      <c r="F27" s="189">
        <v>0</v>
      </c>
      <c r="G27" s="189"/>
      <c r="H27" s="189"/>
      <c r="I27" s="189"/>
      <c r="J27" s="189">
        <f t="shared" si="1"/>
        <v>0</v>
      </c>
      <c r="K27" s="189"/>
      <c r="L27" s="189"/>
      <c r="M27" s="189">
        <f t="shared" si="0"/>
        <v>0</v>
      </c>
      <c r="N27" s="189"/>
      <c r="O27" s="189"/>
      <c r="P27" s="189"/>
      <c r="Q27" s="210"/>
      <c r="R27" s="211"/>
      <c r="S27" s="6"/>
    </row>
    <row r="28" spans="1:27" ht="27.75" customHeight="1" thickBot="1">
      <c r="A28" s="256"/>
      <c r="B28" s="13">
        <v>6</v>
      </c>
      <c r="C28" s="211" t="s">
        <v>47</v>
      </c>
      <c r="D28" s="211"/>
      <c r="E28" s="211"/>
      <c r="F28" s="258">
        <v>0</v>
      </c>
      <c r="G28" s="258"/>
      <c r="H28" s="258"/>
      <c r="I28" s="258"/>
      <c r="J28" s="258">
        <f t="shared" si="1"/>
        <v>0</v>
      </c>
      <c r="K28" s="258"/>
      <c r="L28" s="258"/>
      <c r="M28" s="258">
        <f t="shared" si="0"/>
        <v>0</v>
      </c>
      <c r="N28" s="258"/>
      <c r="O28" s="258"/>
      <c r="P28" s="258"/>
      <c r="Q28" s="210" t="s">
        <v>60</v>
      </c>
      <c r="R28" s="211"/>
      <c r="S28" s="6"/>
    </row>
    <row r="29" spans="1:27" ht="27.75" customHeight="1" thickBot="1">
      <c r="A29" s="19"/>
      <c r="B29" s="7"/>
      <c r="C29" s="6"/>
      <c r="D29" s="6"/>
      <c r="E29" s="6"/>
      <c r="F29" s="283">
        <f>SUM(F5:F28)</f>
        <v>5049082</v>
      </c>
      <c r="G29" s="284"/>
      <c r="H29" s="284"/>
      <c r="I29" s="285"/>
      <c r="J29" s="283">
        <f>SUM(J5:J28)</f>
        <v>498988.2</v>
      </c>
      <c r="K29" s="284"/>
      <c r="L29" s="285"/>
      <c r="M29" s="283">
        <f>SUM(M5:M28)</f>
        <v>5548070.2000000002</v>
      </c>
      <c r="N29" s="284"/>
      <c r="O29" s="284"/>
      <c r="P29" s="285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49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B19:B20"/>
    <mergeCell ref="C19:E20"/>
    <mergeCell ref="F19:I19"/>
    <mergeCell ref="J19:L19"/>
    <mergeCell ref="M19:P20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Q19:R19"/>
    <mergeCell ref="T19:W19"/>
    <mergeCell ref="F20:I20"/>
    <mergeCell ref="J20:L20"/>
    <mergeCell ref="Q20:R20"/>
    <mergeCell ref="T20:W20"/>
    <mergeCell ref="C18:E18"/>
    <mergeCell ref="F18:I18"/>
    <mergeCell ref="J18:L18"/>
    <mergeCell ref="M18:P18"/>
    <mergeCell ref="Q18:R18"/>
    <mergeCell ref="C21:E21"/>
    <mergeCell ref="F21:I21"/>
    <mergeCell ref="J21:L21"/>
    <mergeCell ref="M21:P21"/>
    <mergeCell ref="Q21:R21"/>
    <mergeCell ref="T21:W22"/>
    <mergeCell ref="C22:E22"/>
    <mergeCell ref="F22:I22"/>
    <mergeCell ref="J22:L22"/>
    <mergeCell ref="M22:P22"/>
    <mergeCell ref="Q22:R22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A13:A22"/>
    <mergeCell ref="M24:P24"/>
    <mergeCell ref="Q24:R24"/>
    <mergeCell ref="B25:B26"/>
    <mergeCell ref="C25:E26"/>
    <mergeCell ref="F25:I25"/>
    <mergeCell ref="J25:L25"/>
    <mergeCell ref="M25:P26"/>
    <mergeCell ref="Q25:R26"/>
    <mergeCell ref="Q27:R27"/>
    <mergeCell ref="C28:E28"/>
    <mergeCell ref="F28:I28"/>
    <mergeCell ref="J28:L28"/>
    <mergeCell ref="M28:P28"/>
    <mergeCell ref="Q28:R28"/>
    <mergeCell ref="F26:I26"/>
    <mergeCell ref="J26:L26"/>
    <mergeCell ref="F29:I29"/>
    <mergeCell ref="J29:L29"/>
    <mergeCell ref="M29:P29"/>
    <mergeCell ref="C27:E27"/>
    <mergeCell ref="F27:I27"/>
    <mergeCell ref="J27:L27"/>
    <mergeCell ref="M27:P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3D495-BD2E-421E-BBB4-338654F8CACC}">
  <dimension ref="A1:AB32"/>
  <sheetViews>
    <sheetView topLeftCell="A13" zoomScaleNormal="100" workbookViewId="0">
      <selection activeCell="C23" sqref="C23:E28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192" t="s">
        <v>56</v>
      </c>
      <c r="D1" s="192"/>
      <c r="E1" s="192"/>
      <c r="F1" s="193">
        <v>7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8" ht="27.75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8" ht="27.75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6"/>
      <c r="T5" s="315" t="s">
        <v>34</v>
      </c>
      <c r="U5" s="315"/>
      <c r="V5" s="315"/>
      <c r="W5" s="315"/>
    </row>
    <row r="6" spans="1:28" ht="27.75" customHeight="1" thickTop="1">
      <c r="A6" s="199" t="s">
        <v>20</v>
      </c>
      <c r="B6" s="22">
        <v>1</v>
      </c>
      <c r="C6" s="205" t="s">
        <v>71</v>
      </c>
      <c r="D6" s="205"/>
      <c r="E6" s="205"/>
      <c r="F6" s="203">
        <v>28000</v>
      </c>
      <c r="G6" s="203"/>
      <c r="H6" s="203"/>
      <c r="I6" s="203"/>
      <c r="J6" s="203">
        <v>2800</v>
      </c>
      <c r="K6" s="203"/>
      <c r="L6" s="203"/>
      <c r="M6" s="203">
        <f>F6+J6</f>
        <v>30800</v>
      </c>
      <c r="N6" s="203"/>
      <c r="O6" s="203"/>
      <c r="P6" s="203"/>
      <c r="Q6" s="204" t="s">
        <v>81</v>
      </c>
      <c r="R6" s="205"/>
      <c r="S6" s="6"/>
      <c r="T6" s="302">
        <f>M7+M9+M14+M17+M18+M6+M12</f>
        <v>1635425</v>
      </c>
      <c r="U6" s="303"/>
      <c r="V6" s="303"/>
      <c r="W6" s="304"/>
    </row>
    <row r="7" spans="1:28" ht="27.75" customHeight="1" thickBot="1">
      <c r="A7" s="200"/>
      <c r="B7" s="14">
        <v>2</v>
      </c>
      <c r="C7" s="191" t="s">
        <v>12</v>
      </c>
      <c r="D7" s="191"/>
      <c r="E7" s="191"/>
      <c r="F7" s="189">
        <v>167750</v>
      </c>
      <c r="G7" s="189"/>
      <c r="H7" s="189"/>
      <c r="I7" s="189"/>
      <c r="J7" s="189">
        <v>16775</v>
      </c>
      <c r="K7" s="189"/>
      <c r="L7" s="189"/>
      <c r="M7" s="189">
        <f>F7+J7</f>
        <v>184525</v>
      </c>
      <c r="N7" s="189"/>
      <c r="O7" s="189"/>
      <c r="P7" s="189"/>
      <c r="Q7" s="210" t="s">
        <v>64</v>
      </c>
      <c r="R7" s="211"/>
      <c r="S7" s="6"/>
      <c r="T7" s="305"/>
      <c r="U7" s="306"/>
      <c r="V7" s="306"/>
      <c r="W7" s="307"/>
      <c r="Z7" s="327" t="s">
        <v>86</v>
      </c>
      <c r="AA7" s="327"/>
      <c r="AB7" s="327"/>
    </row>
    <row r="8" spans="1:28" ht="27.75" customHeight="1" thickBot="1">
      <c r="A8" s="200"/>
      <c r="B8" s="14">
        <v>3</v>
      </c>
      <c r="C8" s="186" t="s">
        <v>68</v>
      </c>
      <c r="D8" s="187"/>
      <c r="E8" s="188"/>
      <c r="F8" s="207">
        <v>560000</v>
      </c>
      <c r="G8" s="208"/>
      <c r="H8" s="208"/>
      <c r="I8" s="209"/>
      <c r="J8" s="207">
        <v>56000</v>
      </c>
      <c r="K8" s="208"/>
      <c r="L8" s="209"/>
      <c r="M8" s="207">
        <f>F8+J8</f>
        <v>616000</v>
      </c>
      <c r="N8" s="208"/>
      <c r="O8" s="208"/>
      <c r="P8" s="209"/>
      <c r="Q8" s="198" t="s">
        <v>52</v>
      </c>
      <c r="R8" s="191"/>
      <c r="S8" s="6"/>
      <c r="T8" s="311" t="s">
        <v>82</v>
      </c>
      <c r="U8" s="311"/>
      <c r="V8" s="311"/>
      <c r="W8" s="311"/>
      <c r="Z8" s="328">
        <f>M6+M7+M9+M14+M12</f>
        <v>1222925</v>
      </c>
      <c r="AA8" s="327"/>
      <c r="AB8" s="327"/>
    </row>
    <row r="9" spans="1:28" ht="27.75" customHeight="1" thickBot="1">
      <c r="A9" s="200"/>
      <c r="B9" s="24">
        <v>4</v>
      </c>
      <c r="C9" s="220" t="s">
        <v>11</v>
      </c>
      <c r="D9" s="221"/>
      <c r="E9" s="222"/>
      <c r="F9" s="215">
        <v>271000</v>
      </c>
      <c r="G9" s="216"/>
      <c r="H9" s="216"/>
      <c r="I9" s="217"/>
      <c r="J9" s="215">
        <f>F9*0.1</f>
        <v>27100</v>
      </c>
      <c r="K9" s="216"/>
      <c r="L9" s="217"/>
      <c r="M9" s="215">
        <f t="shared" ref="M9:M28" si="0">F9+J9</f>
        <v>298100</v>
      </c>
      <c r="N9" s="216"/>
      <c r="O9" s="216"/>
      <c r="P9" s="217"/>
      <c r="Q9" s="218" t="s">
        <v>79</v>
      </c>
      <c r="R9" s="219"/>
      <c r="S9" s="6"/>
      <c r="T9" s="302">
        <f>M8</f>
        <v>616000</v>
      </c>
      <c r="U9" s="303"/>
      <c r="V9" s="303"/>
      <c r="W9" s="304"/>
    </row>
    <row r="10" spans="1:28" ht="27.75" customHeight="1" thickBot="1">
      <c r="A10" s="200"/>
      <c r="B10" s="24">
        <v>5</v>
      </c>
      <c r="C10" s="220" t="s">
        <v>9</v>
      </c>
      <c r="D10" s="221"/>
      <c r="E10" s="222"/>
      <c r="F10" s="215">
        <v>406000</v>
      </c>
      <c r="G10" s="216"/>
      <c r="H10" s="216"/>
      <c r="I10" s="217"/>
      <c r="J10" s="215">
        <f>F10*0.1</f>
        <v>40600</v>
      </c>
      <c r="K10" s="216"/>
      <c r="L10" s="217"/>
      <c r="M10" s="215">
        <f t="shared" si="0"/>
        <v>446600</v>
      </c>
      <c r="N10" s="216"/>
      <c r="O10" s="216"/>
      <c r="P10" s="217"/>
      <c r="Q10" s="218" t="s">
        <v>99</v>
      </c>
      <c r="R10" s="219"/>
      <c r="S10" s="6"/>
      <c r="T10" s="302">
        <f>M9</f>
        <v>298100</v>
      </c>
      <c r="U10" s="303"/>
      <c r="V10" s="303"/>
      <c r="W10" s="304"/>
    </row>
    <row r="11" spans="1:28" ht="27.75" customHeight="1" thickBot="1">
      <c r="A11" s="200"/>
      <c r="B11" s="24">
        <v>6</v>
      </c>
      <c r="C11" s="220" t="s">
        <v>37</v>
      </c>
      <c r="D11" s="221"/>
      <c r="E11" s="222"/>
      <c r="F11" s="215">
        <v>180000</v>
      </c>
      <c r="G11" s="216"/>
      <c r="H11" s="216"/>
      <c r="I11" s="217"/>
      <c r="J11" s="215">
        <f>F11*0.1</f>
        <v>18000</v>
      </c>
      <c r="K11" s="216"/>
      <c r="L11" s="217"/>
      <c r="M11" s="215">
        <f t="shared" si="0"/>
        <v>198000</v>
      </c>
      <c r="N11" s="216"/>
      <c r="O11" s="216"/>
      <c r="P11" s="217"/>
      <c r="Q11" s="218" t="s">
        <v>79</v>
      </c>
      <c r="R11" s="219"/>
      <c r="S11" s="6"/>
      <c r="T11" s="302">
        <f>M9</f>
        <v>298100</v>
      </c>
      <c r="U11" s="303"/>
      <c r="V11" s="303"/>
      <c r="W11" s="304"/>
    </row>
    <row r="12" spans="1:28" ht="27.75" customHeight="1" thickBot="1">
      <c r="A12" s="201"/>
      <c r="B12" s="15">
        <v>7</v>
      </c>
      <c r="C12" s="229" t="s">
        <v>10</v>
      </c>
      <c r="D12" s="230"/>
      <c r="E12" s="231"/>
      <c r="F12" s="226">
        <v>180000</v>
      </c>
      <c r="G12" s="227"/>
      <c r="H12" s="227"/>
      <c r="I12" s="228"/>
      <c r="J12" s="226">
        <f>F12*0.1</f>
        <v>18000</v>
      </c>
      <c r="K12" s="227"/>
      <c r="L12" s="228"/>
      <c r="M12" s="226">
        <f t="shared" si="0"/>
        <v>198000</v>
      </c>
      <c r="N12" s="227"/>
      <c r="O12" s="227"/>
      <c r="P12" s="228"/>
      <c r="Q12" s="196" t="s">
        <v>81</v>
      </c>
      <c r="R12" s="197"/>
      <c r="S12" s="6"/>
      <c r="T12" s="302"/>
      <c r="U12" s="303"/>
      <c r="V12" s="303"/>
      <c r="W12" s="304"/>
    </row>
    <row r="13" spans="1:28" ht="27.75" customHeight="1" thickTop="1" thickBot="1">
      <c r="A13" s="200" t="s">
        <v>21</v>
      </c>
      <c r="B13" s="13">
        <v>1</v>
      </c>
      <c r="C13" s="211" t="s">
        <v>14</v>
      </c>
      <c r="D13" s="211"/>
      <c r="E13" s="211"/>
      <c r="F13" s="258">
        <v>60000</v>
      </c>
      <c r="G13" s="258"/>
      <c r="H13" s="258"/>
      <c r="I13" s="258"/>
      <c r="J13" s="258">
        <f t="shared" ref="J13:J28" si="1">F13*0.1</f>
        <v>6000</v>
      </c>
      <c r="K13" s="258"/>
      <c r="L13" s="258"/>
      <c r="M13" s="258">
        <f t="shared" si="0"/>
        <v>66000</v>
      </c>
      <c r="N13" s="258"/>
      <c r="O13" s="258"/>
      <c r="P13" s="258"/>
      <c r="Q13" s="210" t="s">
        <v>63</v>
      </c>
      <c r="R13" s="211"/>
      <c r="S13" s="6"/>
      <c r="T13" s="315" t="s">
        <v>54</v>
      </c>
      <c r="U13" s="315"/>
      <c r="V13" s="315"/>
      <c r="W13" s="315"/>
    </row>
    <row r="14" spans="1:28" ht="27.75" customHeight="1">
      <c r="A14" s="200"/>
      <c r="B14" s="14">
        <v>2</v>
      </c>
      <c r="C14" s="191" t="s">
        <v>25</v>
      </c>
      <c r="D14" s="191"/>
      <c r="E14" s="191"/>
      <c r="F14" s="189">
        <v>465000</v>
      </c>
      <c r="G14" s="189"/>
      <c r="H14" s="189"/>
      <c r="I14" s="189"/>
      <c r="J14" s="189">
        <f t="shared" si="1"/>
        <v>46500</v>
      </c>
      <c r="K14" s="189"/>
      <c r="L14" s="189"/>
      <c r="M14" s="189">
        <f>F14+J14</f>
        <v>511500</v>
      </c>
      <c r="N14" s="189"/>
      <c r="O14" s="189"/>
      <c r="P14" s="189"/>
      <c r="Q14" s="210" t="s">
        <v>64</v>
      </c>
      <c r="R14" s="211"/>
      <c r="S14" s="6"/>
      <c r="T14" s="302">
        <f>M5+M13+M16+M19</f>
        <v>1347775</v>
      </c>
      <c r="U14" s="303"/>
      <c r="V14" s="303"/>
      <c r="W14" s="304"/>
    </row>
    <row r="15" spans="1:28" ht="27.75" customHeight="1" thickBot="1">
      <c r="A15" s="200"/>
      <c r="B15" s="13">
        <v>3</v>
      </c>
      <c r="C15" s="186" t="s">
        <v>40</v>
      </c>
      <c r="D15" s="187"/>
      <c r="E15" s="188"/>
      <c r="F15" s="207">
        <v>60000</v>
      </c>
      <c r="G15" s="208"/>
      <c r="H15" s="208"/>
      <c r="I15" s="209"/>
      <c r="J15" s="207">
        <f t="shared" si="1"/>
        <v>6000</v>
      </c>
      <c r="K15" s="208"/>
      <c r="L15" s="209"/>
      <c r="M15" s="207">
        <f t="shared" si="0"/>
        <v>66000</v>
      </c>
      <c r="N15" s="208"/>
      <c r="O15" s="208"/>
      <c r="P15" s="209"/>
      <c r="Q15" s="238" t="s">
        <v>80</v>
      </c>
      <c r="R15" s="239"/>
      <c r="S15" s="6"/>
      <c r="T15" s="305"/>
      <c r="U15" s="306"/>
      <c r="V15" s="306"/>
      <c r="W15" s="307"/>
    </row>
    <row r="16" spans="1:28" ht="27.75" customHeight="1" thickBot="1">
      <c r="A16" s="200"/>
      <c r="B16" s="14">
        <v>4</v>
      </c>
      <c r="C16" s="191" t="s">
        <v>87</v>
      </c>
      <c r="D16" s="191"/>
      <c r="E16" s="191"/>
      <c r="F16" s="189">
        <v>660000</v>
      </c>
      <c r="G16" s="189"/>
      <c r="H16" s="189"/>
      <c r="I16" s="189"/>
      <c r="J16" s="189">
        <f>F16*0.1</f>
        <v>66000</v>
      </c>
      <c r="K16" s="189"/>
      <c r="L16" s="189"/>
      <c r="M16" s="189">
        <f>F16+J16</f>
        <v>726000</v>
      </c>
      <c r="N16" s="189"/>
      <c r="O16" s="189"/>
      <c r="P16" s="189"/>
      <c r="Q16" s="198" t="s">
        <v>63</v>
      </c>
      <c r="R16" s="191"/>
      <c r="S16" s="6"/>
      <c r="T16" s="311" t="s">
        <v>83</v>
      </c>
      <c r="U16" s="311"/>
      <c r="V16" s="311"/>
      <c r="W16" s="311"/>
    </row>
    <row r="17" spans="1:27" ht="27.75" customHeight="1">
      <c r="A17" s="200"/>
      <c r="B17" s="13">
        <v>5</v>
      </c>
      <c r="C17" s="186" t="s">
        <v>29</v>
      </c>
      <c r="D17" s="187"/>
      <c r="E17" s="188"/>
      <c r="F17" s="189">
        <v>30000</v>
      </c>
      <c r="G17" s="189"/>
      <c r="H17" s="189"/>
      <c r="I17" s="189"/>
      <c r="J17" s="189">
        <f>F17*0.1</f>
        <v>3000</v>
      </c>
      <c r="K17" s="189"/>
      <c r="L17" s="189"/>
      <c r="M17" s="189">
        <f>F17+J17</f>
        <v>33000</v>
      </c>
      <c r="N17" s="189"/>
      <c r="O17" s="189"/>
      <c r="P17" s="189"/>
      <c r="Q17" s="198" t="s">
        <v>99</v>
      </c>
      <c r="R17" s="191"/>
      <c r="S17" s="17"/>
      <c r="T17" s="302">
        <f>M15</f>
        <v>66000</v>
      </c>
      <c r="U17" s="312"/>
      <c r="V17" s="312"/>
      <c r="W17" s="313"/>
    </row>
    <row r="18" spans="1:27" ht="27.75" customHeight="1" thickBot="1">
      <c r="A18" s="200"/>
      <c r="B18" s="14">
        <v>6</v>
      </c>
      <c r="C18" s="299" t="s">
        <v>88</v>
      </c>
      <c r="D18" s="300"/>
      <c r="E18" s="301"/>
      <c r="F18" s="207">
        <v>345000</v>
      </c>
      <c r="G18" s="208"/>
      <c r="H18" s="208"/>
      <c r="I18" s="209"/>
      <c r="J18" s="207">
        <f t="shared" si="1"/>
        <v>34500</v>
      </c>
      <c r="K18" s="208"/>
      <c r="L18" s="209"/>
      <c r="M18" s="207">
        <f t="shared" si="0"/>
        <v>379500</v>
      </c>
      <c r="N18" s="208"/>
      <c r="O18" s="208"/>
      <c r="P18" s="209"/>
      <c r="Q18" s="198" t="s">
        <v>81</v>
      </c>
      <c r="R18" s="191"/>
      <c r="S18" s="17"/>
      <c r="T18" s="314"/>
      <c r="U18" s="315"/>
      <c r="V18" s="315"/>
      <c r="W18" s="316"/>
    </row>
    <row r="19" spans="1:27" ht="27.75" customHeight="1">
      <c r="A19" s="200"/>
      <c r="B19" s="13">
        <v>7</v>
      </c>
      <c r="C19" s="330" t="s">
        <v>100</v>
      </c>
      <c r="D19" s="331"/>
      <c r="E19" s="332"/>
      <c r="F19" s="333">
        <v>17000</v>
      </c>
      <c r="G19" s="333"/>
      <c r="H19" s="333"/>
      <c r="I19" s="333"/>
      <c r="J19" s="333">
        <f t="shared" si="1"/>
        <v>1700</v>
      </c>
      <c r="K19" s="333"/>
      <c r="L19" s="333"/>
      <c r="M19" s="333">
        <f t="shared" si="0"/>
        <v>18700</v>
      </c>
      <c r="N19" s="333"/>
      <c r="O19" s="333"/>
      <c r="P19" s="333"/>
      <c r="Q19" s="198"/>
      <c r="R19" s="191"/>
      <c r="S19" s="6"/>
      <c r="T19" s="303" t="s">
        <v>84</v>
      </c>
      <c r="U19" s="303"/>
      <c r="V19" s="303"/>
      <c r="W19" s="303"/>
    </row>
    <row r="20" spans="1:27" ht="27.75" customHeight="1" thickBot="1">
      <c r="A20" s="200"/>
      <c r="B20" s="13">
        <v>8</v>
      </c>
      <c r="C20" s="186"/>
      <c r="D20" s="187"/>
      <c r="E20" s="188"/>
      <c r="F20" s="189">
        <v>0</v>
      </c>
      <c r="G20" s="189"/>
      <c r="H20" s="189"/>
      <c r="I20" s="189"/>
      <c r="J20" s="189">
        <f>F20*0.1</f>
        <v>0</v>
      </c>
      <c r="K20" s="189"/>
      <c r="L20" s="189"/>
      <c r="M20" s="189">
        <f>F20+J20</f>
        <v>0</v>
      </c>
      <c r="N20" s="189"/>
      <c r="O20" s="189"/>
      <c r="P20" s="189"/>
      <c r="Q20" s="198"/>
      <c r="R20" s="191"/>
      <c r="S20" s="6"/>
      <c r="T20" s="317">
        <f>M27</f>
        <v>0</v>
      </c>
      <c r="U20" s="318"/>
      <c r="V20" s="318"/>
      <c r="W20" s="319"/>
    </row>
    <row r="21" spans="1:27" ht="27.75" customHeight="1">
      <c r="A21" s="200"/>
      <c r="B21" s="14">
        <v>9</v>
      </c>
      <c r="C21" s="186"/>
      <c r="D21" s="187"/>
      <c r="E21" s="188"/>
      <c r="F21" s="189">
        <v>0</v>
      </c>
      <c r="G21" s="189"/>
      <c r="H21" s="189"/>
      <c r="I21" s="189"/>
      <c r="J21" s="189">
        <f t="shared" si="1"/>
        <v>0</v>
      </c>
      <c r="K21" s="189"/>
      <c r="L21" s="189"/>
      <c r="M21" s="189">
        <f t="shared" si="0"/>
        <v>0</v>
      </c>
      <c r="N21" s="189"/>
      <c r="O21" s="189"/>
      <c r="P21" s="189"/>
      <c r="Q21" s="198"/>
      <c r="R21" s="191"/>
      <c r="S21" s="6"/>
      <c r="T21" s="302">
        <f>T6+T9+T14+T17+T20</f>
        <v>3665200</v>
      </c>
      <c r="U21" s="303"/>
      <c r="V21" s="303"/>
      <c r="W21" s="304"/>
    </row>
    <row r="22" spans="1:27" ht="27.75" customHeight="1" thickBot="1">
      <c r="A22" s="201"/>
      <c r="B22" s="15">
        <v>10</v>
      </c>
      <c r="C22" s="197"/>
      <c r="D22" s="197"/>
      <c r="E22" s="197"/>
      <c r="F22" s="195">
        <v>0</v>
      </c>
      <c r="G22" s="195"/>
      <c r="H22" s="195"/>
      <c r="I22" s="195"/>
      <c r="J22" s="195">
        <f t="shared" si="1"/>
        <v>0</v>
      </c>
      <c r="K22" s="195"/>
      <c r="L22" s="195"/>
      <c r="M22" s="195">
        <f t="shared" si="0"/>
        <v>0</v>
      </c>
      <c r="N22" s="195"/>
      <c r="O22" s="195"/>
      <c r="P22" s="195"/>
      <c r="Q22" s="197"/>
      <c r="R22" s="197"/>
      <c r="S22" s="6"/>
      <c r="T22" s="305"/>
      <c r="U22" s="306"/>
      <c r="V22" s="306"/>
      <c r="W22" s="307"/>
    </row>
    <row r="23" spans="1:27" ht="27.75" customHeight="1" thickTop="1">
      <c r="A23" s="255" t="s">
        <v>22</v>
      </c>
      <c r="B23" s="13">
        <v>1</v>
      </c>
      <c r="C23" s="211" t="s">
        <v>95</v>
      </c>
      <c r="D23" s="211"/>
      <c r="E23" s="211"/>
      <c r="F23" s="258">
        <v>160000</v>
      </c>
      <c r="G23" s="258"/>
      <c r="H23" s="258"/>
      <c r="I23" s="258"/>
      <c r="J23" s="258">
        <f>F23*0.1</f>
        <v>16000</v>
      </c>
      <c r="K23" s="258"/>
      <c r="L23" s="258"/>
      <c r="M23" s="258">
        <f>F23+J23</f>
        <v>176000</v>
      </c>
      <c r="N23" s="258"/>
      <c r="O23" s="258"/>
      <c r="P23" s="258"/>
      <c r="Q23" s="210" t="s">
        <v>63</v>
      </c>
      <c r="R23" s="211"/>
      <c r="S23" s="6"/>
      <c r="T23" s="21"/>
    </row>
    <row r="24" spans="1:27" ht="27.75" customHeight="1">
      <c r="A24" s="256"/>
      <c r="B24" s="13">
        <v>3</v>
      </c>
      <c r="C24" s="191" t="s">
        <v>26</v>
      </c>
      <c r="D24" s="191"/>
      <c r="E24" s="191"/>
      <c r="F24" s="189">
        <v>58500</v>
      </c>
      <c r="G24" s="189"/>
      <c r="H24" s="189"/>
      <c r="I24" s="189"/>
      <c r="J24" s="189">
        <f t="shared" si="1"/>
        <v>5850</v>
      </c>
      <c r="K24" s="189"/>
      <c r="L24" s="189"/>
      <c r="M24" s="189">
        <f t="shared" si="0"/>
        <v>64350</v>
      </c>
      <c r="N24" s="189"/>
      <c r="O24" s="189"/>
      <c r="P24" s="189"/>
      <c r="Q24" s="210"/>
      <c r="R24" s="211"/>
      <c r="S24" s="6"/>
    </row>
    <row r="25" spans="1:27" ht="27.75" customHeight="1">
      <c r="A25" s="256"/>
      <c r="B25" s="260">
        <v>4</v>
      </c>
      <c r="C25" s="293" t="s">
        <v>48</v>
      </c>
      <c r="D25" s="294"/>
      <c r="E25" s="295"/>
      <c r="F25" s="271">
        <v>0</v>
      </c>
      <c r="G25" s="271"/>
      <c r="H25" s="271"/>
      <c r="I25" s="271"/>
      <c r="J25" s="271">
        <f t="shared" si="1"/>
        <v>0</v>
      </c>
      <c r="K25" s="271"/>
      <c r="L25" s="271"/>
      <c r="M25" s="215">
        <f>F25+J25+F26</f>
        <v>0</v>
      </c>
      <c r="N25" s="216"/>
      <c r="O25" s="216"/>
      <c r="P25" s="217"/>
      <c r="Q25" s="275" t="s">
        <v>64</v>
      </c>
      <c r="R25" s="276"/>
      <c r="S25" s="6"/>
    </row>
    <row r="26" spans="1:27" ht="27.75" customHeight="1">
      <c r="A26" s="256"/>
      <c r="B26" s="261"/>
      <c r="C26" s="296"/>
      <c r="D26" s="297"/>
      <c r="E26" s="298"/>
      <c r="F26" s="282">
        <v>0</v>
      </c>
      <c r="G26" s="282"/>
      <c r="H26" s="282"/>
      <c r="I26" s="282"/>
      <c r="J26" s="282" t="s">
        <v>16</v>
      </c>
      <c r="K26" s="282"/>
      <c r="L26" s="282"/>
      <c r="M26" s="272"/>
      <c r="N26" s="273"/>
      <c r="O26" s="273"/>
      <c r="P26" s="274"/>
      <c r="Q26" s="277"/>
      <c r="R26" s="278"/>
      <c r="S26" s="6"/>
    </row>
    <row r="27" spans="1:27" ht="27.75" customHeight="1">
      <c r="A27" s="256"/>
      <c r="B27" s="13">
        <v>5</v>
      </c>
      <c r="C27" s="191" t="s">
        <v>43</v>
      </c>
      <c r="D27" s="191"/>
      <c r="E27" s="191"/>
      <c r="F27" s="189"/>
      <c r="G27" s="189"/>
      <c r="H27" s="189"/>
      <c r="I27" s="189"/>
      <c r="J27" s="189">
        <f t="shared" si="1"/>
        <v>0</v>
      </c>
      <c r="K27" s="189"/>
      <c r="L27" s="189"/>
      <c r="M27" s="189">
        <f t="shared" si="0"/>
        <v>0</v>
      </c>
      <c r="N27" s="189"/>
      <c r="O27" s="189"/>
      <c r="P27" s="189"/>
      <c r="Q27" s="210"/>
      <c r="R27" s="211"/>
      <c r="S27" s="6"/>
    </row>
    <row r="28" spans="1:27" ht="27.75" customHeight="1" thickBot="1">
      <c r="A28" s="256"/>
      <c r="B28" s="13">
        <v>6</v>
      </c>
      <c r="C28" s="211" t="s">
        <v>47</v>
      </c>
      <c r="D28" s="211"/>
      <c r="E28" s="211"/>
      <c r="F28" s="258">
        <v>800000</v>
      </c>
      <c r="G28" s="258"/>
      <c r="H28" s="258"/>
      <c r="I28" s="258"/>
      <c r="J28" s="258">
        <f t="shared" si="1"/>
        <v>80000</v>
      </c>
      <c r="K28" s="258"/>
      <c r="L28" s="258"/>
      <c r="M28" s="258">
        <f t="shared" si="0"/>
        <v>880000</v>
      </c>
      <c r="N28" s="258"/>
      <c r="O28" s="258"/>
      <c r="P28" s="258"/>
      <c r="Q28" s="210" t="s">
        <v>60</v>
      </c>
      <c r="R28" s="211"/>
      <c r="S28" s="6"/>
    </row>
    <row r="29" spans="1:27" ht="27.75" customHeight="1" thickBot="1">
      <c r="A29" s="19"/>
      <c r="B29" s="7"/>
      <c r="C29" s="6"/>
      <c r="D29" s="6"/>
      <c r="E29" s="6"/>
      <c r="F29" s="283">
        <f>SUM(F5:F28)</f>
        <v>4936500</v>
      </c>
      <c r="G29" s="284"/>
      <c r="H29" s="284"/>
      <c r="I29" s="285"/>
      <c r="J29" s="283">
        <f>SUM(J5:J28)</f>
        <v>493650</v>
      </c>
      <c r="K29" s="284"/>
      <c r="L29" s="285"/>
      <c r="M29" s="283">
        <f>SUM(M5:M28)</f>
        <v>5430150</v>
      </c>
      <c r="N29" s="284"/>
      <c r="O29" s="284"/>
      <c r="P29" s="285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50">
    <mergeCell ref="F29:I29"/>
    <mergeCell ref="J29:L29"/>
    <mergeCell ref="M29:P29"/>
    <mergeCell ref="C27:E27"/>
    <mergeCell ref="F27:I27"/>
    <mergeCell ref="J27:L27"/>
    <mergeCell ref="M27:P27"/>
    <mergeCell ref="Q27:R27"/>
    <mergeCell ref="C28:E28"/>
    <mergeCell ref="F28:I28"/>
    <mergeCell ref="J28:L28"/>
    <mergeCell ref="M28:P28"/>
    <mergeCell ref="Q28:R28"/>
    <mergeCell ref="A13:A22"/>
    <mergeCell ref="M24:P24"/>
    <mergeCell ref="Q24:R24"/>
    <mergeCell ref="B25:B26"/>
    <mergeCell ref="C25:E26"/>
    <mergeCell ref="F25:I25"/>
    <mergeCell ref="J25:L25"/>
    <mergeCell ref="M25:P26"/>
    <mergeCell ref="Q25:R26"/>
    <mergeCell ref="F26:I26"/>
    <mergeCell ref="J26:L26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C21:E21"/>
    <mergeCell ref="F21:I21"/>
    <mergeCell ref="J21:L21"/>
    <mergeCell ref="M21:P21"/>
    <mergeCell ref="C19:E19"/>
    <mergeCell ref="F19:I19"/>
    <mergeCell ref="J19:L19"/>
    <mergeCell ref="M19:P19"/>
    <mergeCell ref="Q19:R19"/>
    <mergeCell ref="Q21:R21"/>
    <mergeCell ref="T21:W22"/>
    <mergeCell ref="C22:E22"/>
    <mergeCell ref="F22:I22"/>
    <mergeCell ref="J22:L22"/>
    <mergeCell ref="M22:P22"/>
    <mergeCell ref="Q22:R22"/>
    <mergeCell ref="T19:W19"/>
    <mergeCell ref="C20:E20"/>
    <mergeCell ref="F20:I20"/>
    <mergeCell ref="J20:L20"/>
    <mergeCell ref="M20:P20"/>
    <mergeCell ref="Q20:R20"/>
    <mergeCell ref="T20:W20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C18:E18"/>
    <mergeCell ref="F18:I18"/>
    <mergeCell ref="J18:L18"/>
    <mergeCell ref="M18:P18"/>
    <mergeCell ref="Q18:R18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8CE8F-CBD7-4D3D-984A-7265BE104B7E}">
  <dimension ref="A1:AB32"/>
  <sheetViews>
    <sheetView topLeftCell="A13" zoomScaleNormal="100" workbookViewId="0">
      <selection activeCell="F24" sqref="F24:P24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192" t="s">
        <v>56</v>
      </c>
      <c r="D1" s="192"/>
      <c r="E1" s="192"/>
      <c r="F1" s="193">
        <v>8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8" ht="27.75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8" ht="27.75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6"/>
      <c r="T5" s="315" t="s">
        <v>34</v>
      </c>
      <c r="U5" s="315"/>
      <c r="V5" s="315"/>
      <c r="W5" s="315"/>
    </row>
    <row r="6" spans="1:28" ht="27.75" customHeight="1" thickTop="1">
      <c r="A6" s="199" t="s">
        <v>20</v>
      </c>
      <c r="B6" s="22">
        <v>1</v>
      </c>
      <c r="C6" s="205" t="s">
        <v>71</v>
      </c>
      <c r="D6" s="205"/>
      <c r="E6" s="205"/>
      <c r="F6" s="203">
        <v>28000</v>
      </c>
      <c r="G6" s="203"/>
      <c r="H6" s="203"/>
      <c r="I6" s="203"/>
      <c r="J6" s="203">
        <v>2800</v>
      </c>
      <c r="K6" s="203"/>
      <c r="L6" s="203"/>
      <c r="M6" s="203">
        <f>F6+J6</f>
        <v>30800</v>
      </c>
      <c r="N6" s="203"/>
      <c r="O6" s="203"/>
      <c r="P6" s="203"/>
      <c r="Q6" s="204" t="s">
        <v>81</v>
      </c>
      <c r="R6" s="205"/>
      <c r="S6" s="6"/>
      <c r="T6" s="302">
        <f>M7+M9+M14+M17+M18+M6+M12</f>
        <v>1520577.3</v>
      </c>
      <c r="U6" s="303"/>
      <c r="V6" s="303"/>
      <c r="W6" s="304"/>
    </row>
    <row r="7" spans="1:28" ht="27.75" customHeight="1" thickBot="1">
      <c r="A7" s="200"/>
      <c r="B7" s="14">
        <v>2</v>
      </c>
      <c r="C7" s="191" t="s">
        <v>12</v>
      </c>
      <c r="D7" s="191"/>
      <c r="E7" s="191"/>
      <c r="F7" s="189">
        <v>183000</v>
      </c>
      <c r="G7" s="189"/>
      <c r="H7" s="189"/>
      <c r="I7" s="189"/>
      <c r="J7" s="189">
        <v>18300</v>
      </c>
      <c r="K7" s="189"/>
      <c r="L7" s="189"/>
      <c r="M7" s="189">
        <f>F7+J7</f>
        <v>201300</v>
      </c>
      <c r="N7" s="189"/>
      <c r="O7" s="189"/>
      <c r="P7" s="189"/>
      <c r="Q7" s="210" t="s">
        <v>64</v>
      </c>
      <c r="R7" s="211"/>
      <c r="S7" s="6"/>
      <c r="T7" s="305"/>
      <c r="U7" s="306"/>
      <c r="V7" s="306"/>
      <c r="W7" s="307"/>
      <c r="Z7" s="327" t="s">
        <v>86</v>
      </c>
      <c r="AA7" s="327"/>
      <c r="AB7" s="327"/>
    </row>
    <row r="8" spans="1:28" ht="27.75" customHeight="1" thickBot="1">
      <c r="A8" s="200"/>
      <c r="B8" s="14">
        <v>3</v>
      </c>
      <c r="C8" s="186" t="s">
        <v>68</v>
      </c>
      <c r="D8" s="187"/>
      <c r="E8" s="188"/>
      <c r="F8" s="207">
        <v>191000</v>
      </c>
      <c r="G8" s="208"/>
      <c r="H8" s="208"/>
      <c r="I8" s="209"/>
      <c r="J8" s="207">
        <v>19100</v>
      </c>
      <c r="K8" s="208"/>
      <c r="L8" s="209"/>
      <c r="M8" s="207">
        <f>F8+J8</f>
        <v>210100</v>
      </c>
      <c r="N8" s="208"/>
      <c r="O8" s="208"/>
      <c r="P8" s="209"/>
      <c r="Q8" s="198" t="s">
        <v>52</v>
      </c>
      <c r="R8" s="191"/>
      <c r="S8" s="6"/>
      <c r="T8" s="311" t="s">
        <v>82</v>
      </c>
      <c r="U8" s="311"/>
      <c r="V8" s="311"/>
      <c r="W8" s="311"/>
      <c r="Z8" s="328">
        <f>M6+M7+M9+M14+M12</f>
        <v>935000</v>
      </c>
      <c r="AA8" s="327"/>
      <c r="AB8" s="327"/>
    </row>
    <row r="9" spans="1:28" ht="27.75" customHeight="1" thickBot="1">
      <c r="A9" s="200"/>
      <c r="B9" s="24">
        <v>4</v>
      </c>
      <c r="C9" s="220" t="s">
        <v>11</v>
      </c>
      <c r="D9" s="221"/>
      <c r="E9" s="222"/>
      <c r="F9" s="215">
        <v>174000</v>
      </c>
      <c r="G9" s="216"/>
      <c r="H9" s="216"/>
      <c r="I9" s="217"/>
      <c r="J9" s="215">
        <f>F9*0.1</f>
        <v>17400</v>
      </c>
      <c r="K9" s="216"/>
      <c r="L9" s="217"/>
      <c r="M9" s="215">
        <f t="shared" ref="M9:M28" si="0">F9+J9</f>
        <v>191400</v>
      </c>
      <c r="N9" s="216"/>
      <c r="O9" s="216"/>
      <c r="P9" s="217"/>
      <c r="Q9" s="218" t="s">
        <v>79</v>
      </c>
      <c r="R9" s="219"/>
      <c r="S9" s="6"/>
      <c r="T9" s="302">
        <f>M8</f>
        <v>210100</v>
      </c>
      <c r="U9" s="303"/>
      <c r="V9" s="303"/>
      <c r="W9" s="304"/>
    </row>
    <row r="10" spans="1:28" ht="27.75" customHeight="1" thickBot="1">
      <c r="A10" s="200"/>
      <c r="B10" s="24">
        <v>5</v>
      </c>
      <c r="C10" s="220" t="s">
        <v>9</v>
      </c>
      <c r="D10" s="221"/>
      <c r="E10" s="222"/>
      <c r="F10" s="215">
        <v>377000</v>
      </c>
      <c r="G10" s="216"/>
      <c r="H10" s="216"/>
      <c r="I10" s="217"/>
      <c r="J10" s="215">
        <f>F10*0.1</f>
        <v>37700</v>
      </c>
      <c r="K10" s="216"/>
      <c r="L10" s="217"/>
      <c r="M10" s="215">
        <f t="shared" si="0"/>
        <v>414700</v>
      </c>
      <c r="N10" s="216"/>
      <c r="O10" s="216"/>
      <c r="P10" s="217"/>
      <c r="Q10" s="218" t="s">
        <v>79</v>
      </c>
      <c r="R10" s="219"/>
      <c r="S10" s="6"/>
      <c r="T10" s="302">
        <f>M9</f>
        <v>191400</v>
      </c>
      <c r="U10" s="303"/>
      <c r="V10" s="303"/>
      <c r="W10" s="304"/>
    </row>
    <row r="11" spans="1:28" ht="27.75" customHeight="1" thickBot="1">
      <c r="A11" s="200"/>
      <c r="B11" s="24">
        <v>6</v>
      </c>
      <c r="C11" s="220" t="s">
        <v>37</v>
      </c>
      <c r="D11" s="221"/>
      <c r="E11" s="222"/>
      <c r="F11" s="215">
        <v>360000</v>
      </c>
      <c r="G11" s="216"/>
      <c r="H11" s="216"/>
      <c r="I11" s="217"/>
      <c r="J11" s="215">
        <f>F11*0.1</f>
        <v>36000</v>
      </c>
      <c r="K11" s="216"/>
      <c r="L11" s="217"/>
      <c r="M11" s="215">
        <f t="shared" si="0"/>
        <v>396000</v>
      </c>
      <c r="N11" s="216"/>
      <c r="O11" s="216"/>
      <c r="P11" s="217"/>
      <c r="Q11" s="218" t="s">
        <v>79</v>
      </c>
      <c r="R11" s="219"/>
      <c r="S11" s="6"/>
      <c r="T11" s="302">
        <f>M9</f>
        <v>191400</v>
      </c>
      <c r="U11" s="303"/>
      <c r="V11" s="303"/>
      <c r="W11" s="304"/>
    </row>
    <row r="12" spans="1:28" ht="27.75" customHeight="1" thickBot="1">
      <c r="A12" s="201"/>
      <c r="B12" s="15">
        <v>7</v>
      </c>
      <c r="C12" s="229" t="s">
        <v>10</v>
      </c>
      <c r="D12" s="230"/>
      <c r="E12" s="231"/>
      <c r="F12" s="226">
        <v>180000</v>
      </c>
      <c r="G12" s="227"/>
      <c r="H12" s="227"/>
      <c r="I12" s="228"/>
      <c r="J12" s="226">
        <f>F12*0.1</f>
        <v>18000</v>
      </c>
      <c r="K12" s="227"/>
      <c r="L12" s="228"/>
      <c r="M12" s="226">
        <f t="shared" si="0"/>
        <v>198000</v>
      </c>
      <c r="N12" s="227"/>
      <c r="O12" s="227"/>
      <c r="P12" s="228"/>
      <c r="Q12" s="196" t="s">
        <v>81</v>
      </c>
      <c r="R12" s="197"/>
      <c r="S12" s="6"/>
      <c r="T12" s="302"/>
      <c r="U12" s="303"/>
      <c r="V12" s="303"/>
      <c r="W12" s="304"/>
    </row>
    <row r="13" spans="1:28" ht="27.75" customHeight="1" thickTop="1" thickBot="1">
      <c r="A13" s="200" t="s">
        <v>21</v>
      </c>
      <c r="B13" s="13">
        <v>1</v>
      </c>
      <c r="C13" s="211" t="s">
        <v>91</v>
      </c>
      <c r="D13" s="211"/>
      <c r="E13" s="211"/>
      <c r="F13" s="258">
        <v>66842</v>
      </c>
      <c r="G13" s="258"/>
      <c r="H13" s="258"/>
      <c r="I13" s="258"/>
      <c r="J13" s="258">
        <f t="shared" ref="J13:J28" si="1">F13*0.1</f>
        <v>6684.2000000000007</v>
      </c>
      <c r="K13" s="258"/>
      <c r="L13" s="258"/>
      <c r="M13" s="258">
        <f t="shared" si="0"/>
        <v>73526.2</v>
      </c>
      <c r="N13" s="258"/>
      <c r="O13" s="258"/>
      <c r="P13" s="258"/>
      <c r="Q13" s="210" t="s">
        <v>63</v>
      </c>
      <c r="R13" s="211"/>
      <c r="S13" s="6"/>
      <c r="T13" s="315" t="s">
        <v>54</v>
      </c>
      <c r="U13" s="315"/>
      <c r="V13" s="315"/>
      <c r="W13" s="315"/>
    </row>
    <row r="14" spans="1:28" ht="27.75" customHeight="1">
      <c r="A14" s="200"/>
      <c r="B14" s="14">
        <v>2</v>
      </c>
      <c r="C14" s="191" t="s">
        <v>25</v>
      </c>
      <c r="D14" s="191"/>
      <c r="E14" s="191"/>
      <c r="F14" s="189">
        <v>285000</v>
      </c>
      <c r="G14" s="189"/>
      <c r="H14" s="189"/>
      <c r="I14" s="189"/>
      <c r="J14" s="189">
        <f t="shared" si="1"/>
        <v>28500</v>
      </c>
      <c r="K14" s="189"/>
      <c r="L14" s="189"/>
      <c r="M14" s="189">
        <f>F14+J14</f>
        <v>313500</v>
      </c>
      <c r="N14" s="189"/>
      <c r="O14" s="189"/>
      <c r="P14" s="189"/>
      <c r="Q14" s="210" t="s">
        <v>64</v>
      </c>
      <c r="R14" s="211"/>
      <c r="S14" s="6"/>
      <c r="T14" s="302">
        <f>M5+M13+M16+M19</f>
        <v>1102001.2</v>
      </c>
      <c r="U14" s="303"/>
      <c r="V14" s="303"/>
      <c r="W14" s="304"/>
    </row>
    <row r="15" spans="1:28" ht="27.75" customHeight="1" thickBot="1">
      <c r="A15" s="200"/>
      <c r="B15" s="13">
        <v>3</v>
      </c>
      <c r="C15" s="186" t="s">
        <v>40</v>
      </c>
      <c r="D15" s="187"/>
      <c r="E15" s="188"/>
      <c r="F15" s="207">
        <v>204750</v>
      </c>
      <c r="G15" s="208"/>
      <c r="H15" s="208"/>
      <c r="I15" s="209"/>
      <c r="J15" s="207">
        <f t="shared" si="1"/>
        <v>20475</v>
      </c>
      <c r="K15" s="208"/>
      <c r="L15" s="209"/>
      <c r="M15" s="207">
        <f t="shared" si="0"/>
        <v>225225</v>
      </c>
      <c r="N15" s="208"/>
      <c r="O15" s="208"/>
      <c r="P15" s="209"/>
      <c r="Q15" s="238" t="s">
        <v>80</v>
      </c>
      <c r="R15" s="239"/>
      <c r="S15" s="6"/>
      <c r="T15" s="305"/>
      <c r="U15" s="306"/>
      <c r="V15" s="306"/>
      <c r="W15" s="307"/>
    </row>
    <row r="16" spans="1:28" ht="27.75" customHeight="1" thickBot="1">
      <c r="A16" s="200"/>
      <c r="B16" s="14">
        <v>4</v>
      </c>
      <c r="C16" s="191" t="s">
        <v>87</v>
      </c>
      <c r="D16" s="191"/>
      <c r="E16" s="191"/>
      <c r="F16" s="189">
        <v>390000</v>
      </c>
      <c r="G16" s="189"/>
      <c r="H16" s="189"/>
      <c r="I16" s="189"/>
      <c r="J16" s="189">
        <f>F16*0.1</f>
        <v>39000</v>
      </c>
      <c r="K16" s="189"/>
      <c r="L16" s="189"/>
      <c r="M16" s="189">
        <f>F16+J16</f>
        <v>429000</v>
      </c>
      <c r="N16" s="189"/>
      <c r="O16" s="189"/>
      <c r="P16" s="189"/>
      <c r="Q16" s="198" t="s">
        <v>63</v>
      </c>
      <c r="R16" s="191"/>
      <c r="S16" s="6"/>
      <c r="T16" s="311" t="s">
        <v>83</v>
      </c>
      <c r="U16" s="311"/>
      <c r="V16" s="311"/>
      <c r="W16" s="311"/>
    </row>
    <row r="17" spans="1:27" ht="27.75" customHeight="1">
      <c r="A17" s="200"/>
      <c r="B17" s="13">
        <v>5</v>
      </c>
      <c r="C17" s="186" t="s">
        <v>29</v>
      </c>
      <c r="D17" s="187"/>
      <c r="E17" s="188"/>
      <c r="F17" s="189">
        <v>152343</v>
      </c>
      <c r="G17" s="189"/>
      <c r="H17" s="189"/>
      <c r="I17" s="189"/>
      <c r="J17" s="189">
        <f>F17*0.1</f>
        <v>15234.300000000001</v>
      </c>
      <c r="K17" s="189"/>
      <c r="L17" s="189"/>
      <c r="M17" s="189">
        <f>F17+J17</f>
        <v>167577.29999999999</v>
      </c>
      <c r="N17" s="189"/>
      <c r="O17" s="189"/>
      <c r="P17" s="189"/>
      <c r="Q17" s="198" t="s">
        <v>89</v>
      </c>
      <c r="R17" s="191"/>
      <c r="S17" s="17"/>
      <c r="T17" s="302">
        <f>M15</f>
        <v>225225</v>
      </c>
      <c r="U17" s="312"/>
      <c r="V17" s="312"/>
      <c r="W17" s="313"/>
    </row>
    <row r="18" spans="1:27" ht="27.75" customHeight="1" thickBot="1">
      <c r="A18" s="200"/>
      <c r="B18" s="14">
        <v>6</v>
      </c>
      <c r="C18" s="299" t="s">
        <v>88</v>
      </c>
      <c r="D18" s="300"/>
      <c r="E18" s="301"/>
      <c r="F18" s="207">
        <v>380000</v>
      </c>
      <c r="G18" s="208"/>
      <c r="H18" s="208"/>
      <c r="I18" s="209"/>
      <c r="J18" s="207">
        <f t="shared" si="1"/>
        <v>38000</v>
      </c>
      <c r="K18" s="208"/>
      <c r="L18" s="209"/>
      <c r="M18" s="207">
        <f t="shared" si="0"/>
        <v>418000</v>
      </c>
      <c r="N18" s="208"/>
      <c r="O18" s="208"/>
      <c r="P18" s="209"/>
      <c r="Q18" s="198" t="s">
        <v>81</v>
      </c>
      <c r="R18" s="191"/>
      <c r="S18" s="17"/>
      <c r="T18" s="314"/>
      <c r="U18" s="315"/>
      <c r="V18" s="315"/>
      <c r="W18" s="316"/>
    </row>
    <row r="19" spans="1:27" ht="27.75" customHeight="1">
      <c r="A19" s="200"/>
      <c r="B19" s="219">
        <v>7</v>
      </c>
      <c r="C19" s="220" t="s">
        <v>92</v>
      </c>
      <c r="D19" s="221"/>
      <c r="E19" s="222"/>
      <c r="F19" s="189">
        <v>54000</v>
      </c>
      <c r="G19" s="189"/>
      <c r="H19" s="189"/>
      <c r="I19" s="189"/>
      <c r="J19" s="189">
        <f t="shared" si="1"/>
        <v>5400</v>
      </c>
      <c r="K19" s="189"/>
      <c r="L19" s="189"/>
      <c r="M19" s="215">
        <f>F19+J19+F20</f>
        <v>62400</v>
      </c>
      <c r="N19" s="216"/>
      <c r="O19" s="216"/>
      <c r="P19" s="217"/>
      <c r="Q19" s="198"/>
      <c r="R19" s="191"/>
      <c r="S19" s="6"/>
      <c r="T19" s="303" t="s">
        <v>84</v>
      </c>
      <c r="U19" s="303"/>
      <c r="V19" s="303"/>
      <c r="W19" s="303"/>
    </row>
    <row r="20" spans="1:27" ht="27.75" customHeight="1" thickBot="1">
      <c r="A20" s="200"/>
      <c r="B20" s="211"/>
      <c r="C20" s="308"/>
      <c r="D20" s="309"/>
      <c r="E20" s="310"/>
      <c r="F20" s="189">
        <v>3000</v>
      </c>
      <c r="G20" s="189"/>
      <c r="H20" s="189"/>
      <c r="I20" s="189"/>
      <c r="J20" s="189" t="s">
        <v>93</v>
      </c>
      <c r="K20" s="189"/>
      <c r="L20" s="189"/>
      <c r="M20" s="272"/>
      <c r="N20" s="273"/>
      <c r="O20" s="273"/>
      <c r="P20" s="274"/>
      <c r="Q20" s="198"/>
      <c r="R20" s="191"/>
      <c r="S20" s="6"/>
      <c r="T20" s="317">
        <f>M27</f>
        <v>49500</v>
      </c>
      <c r="U20" s="318"/>
      <c r="V20" s="318"/>
      <c r="W20" s="319"/>
    </row>
    <row r="21" spans="1:27" ht="27.75" customHeight="1">
      <c r="A21" s="200"/>
      <c r="B21" s="14">
        <v>9</v>
      </c>
      <c r="C21" s="334" t="s">
        <v>94</v>
      </c>
      <c r="D21" s="335"/>
      <c r="E21" s="336"/>
      <c r="F21" s="189">
        <v>53000</v>
      </c>
      <c r="G21" s="189"/>
      <c r="H21" s="189"/>
      <c r="I21" s="189"/>
      <c r="J21" s="189">
        <f t="shared" si="1"/>
        <v>5300</v>
      </c>
      <c r="K21" s="189"/>
      <c r="L21" s="189"/>
      <c r="M21" s="189">
        <f t="shared" si="0"/>
        <v>58300</v>
      </c>
      <c r="N21" s="189"/>
      <c r="O21" s="189"/>
      <c r="P21" s="189"/>
      <c r="Q21" s="198"/>
      <c r="R21" s="191"/>
      <c r="S21" s="6"/>
      <c r="T21" s="302">
        <f>T6+T9+T14+T17+T20</f>
        <v>3107403.5</v>
      </c>
      <c r="U21" s="303"/>
      <c r="V21" s="303"/>
      <c r="W21" s="304"/>
    </row>
    <row r="22" spans="1:27" ht="27.75" customHeight="1" thickBot="1">
      <c r="A22" s="201"/>
      <c r="B22" s="15">
        <v>10</v>
      </c>
      <c r="C22" s="197"/>
      <c r="D22" s="197"/>
      <c r="E22" s="197"/>
      <c r="F22" s="195">
        <v>0</v>
      </c>
      <c r="G22" s="195"/>
      <c r="H22" s="195"/>
      <c r="I22" s="195"/>
      <c r="J22" s="195">
        <f t="shared" si="1"/>
        <v>0</v>
      </c>
      <c r="K22" s="195"/>
      <c r="L22" s="195"/>
      <c r="M22" s="195">
        <f t="shared" si="0"/>
        <v>0</v>
      </c>
      <c r="N22" s="195"/>
      <c r="O22" s="195"/>
      <c r="P22" s="195"/>
      <c r="Q22" s="197"/>
      <c r="R22" s="197"/>
      <c r="S22" s="6"/>
      <c r="T22" s="305"/>
      <c r="U22" s="306"/>
      <c r="V22" s="306"/>
      <c r="W22" s="307"/>
    </row>
    <row r="23" spans="1:27" ht="27.75" customHeight="1" thickTop="1">
      <c r="A23" s="255" t="s">
        <v>22</v>
      </c>
      <c r="B23" s="13">
        <v>1</v>
      </c>
      <c r="C23" s="329" t="s">
        <v>38</v>
      </c>
      <c r="D23" s="329"/>
      <c r="E23" s="329"/>
      <c r="F23" s="258">
        <v>0</v>
      </c>
      <c r="G23" s="258"/>
      <c r="H23" s="258"/>
      <c r="I23" s="258"/>
      <c r="J23" s="258">
        <f>F23*0.1</f>
        <v>0</v>
      </c>
      <c r="K23" s="258"/>
      <c r="L23" s="258"/>
      <c r="M23" s="258">
        <f>F23+J23</f>
        <v>0</v>
      </c>
      <c r="N23" s="258"/>
      <c r="O23" s="258"/>
      <c r="P23" s="258"/>
      <c r="Q23" s="210" t="s">
        <v>63</v>
      </c>
      <c r="R23" s="211"/>
      <c r="S23" s="6"/>
      <c r="T23" s="21"/>
    </row>
    <row r="24" spans="1:27" ht="27.75" customHeight="1">
      <c r="A24" s="256"/>
      <c r="B24" s="13">
        <v>3</v>
      </c>
      <c r="C24" s="191" t="s">
        <v>26</v>
      </c>
      <c r="D24" s="191"/>
      <c r="E24" s="191"/>
      <c r="F24" s="189">
        <v>111000</v>
      </c>
      <c r="G24" s="189"/>
      <c r="H24" s="189"/>
      <c r="I24" s="189"/>
      <c r="J24" s="189">
        <f t="shared" si="1"/>
        <v>11100</v>
      </c>
      <c r="K24" s="189"/>
      <c r="L24" s="189"/>
      <c r="M24" s="189">
        <f t="shared" si="0"/>
        <v>122100</v>
      </c>
      <c r="N24" s="189"/>
      <c r="O24" s="189"/>
      <c r="P24" s="189"/>
      <c r="Q24" s="210" t="s">
        <v>90</v>
      </c>
      <c r="R24" s="211"/>
      <c r="S24" s="6"/>
    </row>
    <row r="25" spans="1:27" ht="27.75" customHeight="1">
      <c r="A25" s="256"/>
      <c r="B25" s="260">
        <v>4</v>
      </c>
      <c r="C25" s="293" t="s">
        <v>48</v>
      </c>
      <c r="D25" s="294"/>
      <c r="E25" s="295"/>
      <c r="F25" s="271">
        <v>0</v>
      </c>
      <c r="G25" s="271"/>
      <c r="H25" s="271"/>
      <c r="I25" s="271"/>
      <c r="J25" s="271">
        <f t="shared" si="1"/>
        <v>0</v>
      </c>
      <c r="K25" s="271"/>
      <c r="L25" s="271"/>
      <c r="M25" s="215">
        <f>F25+J25+F26</f>
        <v>0</v>
      </c>
      <c r="N25" s="216"/>
      <c r="O25" s="216"/>
      <c r="P25" s="217"/>
      <c r="Q25" s="275" t="s">
        <v>64</v>
      </c>
      <c r="R25" s="276"/>
      <c r="S25" s="6"/>
    </row>
    <row r="26" spans="1:27" ht="27.75" customHeight="1">
      <c r="A26" s="256"/>
      <c r="B26" s="261"/>
      <c r="C26" s="296"/>
      <c r="D26" s="297"/>
      <c r="E26" s="298"/>
      <c r="F26" s="282">
        <v>0</v>
      </c>
      <c r="G26" s="282"/>
      <c r="H26" s="282"/>
      <c r="I26" s="282"/>
      <c r="J26" s="282" t="s">
        <v>16</v>
      </c>
      <c r="K26" s="282"/>
      <c r="L26" s="282"/>
      <c r="M26" s="272"/>
      <c r="N26" s="273"/>
      <c r="O26" s="273"/>
      <c r="P26" s="274"/>
      <c r="Q26" s="277"/>
      <c r="R26" s="278"/>
      <c r="S26" s="6"/>
    </row>
    <row r="27" spans="1:27" ht="27.75" customHeight="1">
      <c r="A27" s="256"/>
      <c r="B27" s="13">
        <v>5</v>
      </c>
      <c r="C27" s="191" t="s">
        <v>43</v>
      </c>
      <c r="D27" s="191"/>
      <c r="E27" s="191"/>
      <c r="F27" s="189">
        <v>45000</v>
      </c>
      <c r="G27" s="189"/>
      <c r="H27" s="189"/>
      <c r="I27" s="189"/>
      <c r="J27" s="189">
        <f t="shared" si="1"/>
        <v>4500</v>
      </c>
      <c r="K27" s="189"/>
      <c r="L27" s="189"/>
      <c r="M27" s="189">
        <f t="shared" si="0"/>
        <v>49500</v>
      </c>
      <c r="N27" s="189"/>
      <c r="O27" s="189"/>
      <c r="P27" s="189"/>
      <c r="Q27" s="210"/>
      <c r="R27" s="211"/>
      <c r="S27" s="6"/>
    </row>
    <row r="28" spans="1:27" ht="27.75" customHeight="1" thickBot="1">
      <c r="A28" s="256"/>
      <c r="B28" s="13">
        <v>6</v>
      </c>
      <c r="C28" s="211" t="s">
        <v>47</v>
      </c>
      <c r="D28" s="211"/>
      <c r="E28" s="211"/>
      <c r="F28" s="258">
        <v>0</v>
      </c>
      <c r="G28" s="258"/>
      <c r="H28" s="258"/>
      <c r="I28" s="258"/>
      <c r="J28" s="258">
        <f t="shared" si="1"/>
        <v>0</v>
      </c>
      <c r="K28" s="258"/>
      <c r="L28" s="258"/>
      <c r="M28" s="258">
        <f t="shared" si="0"/>
        <v>0</v>
      </c>
      <c r="N28" s="258"/>
      <c r="O28" s="258"/>
      <c r="P28" s="258"/>
      <c r="Q28" s="210" t="s">
        <v>60</v>
      </c>
      <c r="R28" s="211"/>
      <c r="S28" s="6"/>
    </row>
    <row r="29" spans="1:27" ht="27.75" customHeight="1" thickBot="1">
      <c r="A29" s="19"/>
      <c r="B29" s="7"/>
      <c r="C29" s="6"/>
      <c r="D29" s="6"/>
      <c r="E29" s="6"/>
      <c r="F29" s="283">
        <f>SUM(F5:F28)</f>
        <v>3726185</v>
      </c>
      <c r="G29" s="284"/>
      <c r="H29" s="284"/>
      <c r="I29" s="285"/>
      <c r="J29" s="283">
        <f>SUM(J5:J28)</f>
        <v>372318.5</v>
      </c>
      <c r="K29" s="284"/>
      <c r="L29" s="285"/>
      <c r="M29" s="283">
        <f>SUM(M5:M28)</f>
        <v>4098503.5</v>
      </c>
      <c r="N29" s="284"/>
      <c r="O29" s="284"/>
      <c r="P29" s="285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49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T19:W19"/>
    <mergeCell ref="F20:I20"/>
    <mergeCell ref="J20:L20"/>
    <mergeCell ref="Q20:R20"/>
    <mergeCell ref="T20:W20"/>
    <mergeCell ref="C18:E18"/>
    <mergeCell ref="F18:I18"/>
    <mergeCell ref="J18:L18"/>
    <mergeCell ref="M18:P18"/>
    <mergeCell ref="Q18:R18"/>
    <mergeCell ref="F19:I19"/>
    <mergeCell ref="J19:L19"/>
    <mergeCell ref="Q19:R19"/>
    <mergeCell ref="F21:I21"/>
    <mergeCell ref="J21:L21"/>
    <mergeCell ref="M21:P21"/>
    <mergeCell ref="Q21:R21"/>
    <mergeCell ref="T21:W22"/>
    <mergeCell ref="C22:E22"/>
    <mergeCell ref="F22:I22"/>
    <mergeCell ref="J22:L22"/>
    <mergeCell ref="M22:P22"/>
    <mergeCell ref="Q22:R22"/>
    <mergeCell ref="A13:A22"/>
    <mergeCell ref="M24:P24"/>
    <mergeCell ref="Q24:R24"/>
    <mergeCell ref="B25:B26"/>
    <mergeCell ref="C25:E26"/>
    <mergeCell ref="F25:I25"/>
    <mergeCell ref="J25:L25"/>
    <mergeCell ref="M25:P26"/>
    <mergeCell ref="Q25:R26"/>
    <mergeCell ref="F26:I26"/>
    <mergeCell ref="J26:L26"/>
    <mergeCell ref="C19:E20"/>
    <mergeCell ref="M19:P20"/>
    <mergeCell ref="B19:B20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C21:E21"/>
    <mergeCell ref="F29:I29"/>
    <mergeCell ref="J29:L29"/>
    <mergeCell ref="M29:P29"/>
    <mergeCell ref="C27:E27"/>
    <mergeCell ref="F27:I27"/>
    <mergeCell ref="J27:L27"/>
    <mergeCell ref="M27:P27"/>
    <mergeCell ref="Q27:R27"/>
    <mergeCell ref="C28:E28"/>
    <mergeCell ref="F28:I28"/>
    <mergeCell ref="J28:L28"/>
    <mergeCell ref="M28:P28"/>
    <mergeCell ref="Q28:R28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4A6A-EB97-4A0F-BE47-3966564CBD0B}">
  <dimension ref="A1:AB32"/>
  <sheetViews>
    <sheetView topLeftCell="A16" zoomScaleNormal="100" workbookViewId="0">
      <selection activeCell="C12" sqref="C12:E12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192" t="s">
        <v>56</v>
      </c>
      <c r="D1" s="192"/>
      <c r="E1" s="192"/>
      <c r="F1" s="193">
        <v>7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8" ht="27.75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8" ht="27.75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6"/>
      <c r="T5" s="315" t="s">
        <v>34</v>
      </c>
      <c r="U5" s="315"/>
      <c r="V5" s="315"/>
      <c r="W5" s="315"/>
    </row>
    <row r="6" spans="1:28" ht="27.75" customHeight="1" thickTop="1">
      <c r="A6" s="199" t="s">
        <v>20</v>
      </c>
      <c r="B6" s="22">
        <v>1</v>
      </c>
      <c r="C6" s="205" t="s">
        <v>71</v>
      </c>
      <c r="D6" s="205"/>
      <c r="E6" s="205"/>
      <c r="F6" s="203">
        <v>28000</v>
      </c>
      <c r="G6" s="203"/>
      <c r="H6" s="203"/>
      <c r="I6" s="203"/>
      <c r="J6" s="203">
        <v>2800</v>
      </c>
      <c r="K6" s="203"/>
      <c r="L6" s="203"/>
      <c r="M6" s="203">
        <f>F6+J6</f>
        <v>30800</v>
      </c>
      <c r="N6" s="203"/>
      <c r="O6" s="203"/>
      <c r="P6" s="203"/>
      <c r="Q6" s="204" t="s">
        <v>81</v>
      </c>
      <c r="R6" s="205"/>
      <c r="S6" s="6"/>
      <c r="T6" s="302">
        <f>M7+M9+M14+M17+M18+M6+M12</f>
        <v>1635425</v>
      </c>
      <c r="U6" s="303"/>
      <c r="V6" s="303"/>
      <c r="W6" s="304"/>
    </row>
    <row r="7" spans="1:28" ht="27.75" customHeight="1" thickBot="1">
      <c r="A7" s="200"/>
      <c r="B7" s="14">
        <v>2</v>
      </c>
      <c r="C7" s="191" t="s">
        <v>12</v>
      </c>
      <c r="D7" s="191"/>
      <c r="E7" s="191"/>
      <c r="F7" s="189">
        <v>167750</v>
      </c>
      <c r="G7" s="189"/>
      <c r="H7" s="189"/>
      <c r="I7" s="189"/>
      <c r="J7" s="189">
        <v>16775</v>
      </c>
      <c r="K7" s="189"/>
      <c r="L7" s="189"/>
      <c r="M7" s="189">
        <f>F7+J7</f>
        <v>184525</v>
      </c>
      <c r="N7" s="189"/>
      <c r="O7" s="189"/>
      <c r="P7" s="189"/>
      <c r="Q7" s="210" t="s">
        <v>64</v>
      </c>
      <c r="R7" s="211"/>
      <c r="S7" s="6"/>
      <c r="T7" s="305"/>
      <c r="U7" s="306"/>
      <c r="V7" s="306"/>
      <c r="W7" s="307"/>
      <c r="Z7" s="327" t="s">
        <v>86</v>
      </c>
      <c r="AA7" s="327"/>
      <c r="AB7" s="327"/>
    </row>
    <row r="8" spans="1:28" ht="27.75" customHeight="1" thickBot="1">
      <c r="A8" s="200"/>
      <c r="B8" s="14">
        <v>3</v>
      </c>
      <c r="C8" s="186" t="s">
        <v>68</v>
      </c>
      <c r="D8" s="187"/>
      <c r="E8" s="188"/>
      <c r="F8" s="207">
        <v>560000</v>
      </c>
      <c r="G8" s="208"/>
      <c r="H8" s="208"/>
      <c r="I8" s="209"/>
      <c r="J8" s="207">
        <v>56000</v>
      </c>
      <c r="K8" s="208"/>
      <c r="L8" s="209"/>
      <c r="M8" s="207">
        <f>F8+J8</f>
        <v>616000</v>
      </c>
      <c r="N8" s="208"/>
      <c r="O8" s="208"/>
      <c r="P8" s="209"/>
      <c r="Q8" s="198" t="s">
        <v>52</v>
      </c>
      <c r="R8" s="191"/>
      <c r="S8" s="6"/>
      <c r="T8" s="311" t="s">
        <v>82</v>
      </c>
      <c r="U8" s="311"/>
      <c r="V8" s="311"/>
      <c r="W8" s="311"/>
      <c r="Z8" s="328">
        <f>M6+M7+M9+M14+M12</f>
        <v>1222925</v>
      </c>
      <c r="AA8" s="327"/>
      <c r="AB8" s="327"/>
    </row>
    <row r="9" spans="1:28" ht="27.75" customHeight="1" thickBot="1">
      <c r="A9" s="200"/>
      <c r="B9" s="24">
        <v>4</v>
      </c>
      <c r="C9" s="220" t="s">
        <v>11</v>
      </c>
      <c r="D9" s="221"/>
      <c r="E9" s="222"/>
      <c r="F9" s="215">
        <v>271000</v>
      </c>
      <c r="G9" s="216"/>
      <c r="H9" s="216"/>
      <c r="I9" s="217"/>
      <c r="J9" s="215">
        <f>F9*0.1</f>
        <v>27100</v>
      </c>
      <c r="K9" s="216"/>
      <c r="L9" s="217"/>
      <c r="M9" s="215">
        <f t="shared" ref="M9:M28" si="0">F9+J9</f>
        <v>298100</v>
      </c>
      <c r="N9" s="216"/>
      <c r="O9" s="216"/>
      <c r="P9" s="217"/>
      <c r="Q9" s="218" t="s">
        <v>79</v>
      </c>
      <c r="R9" s="219"/>
      <c r="S9" s="6"/>
      <c r="T9" s="302">
        <f>M8</f>
        <v>616000</v>
      </c>
      <c r="U9" s="303"/>
      <c r="V9" s="303"/>
      <c r="W9" s="304"/>
    </row>
    <row r="10" spans="1:28" ht="27.75" customHeight="1" thickBot="1">
      <c r="A10" s="200"/>
      <c r="B10" s="24">
        <v>5</v>
      </c>
      <c r="C10" s="220" t="s">
        <v>9</v>
      </c>
      <c r="D10" s="221"/>
      <c r="E10" s="222"/>
      <c r="F10" s="215">
        <v>406000</v>
      </c>
      <c r="G10" s="216"/>
      <c r="H10" s="216"/>
      <c r="I10" s="217"/>
      <c r="J10" s="215">
        <f>F10*0.1</f>
        <v>40600</v>
      </c>
      <c r="K10" s="216"/>
      <c r="L10" s="217"/>
      <c r="M10" s="215">
        <f t="shared" ref="M10" si="1">F10+J10</f>
        <v>446600</v>
      </c>
      <c r="N10" s="216"/>
      <c r="O10" s="216"/>
      <c r="P10" s="217"/>
      <c r="Q10" s="218" t="s">
        <v>79</v>
      </c>
      <c r="R10" s="219"/>
      <c r="S10" s="6"/>
      <c r="T10" s="302">
        <f>M9</f>
        <v>298100</v>
      </c>
      <c r="U10" s="303"/>
      <c r="V10" s="303"/>
      <c r="W10" s="304"/>
    </row>
    <row r="11" spans="1:28" ht="27.75" customHeight="1" thickBot="1">
      <c r="A11" s="200"/>
      <c r="B11" s="24">
        <v>6</v>
      </c>
      <c r="C11" s="220" t="s">
        <v>37</v>
      </c>
      <c r="D11" s="221"/>
      <c r="E11" s="222"/>
      <c r="F11" s="215">
        <v>180000</v>
      </c>
      <c r="G11" s="216"/>
      <c r="H11" s="216"/>
      <c r="I11" s="217"/>
      <c r="J11" s="215">
        <f>F11*0.1</f>
        <v>18000</v>
      </c>
      <c r="K11" s="216"/>
      <c r="L11" s="217"/>
      <c r="M11" s="215">
        <f t="shared" ref="M11" si="2">F11+J11</f>
        <v>198000</v>
      </c>
      <c r="N11" s="216"/>
      <c r="O11" s="216"/>
      <c r="P11" s="217"/>
      <c r="Q11" s="218" t="s">
        <v>79</v>
      </c>
      <c r="R11" s="219"/>
      <c r="S11" s="6"/>
      <c r="T11" s="302">
        <f>M9</f>
        <v>298100</v>
      </c>
      <c r="U11" s="303"/>
      <c r="V11" s="303"/>
      <c r="W11" s="304"/>
    </row>
    <row r="12" spans="1:28" ht="27.75" customHeight="1" thickBot="1">
      <c r="A12" s="201"/>
      <c r="B12" s="15">
        <v>7</v>
      </c>
      <c r="C12" s="229" t="s">
        <v>10</v>
      </c>
      <c r="D12" s="230"/>
      <c r="E12" s="231"/>
      <c r="F12" s="226">
        <v>180000</v>
      </c>
      <c r="G12" s="227"/>
      <c r="H12" s="227"/>
      <c r="I12" s="228"/>
      <c r="J12" s="226">
        <f>F12*0.1</f>
        <v>18000</v>
      </c>
      <c r="K12" s="227"/>
      <c r="L12" s="228"/>
      <c r="M12" s="226">
        <f t="shared" si="0"/>
        <v>198000</v>
      </c>
      <c r="N12" s="227"/>
      <c r="O12" s="227"/>
      <c r="P12" s="228"/>
      <c r="Q12" s="196" t="s">
        <v>81</v>
      </c>
      <c r="R12" s="197"/>
      <c r="S12" s="6"/>
      <c r="T12" s="302"/>
      <c r="U12" s="303"/>
      <c r="V12" s="303"/>
      <c r="W12" s="304"/>
    </row>
    <row r="13" spans="1:28" ht="27.75" customHeight="1" thickTop="1" thickBot="1">
      <c r="A13" s="200" t="s">
        <v>21</v>
      </c>
      <c r="B13" s="13">
        <v>1</v>
      </c>
      <c r="C13" s="211" t="s">
        <v>14</v>
      </c>
      <c r="D13" s="211"/>
      <c r="E13" s="211"/>
      <c r="F13" s="258">
        <v>60000</v>
      </c>
      <c r="G13" s="258"/>
      <c r="H13" s="258"/>
      <c r="I13" s="258"/>
      <c r="J13" s="258">
        <f t="shared" ref="J13:J28" si="3">F13*0.1</f>
        <v>6000</v>
      </c>
      <c r="K13" s="258"/>
      <c r="L13" s="258"/>
      <c r="M13" s="258">
        <f t="shared" si="0"/>
        <v>66000</v>
      </c>
      <c r="N13" s="258"/>
      <c r="O13" s="258"/>
      <c r="P13" s="258"/>
      <c r="Q13" s="210" t="s">
        <v>63</v>
      </c>
      <c r="R13" s="211"/>
      <c r="S13" s="6"/>
      <c r="T13" s="315" t="s">
        <v>54</v>
      </c>
      <c r="U13" s="315"/>
      <c r="V13" s="315"/>
      <c r="W13" s="315"/>
    </row>
    <row r="14" spans="1:28" ht="27.75" customHeight="1">
      <c r="A14" s="200"/>
      <c r="B14" s="14">
        <v>2</v>
      </c>
      <c r="C14" s="191" t="s">
        <v>25</v>
      </c>
      <c r="D14" s="191"/>
      <c r="E14" s="191"/>
      <c r="F14" s="189">
        <v>465000</v>
      </c>
      <c r="G14" s="189"/>
      <c r="H14" s="189"/>
      <c r="I14" s="189"/>
      <c r="J14" s="189">
        <f t="shared" si="3"/>
        <v>46500</v>
      </c>
      <c r="K14" s="189"/>
      <c r="L14" s="189"/>
      <c r="M14" s="189">
        <f>F14+J14</f>
        <v>511500</v>
      </c>
      <c r="N14" s="189"/>
      <c r="O14" s="189"/>
      <c r="P14" s="189"/>
      <c r="Q14" s="210" t="s">
        <v>64</v>
      </c>
      <c r="R14" s="211"/>
      <c r="S14" s="6"/>
      <c r="T14" s="302">
        <f>M5+M13+M16+M19</f>
        <v>1329075</v>
      </c>
      <c r="U14" s="303"/>
      <c r="V14" s="303"/>
      <c r="W14" s="304"/>
    </row>
    <row r="15" spans="1:28" ht="27.75" customHeight="1" thickBot="1">
      <c r="A15" s="200"/>
      <c r="B15" s="13">
        <v>3</v>
      </c>
      <c r="C15" s="186" t="s">
        <v>40</v>
      </c>
      <c r="D15" s="187"/>
      <c r="E15" s="188"/>
      <c r="F15" s="207">
        <v>60000</v>
      </c>
      <c r="G15" s="208"/>
      <c r="H15" s="208"/>
      <c r="I15" s="209"/>
      <c r="J15" s="207">
        <f t="shared" si="3"/>
        <v>6000</v>
      </c>
      <c r="K15" s="208"/>
      <c r="L15" s="209"/>
      <c r="M15" s="207">
        <f t="shared" si="0"/>
        <v>66000</v>
      </c>
      <c r="N15" s="208"/>
      <c r="O15" s="208"/>
      <c r="P15" s="209"/>
      <c r="Q15" s="238" t="s">
        <v>80</v>
      </c>
      <c r="R15" s="239"/>
      <c r="S15" s="6"/>
      <c r="T15" s="305"/>
      <c r="U15" s="306"/>
      <c r="V15" s="306"/>
      <c r="W15" s="307"/>
    </row>
    <row r="16" spans="1:28" ht="27.75" customHeight="1" thickBot="1">
      <c r="A16" s="200"/>
      <c r="B16" s="14">
        <v>4</v>
      </c>
      <c r="C16" s="191" t="s">
        <v>87</v>
      </c>
      <c r="D16" s="191"/>
      <c r="E16" s="191"/>
      <c r="F16" s="189">
        <v>660000</v>
      </c>
      <c r="G16" s="189"/>
      <c r="H16" s="189"/>
      <c r="I16" s="189"/>
      <c r="J16" s="189">
        <f>F16*0.1</f>
        <v>66000</v>
      </c>
      <c r="K16" s="189"/>
      <c r="L16" s="189"/>
      <c r="M16" s="189">
        <f>F16+J16</f>
        <v>726000</v>
      </c>
      <c r="N16" s="189"/>
      <c r="O16" s="189"/>
      <c r="P16" s="189"/>
      <c r="Q16" s="198" t="s">
        <v>63</v>
      </c>
      <c r="R16" s="191"/>
      <c r="S16" s="6"/>
      <c r="T16" s="311" t="s">
        <v>83</v>
      </c>
      <c r="U16" s="311"/>
      <c r="V16" s="311"/>
      <c r="W16" s="311"/>
    </row>
    <row r="17" spans="1:27" ht="27.75" customHeight="1">
      <c r="A17" s="200"/>
      <c r="B17" s="13">
        <v>5</v>
      </c>
      <c r="C17" s="186" t="s">
        <v>29</v>
      </c>
      <c r="D17" s="187"/>
      <c r="E17" s="188"/>
      <c r="F17" s="189">
        <v>30000</v>
      </c>
      <c r="G17" s="189"/>
      <c r="H17" s="189"/>
      <c r="I17" s="189"/>
      <c r="J17" s="189">
        <f>F17*0.1</f>
        <v>3000</v>
      </c>
      <c r="K17" s="189"/>
      <c r="L17" s="189"/>
      <c r="M17" s="189">
        <f>F17+J17</f>
        <v>33000</v>
      </c>
      <c r="N17" s="189"/>
      <c r="O17" s="189"/>
      <c r="P17" s="189"/>
      <c r="Q17" s="198" t="s">
        <v>81</v>
      </c>
      <c r="R17" s="191"/>
      <c r="S17" s="17"/>
      <c r="T17" s="302">
        <f>M15</f>
        <v>66000</v>
      </c>
      <c r="U17" s="312"/>
      <c r="V17" s="312"/>
      <c r="W17" s="313"/>
    </row>
    <row r="18" spans="1:27" ht="27.75" customHeight="1" thickBot="1">
      <c r="A18" s="200"/>
      <c r="B18" s="14">
        <v>6</v>
      </c>
      <c r="C18" s="299" t="s">
        <v>88</v>
      </c>
      <c r="D18" s="300"/>
      <c r="E18" s="301"/>
      <c r="F18" s="207">
        <v>345000</v>
      </c>
      <c r="G18" s="208"/>
      <c r="H18" s="208"/>
      <c r="I18" s="209"/>
      <c r="J18" s="207">
        <f t="shared" si="3"/>
        <v>34500</v>
      </c>
      <c r="K18" s="208"/>
      <c r="L18" s="209"/>
      <c r="M18" s="207">
        <f t="shared" si="0"/>
        <v>379500</v>
      </c>
      <c r="N18" s="208"/>
      <c r="O18" s="208"/>
      <c r="P18" s="209"/>
      <c r="Q18" s="198" t="s">
        <v>81</v>
      </c>
      <c r="R18" s="191"/>
      <c r="S18" s="17"/>
      <c r="T18" s="314"/>
      <c r="U18" s="315"/>
      <c r="V18" s="315"/>
      <c r="W18" s="316"/>
    </row>
    <row r="19" spans="1:27" ht="27.75" customHeight="1">
      <c r="A19" s="200"/>
      <c r="B19" s="13">
        <v>7</v>
      </c>
      <c r="C19" s="186"/>
      <c r="D19" s="187"/>
      <c r="E19" s="188"/>
      <c r="F19" s="189"/>
      <c r="G19" s="189"/>
      <c r="H19" s="189"/>
      <c r="I19" s="189"/>
      <c r="J19" s="189">
        <f t="shared" si="3"/>
        <v>0</v>
      </c>
      <c r="K19" s="189"/>
      <c r="L19" s="189"/>
      <c r="M19" s="189">
        <f t="shared" si="0"/>
        <v>0</v>
      </c>
      <c r="N19" s="189"/>
      <c r="O19" s="189"/>
      <c r="P19" s="189"/>
      <c r="Q19" s="198"/>
      <c r="R19" s="191"/>
      <c r="S19" s="6"/>
      <c r="T19" s="303" t="s">
        <v>84</v>
      </c>
      <c r="U19" s="303"/>
      <c r="V19" s="303"/>
      <c r="W19" s="303"/>
    </row>
    <row r="20" spans="1:27" ht="27.75" customHeight="1" thickBot="1">
      <c r="A20" s="200"/>
      <c r="B20" s="13">
        <v>8</v>
      </c>
      <c r="C20" s="334"/>
      <c r="D20" s="335"/>
      <c r="E20" s="336"/>
      <c r="F20" s="189">
        <v>0</v>
      </c>
      <c r="G20" s="189"/>
      <c r="H20" s="189"/>
      <c r="I20" s="189"/>
      <c r="J20" s="189">
        <f>F20*0.1</f>
        <v>0</v>
      </c>
      <c r="K20" s="189"/>
      <c r="L20" s="189"/>
      <c r="M20" s="189">
        <f>F20+J20</f>
        <v>0</v>
      </c>
      <c r="N20" s="189"/>
      <c r="O20" s="189"/>
      <c r="P20" s="189"/>
      <c r="Q20" s="198"/>
      <c r="R20" s="191"/>
      <c r="S20" s="6"/>
      <c r="T20" s="317">
        <f>M27</f>
        <v>0</v>
      </c>
      <c r="U20" s="318"/>
      <c r="V20" s="318"/>
      <c r="W20" s="319"/>
    </row>
    <row r="21" spans="1:27" ht="27.75" customHeight="1">
      <c r="A21" s="200"/>
      <c r="B21" s="14">
        <v>9</v>
      </c>
      <c r="C21" s="186"/>
      <c r="D21" s="187"/>
      <c r="E21" s="188"/>
      <c r="F21" s="189">
        <v>0</v>
      </c>
      <c r="G21" s="189"/>
      <c r="H21" s="189"/>
      <c r="I21" s="189"/>
      <c r="J21" s="189">
        <f t="shared" si="3"/>
        <v>0</v>
      </c>
      <c r="K21" s="189"/>
      <c r="L21" s="189"/>
      <c r="M21" s="189">
        <f t="shared" si="0"/>
        <v>0</v>
      </c>
      <c r="N21" s="189"/>
      <c r="O21" s="189"/>
      <c r="P21" s="189"/>
      <c r="Q21" s="198"/>
      <c r="R21" s="191"/>
      <c r="S21" s="6"/>
      <c r="T21" s="302">
        <f>T6+T9+T14+T17+T20</f>
        <v>3646500</v>
      </c>
      <c r="U21" s="303"/>
      <c r="V21" s="303"/>
      <c r="W21" s="304"/>
    </row>
    <row r="22" spans="1:27" ht="27.75" customHeight="1" thickBot="1">
      <c r="A22" s="201"/>
      <c r="B22" s="15">
        <v>10</v>
      </c>
      <c r="C22" s="197"/>
      <c r="D22" s="197"/>
      <c r="E22" s="197"/>
      <c r="F22" s="195">
        <v>0</v>
      </c>
      <c r="G22" s="195"/>
      <c r="H22" s="195"/>
      <c r="I22" s="195"/>
      <c r="J22" s="195">
        <f t="shared" si="3"/>
        <v>0</v>
      </c>
      <c r="K22" s="195"/>
      <c r="L22" s="195"/>
      <c r="M22" s="195">
        <f t="shared" si="0"/>
        <v>0</v>
      </c>
      <c r="N22" s="195"/>
      <c r="O22" s="195"/>
      <c r="P22" s="195"/>
      <c r="Q22" s="197"/>
      <c r="R22" s="197"/>
      <c r="S22" s="6"/>
      <c r="T22" s="305"/>
      <c r="U22" s="306"/>
      <c r="V22" s="306"/>
      <c r="W22" s="307"/>
    </row>
    <row r="23" spans="1:27" ht="27.75" customHeight="1" thickTop="1">
      <c r="A23" s="255" t="s">
        <v>22</v>
      </c>
      <c r="B23" s="13">
        <v>1</v>
      </c>
      <c r="C23" s="329" t="s">
        <v>38</v>
      </c>
      <c r="D23" s="329"/>
      <c r="E23" s="329"/>
      <c r="F23" s="258">
        <v>0</v>
      </c>
      <c r="G23" s="258"/>
      <c r="H23" s="258"/>
      <c r="I23" s="258"/>
      <c r="J23" s="258">
        <f>F23*0.1</f>
        <v>0</v>
      </c>
      <c r="K23" s="258"/>
      <c r="L23" s="258"/>
      <c r="M23" s="258">
        <f>F23+J23</f>
        <v>0</v>
      </c>
      <c r="N23" s="258"/>
      <c r="O23" s="258"/>
      <c r="P23" s="258"/>
      <c r="Q23" s="210" t="s">
        <v>63</v>
      </c>
      <c r="R23" s="211"/>
      <c r="S23" s="6"/>
      <c r="T23" s="21"/>
    </row>
    <row r="24" spans="1:27" ht="27.75" customHeight="1">
      <c r="A24" s="256"/>
      <c r="B24" s="13">
        <v>3</v>
      </c>
      <c r="C24" s="191" t="s">
        <v>26</v>
      </c>
      <c r="D24" s="191"/>
      <c r="E24" s="191"/>
      <c r="F24" s="189">
        <v>58500</v>
      </c>
      <c r="G24" s="189"/>
      <c r="H24" s="189"/>
      <c r="I24" s="189"/>
      <c r="J24" s="189">
        <f t="shared" si="3"/>
        <v>5850</v>
      </c>
      <c r="K24" s="189"/>
      <c r="L24" s="189"/>
      <c r="M24" s="189">
        <f t="shared" si="0"/>
        <v>64350</v>
      </c>
      <c r="N24" s="189"/>
      <c r="O24" s="189"/>
      <c r="P24" s="189"/>
      <c r="Q24" s="210"/>
      <c r="R24" s="211"/>
      <c r="S24" s="6"/>
    </row>
    <row r="25" spans="1:27" ht="27.75" customHeight="1">
      <c r="A25" s="256"/>
      <c r="B25" s="260">
        <v>4</v>
      </c>
      <c r="C25" s="293" t="s">
        <v>48</v>
      </c>
      <c r="D25" s="294"/>
      <c r="E25" s="295"/>
      <c r="F25" s="271">
        <v>0</v>
      </c>
      <c r="G25" s="271"/>
      <c r="H25" s="271"/>
      <c r="I25" s="271"/>
      <c r="J25" s="271">
        <f t="shared" si="3"/>
        <v>0</v>
      </c>
      <c r="K25" s="271"/>
      <c r="L25" s="271"/>
      <c r="M25" s="215">
        <f>F25+J25+F26</f>
        <v>0</v>
      </c>
      <c r="N25" s="216"/>
      <c r="O25" s="216"/>
      <c r="P25" s="217"/>
      <c r="Q25" s="275" t="s">
        <v>64</v>
      </c>
      <c r="R25" s="276"/>
      <c r="S25" s="6"/>
    </row>
    <row r="26" spans="1:27" ht="27.75" customHeight="1">
      <c r="A26" s="256"/>
      <c r="B26" s="261"/>
      <c r="C26" s="296"/>
      <c r="D26" s="297"/>
      <c r="E26" s="298"/>
      <c r="F26" s="282">
        <v>0</v>
      </c>
      <c r="G26" s="282"/>
      <c r="H26" s="282"/>
      <c r="I26" s="282"/>
      <c r="J26" s="282" t="s">
        <v>16</v>
      </c>
      <c r="K26" s="282"/>
      <c r="L26" s="282"/>
      <c r="M26" s="272"/>
      <c r="N26" s="273"/>
      <c r="O26" s="273"/>
      <c r="P26" s="274"/>
      <c r="Q26" s="277"/>
      <c r="R26" s="278"/>
      <c r="S26" s="6"/>
    </row>
    <row r="27" spans="1:27" ht="27.75" customHeight="1">
      <c r="A27" s="256"/>
      <c r="B27" s="13">
        <v>5</v>
      </c>
      <c r="C27" s="191" t="s">
        <v>43</v>
      </c>
      <c r="D27" s="191"/>
      <c r="E27" s="191"/>
      <c r="F27" s="189"/>
      <c r="G27" s="189"/>
      <c r="H27" s="189"/>
      <c r="I27" s="189"/>
      <c r="J27" s="189">
        <f t="shared" si="3"/>
        <v>0</v>
      </c>
      <c r="K27" s="189"/>
      <c r="L27" s="189"/>
      <c r="M27" s="189">
        <f t="shared" si="0"/>
        <v>0</v>
      </c>
      <c r="N27" s="189"/>
      <c r="O27" s="189"/>
      <c r="P27" s="189"/>
      <c r="Q27" s="210"/>
      <c r="R27" s="211"/>
      <c r="S27" s="6"/>
    </row>
    <row r="28" spans="1:27" ht="27.75" customHeight="1" thickBot="1">
      <c r="A28" s="256"/>
      <c r="B28" s="13">
        <v>6</v>
      </c>
      <c r="C28" s="211" t="s">
        <v>47</v>
      </c>
      <c r="D28" s="211"/>
      <c r="E28" s="211"/>
      <c r="F28" s="258">
        <v>0</v>
      </c>
      <c r="G28" s="258"/>
      <c r="H28" s="258"/>
      <c r="I28" s="258"/>
      <c r="J28" s="258">
        <f t="shared" si="3"/>
        <v>0</v>
      </c>
      <c r="K28" s="258"/>
      <c r="L28" s="258"/>
      <c r="M28" s="258">
        <f t="shared" si="0"/>
        <v>0</v>
      </c>
      <c r="N28" s="258"/>
      <c r="O28" s="258"/>
      <c r="P28" s="258"/>
      <c r="Q28" s="210" t="s">
        <v>60</v>
      </c>
      <c r="R28" s="211"/>
      <c r="S28" s="6"/>
    </row>
    <row r="29" spans="1:27" ht="27.75" customHeight="1" thickBot="1">
      <c r="A29" s="19"/>
      <c r="B29" s="7"/>
      <c r="C29" s="6"/>
      <c r="D29" s="6"/>
      <c r="E29" s="6"/>
      <c r="F29" s="283">
        <f>SUM(F5:F28)</f>
        <v>3959500</v>
      </c>
      <c r="G29" s="284"/>
      <c r="H29" s="284"/>
      <c r="I29" s="285"/>
      <c r="J29" s="283">
        <f>SUM(J5:J28)</f>
        <v>395950</v>
      </c>
      <c r="K29" s="284"/>
      <c r="L29" s="285"/>
      <c r="M29" s="283">
        <f>SUM(M5:M28)</f>
        <v>4355450</v>
      </c>
      <c r="N29" s="284"/>
      <c r="O29" s="284"/>
      <c r="P29" s="285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50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T9:W9"/>
    <mergeCell ref="C12:E12"/>
    <mergeCell ref="F12:I12"/>
    <mergeCell ref="J12:L12"/>
    <mergeCell ref="M12:P12"/>
    <mergeCell ref="Q12:R12"/>
    <mergeCell ref="T12:W12"/>
    <mergeCell ref="Q11:R11"/>
    <mergeCell ref="T11:W11"/>
    <mergeCell ref="C10:E10"/>
    <mergeCell ref="F10:I10"/>
    <mergeCell ref="J10:L10"/>
    <mergeCell ref="M10:P10"/>
    <mergeCell ref="Q10:R10"/>
    <mergeCell ref="T10:W10"/>
    <mergeCell ref="C11:E11"/>
    <mergeCell ref="F11:I11"/>
    <mergeCell ref="J11:L11"/>
    <mergeCell ref="M11:P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T21:W22"/>
    <mergeCell ref="C22:E22"/>
    <mergeCell ref="F22:I22"/>
    <mergeCell ref="J22:L22"/>
    <mergeCell ref="M22:P22"/>
    <mergeCell ref="Q22:R22"/>
    <mergeCell ref="T19:W19"/>
    <mergeCell ref="C20:E20"/>
    <mergeCell ref="F20:I20"/>
    <mergeCell ref="J20:L20"/>
    <mergeCell ref="M20:P20"/>
    <mergeCell ref="Q20:R20"/>
    <mergeCell ref="T20:W20"/>
    <mergeCell ref="C19:E19"/>
    <mergeCell ref="F19:I19"/>
    <mergeCell ref="J19:L19"/>
    <mergeCell ref="M19:P19"/>
    <mergeCell ref="Q19:R19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Q18:R18"/>
    <mergeCell ref="A13:A22"/>
    <mergeCell ref="Q24:R24"/>
    <mergeCell ref="B25:B26"/>
    <mergeCell ref="C25:E26"/>
    <mergeCell ref="F25:I25"/>
    <mergeCell ref="J25:L25"/>
    <mergeCell ref="M25:P26"/>
    <mergeCell ref="Q25:R26"/>
    <mergeCell ref="F26:I26"/>
    <mergeCell ref="J26:L26"/>
    <mergeCell ref="A23:A28"/>
    <mergeCell ref="C23:E23"/>
    <mergeCell ref="F23:I23"/>
    <mergeCell ref="J23:L23"/>
    <mergeCell ref="M23:P23"/>
    <mergeCell ref="Q23:R23"/>
    <mergeCell ref="C24:E24"/>
    <mergeCell ref="F24:I24"/>
    <mergeCell ref="C18:E18"/>
    <mergeCell ref="F18:I18"/>
    <mergeCell ref="J18:L18"/>
    <mergeCell ref="M18:P18"/>
    <mergeCell ref="J16:L16"/>
    <mergeCell ref="M16:P16"/>
    <mergeCell ref="F29:I29"/>
    <mergeCell ref="J29:L29"/>
    <mergeCell ref="M29:P29"/>
    <mergeCell ref="C27:E27"/>
    <mergeCell ref="F27:I27"/>
    <mergeCell ref="J27:L27"/>
    <mergeCell ref="M27:P27"/>
    <mergeCell ref="C28:E28"/>
    <mergeCell ref="F28:I28"/>
    <mergeCell ref="J28:L28"/>
    <mergeCell ref="M28:P28"/>
    <mergeCell ref="J24:L24"/>
    <mergeCell ref="Q27:R27"/>
    <mergeCell ref="Q28:R28"/>
    <mergeCell ref="C21:E21"/>
    <mergeCell ref="F21:I21"/>
    <mergeCell ref="J21:L21"/>
    <mergeCell ref="M24:P24"/>
    <mergeCell ref="M21:P21"/>
    <mergeCell ref="Q16:R16"/>
    <mergeCell ref="Q21:R21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13CC1-C59D-4F3E-A67A-F4377CCDC9F0}">
  <dimension ref="A1:AB30"/>
  <sheetViews>
    <sheetView zoomScaleNormal="100" workbookViewId="0">
      <selection activeCell="Q6" sqref="Q6:R16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192" t="s">
        <v>56</v>
      </c>
      <c r="D1" s="192"/>
      <c r="E1" s="192"/>
      <c r="F1" s="193">
        <v>6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8" ht="30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8" ht="30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6"/>
      <c r="T5" s="315" t="s">
        <v>34</v>
      </c>
      <c r="U5" s="315"/>
      <c r="V5" s="315"/>
      <c r="W5" s="315"/>
    </row>
    <row r="6" spans="1:28" ht="30" customHeight="1" thickTop="1">
      <c r="A6" s="199" t="s">
        <v>20</v>
      </c>
      <c r="B6" s="22">
        <v>1</v>
      </c>
      <c r="C6" s="205" t="s">
        <v>71</v>
      </c>
      <c r="D6" s="205"/>
      <c r="E6" s="205"/>
      <c r="F6" s="203">
        <v>70000</v>
      </c>
      <c r="G6" s="203"/>
      <c r="H6" s="203"/>
      <c r="I6" s="203"/>
      <c r="J6" s="203">
        <v>7000</v>
      </c>
      <c r="K6" s="203"/>
      <c r="L6" s="203"/>
      <c r="M6" s="203">
        <f>F6+J6</f>
        <v>77000</v>
      </c>
      <c r="N6" s="203"/>
      <c r="O6" s="203"/>
      <c r="P6" s="203"/>
      <c r="Q6" s="204" t="s">
        <v>81</v>
      </c>
      <c r="R6" s="205"/>
      <c r="S6" s="6"/>
      <c r="T6" s="302">
        <f>M7+M9+M12+M15+M16+M6+M10</f>
        <v>1943216</v>
      </c>
      <c r="U6" s="303"/>
      <c r="V6" s="303"/>
      <c r="W6" s="304"/>
    </row>
    <row r="7" spans="1:28" ht="30" customHeight="1" thickBot="1">
      <c r="A7" s="200"/>
      <c r="B7" s="14">
        <v>2</v>
      </c>
      <c r="C7" s="191" t="s">
        <v>12</v>
      </c>
      <c r="D7" s="191"/>
      <c r="E7" s="191"/>
      <c r="F7" s="189">
        <v>488000</v>
      </c>
      <c r="G7" s="189"/>
      <c r="H7" s="189"/>
      <c r="I7" s="189"/>
      <c r="J7" s="189">
        <v>48800</v>
      </c>
      <c r="K7" s="189"/>
      <c r="L7" s="189"/>
      <c r="M7" s="189">
        <f>F7+J7</f>
        <v>536800</v>
      </c>
      <c r="N7" s="189"/>
      <c r="O7" s="189"/>
      <c r="P7" s="189"/>
      <c r="Q7" s="210" t="s">
        <v>64</v>
      </c>
      <c r="R7" s="211"/>
      <c r="S7" s="6"/>
      <c r="T7" s="305"/>
      <c r="U7" s="306"/>
      <c r="V7" s="306"/>
      <c r="W7" s="307"/>
      <c r="Z7" s="327" t="s">
        <v>86</v>
      </c>
      <c r="AA7" s="327"/>
      <c r="AB7" s="327"/>
    </row>
    <row r="8" spans="1:28" ht="30" customHeight="1" thickBot="1">
      <c r="A8" s="200"/>
      <c r="B8" s="14">
        <v>3</v>
      </c>
      <c r="C8" s="186" t="s">
        <v>68</v>
      </c>
      <c r="D8" s="187"/>
      <c r="E8" s="188"/>
      <c r="F8" s="207">
        <v>482500</v>
      </c>
      <c r="G8" s="208"/>
      <c r="H8" s="208"/>
      <c r="I8" s="209"/>
      <c r="J8" s="207">
        <v>48250</v>
      </c>
      <c r="K8" s="208"/>
      <c r="L8" s="209"/>
      <c r="M8" s="207">
        <f>F8+J8</f>
        <v>530750</v>
      </c>
      <c r="N8" s="208"/>
      <c r="O8" s="208"/>
      <c r="P8" s="209"/>
      <c r="Q8" s="198" t="s">
        <v>52</v>
      </c>
      <c r="R8" s="191"/>
      <c r="S8" s="6"/>
      <c r="T8" s="311" t="s">
        <v>82</v>
      </c>
      <c r="U8" s="311"/>
      <c r="V8" s="311"/>
      <c r="W8" s="311"/>
      <c r="Z8" s="328">
        <f>M6+M7+M9+M12+M10</f>
        <v>1750716</v>
      </c>
      <c r="AA8" s="327"/>
      <c r="AB8" s="327"/>
    </row>
    <row r="9" spans="1:28" ht="30" customHeight="1" thickBot="1">
      <c r="A9" s="200"/>
      <c r="B9" s="24">
        <v>4</v>
      </c>
      <c r="C9" s="220" t="s">
        <v>11</v>
      </c>
      <c r="D9" s="221"/>
      <c r="E9" s="222"/>
      <c r="F9" s="215">
        <v>458560</v>
      </c>
      <c r="G9" s="216"/>
      <c r="H9" s="216"/>
      <c r="I9" s="217"/>
      <c r="J9" s="215">
        <f>F9*0.1</f>
        <v>45856</v>
      </c>
      <c r="K9" s="216"/>
      <c r="L9" s="217"/>
      <c r="M9" s="215">
        <f t="shared" ref="M9:M26" si="0">F9+J9</f>
        <v>504416</v>
      </c>
      <c r="N9" s="216"/>
      <c r="O9" s="216"/>
      <c r="P9" s="217"/>
      <c r="Q9" s="218" t="s">
        <v>79</v>
      </c>
      <c r="R9" s="219"/>
      <c r="S9" s="6"/>
      <c r="T9" s="302">
        <f>M8</f>
        <v>530750</v>
      </c>
      <c r="U9" s="303"/>
      <c r="V9" s="303"/>
      <c r="W9" s="304"/>
    </row>
    <row r="10" spans="1:28" ht="30" customHeight="1" thickBot="1">
      <c r="A10" s="201"/>
      <c r="B10" s="15">
        <v>5</v>
      </c>
      <c r="C10" s="229" t="s">
        <v>10</v>
      </c>
      <c r="D10" s="230"/>
      <c r="E10" s="231"/>
      <c r="F10" s="226">
        <v>455000</v>
      </c>
      <c r="G10" s="227"/>
      <c r="H10" s="227"/>
      <c r="I10" s="228"/>
      <c r="J10" s="226">
        <f>F10*0.1</f>
        <v>45500</v>
      </c>
      <c r="K10" s="227"/>
      <c r="L10" s="228"/>
      <c r="M10" s="226">
        <f t="shared" si="0"/>
        <v>500500</v>
      </c>
      <c r="N10" s="227"/>
      <c r="O10" s="227"/>
      <c r="P10" s="228"/>
      <c r="Q10" s="196" t="s">
        <v>81</v>
      </c>
      <c r="R10" s="197"/>
      <c r="S10" s="6"/>
      <c r="T10" s="302"/>
      <c r="U10" s="303"/>
      <c r="V10" s="303"/>
      <c r="W10" s="304"/>
    </row>
    <row r="11" spans="1:28" ht="30" customHeight="1" thickTop="1" thickBot="1">
      <c r="A11" s="200" t="s">
        <v>21</v>
      </c>
      <c r="B11" s="13">
        <v>1</v>
      </c>
      <c r="C11" s="211" t="s">
        <v>14</v>
      </c>
      <c r="D11" s="211"/>
      <c r="E11" s="211"/>
      <c r="F11" s="258">
        <v>60000</v>
      </c>
      <c r="G11" s="258"/>
      <c r="H11" s="258"/>
      <c r="I11" s="258"/>
      <c r="J11" s="258">
        <f t="shared" ref="J11:J26" si="1">F11*0.1</f>
        <v>6000</v>
      </c>
      <c r="K11" s="258"/>
      <c r="L11" s="258"/>
      <c r="M11" s="258">
        <f t="shared" si="0"/>
        <v>66000</v>
      </c>
      <c r="N11" s="258"/>
      <c r="O11" s="258"/>
      <c r="P11" s="258"/>
      <c r="Q11" s="210" t="s">
        <v>63</v>
      </c>
      <c r="R11" s="211"/>
      <c r="S11" s="6"/>
      <c r="T11" s="315" t="s">
        <v>54</v>
      </c>
      <c r="U11" s="315"/>
      <c r="V11" s="315"/>
      <c r="W11" s="315"/>
    </row>
    <row r="12" spans="1:28" ht="30" customHeight="1">
      <c r="A12" s="200"/>
      <c r="B12" s="14">
        <v>2</v>
      </c>
      <c r="C12" s="191" t="s">
        <v>25</v>
      </c>
      <c r="D12" s="191"/>
      <c r="E12" s="191"/>
      <c r="F12" s="189">
        <v>120000</v>
      </c>
      <c r="G12" s="189"/>
      <c r="H12" s="189"/>
      <c r="I12" s="189"/>
      <c r="J12" s="189">
        <f t="shared" si="1"/>
        <v>12000</v>
      </c>
      <c r="K12" s="189"/>
      <c r="L12" s="189"/>
      <c r="M12" s="189">
        <f>F12+J12</f>
        <v>132000</v>
      </c>
      <c r="N12" s="189"/>
      <c r="O12" s="189"/>
      <c r="P12" s="189"/>
      <c r="Q12" s="210" t="s">
        <v>64</v>
      </c>
      <c r="R12" s="211"/>
      <c r="S12" s="6"/>
      <c r="T12" s="302">
        <f>M5+M11+M14+M17</f>
        <v>905575</v>
      </c>
      <c r="U12" s="303"/>
      <c r="V12" s="303"/>
      <c r="W12" s="304"/>
    </row>
    <row r="13" spans="1:28" ht="30" customHeight="1" thickBot="1">
      <c r="A13" s="200"/>
      <c r="B13" s="13">
        <v>3</v>
      </c>
      <c r="C13" s="186" t="s">
        <v>40</v>
      </c>
      <c r="D13" s="187"/>
      <c r="E13" s="188"/>
      <c r="F13" s="207">
        <v>30000</v>
      </c>
      <c r="G13" s="208"/>
      <c r="H13" s="208"/>
      <c r="I13" s="209"/>
      <c r="J13" s="207">
        <f t="shared" si="1"/>
        <v>3000</v>
      </c>
      <c r="K13" s="208"/>
      <c r="L13" s="209"/>
      <c r="M13" s="207">
        <f t="shared" si="0"/>
        <v>33000</v>
      </c>
      <c r="N13" s="208"/>
      <c r="O13" s="208"/>
      <c r="P13" s="209"/>
      <c r="Q13" s="238" t="s">
        <v>80</v>
      </c>
      <c r="R13" s="239"/>
      <c r="S13" s="6"/>
      <c r="T13" s="305"/>
      <c r="U13" s="306"/>
      <c r="V13" s="306"/>
      <c r="W13" s="307"/>
    </row>
    <row r="14" spans="1:28" ht="30" customHeight="1" thickBot="1">
      <c r="A14" s="200"/>
      <c r="B14" s="14">
        <v>4</v>
      </c>
      <c r="C14" s="191" t="s">
        <v>13</v>
      </c>
      <c r="D14" s="191"/>
      <c r="E14" s="191"/>
      <c r="F14" s="189">
        <v>240000</v>
      </c>
      <c r="G14" s="189"/>
      <c r="H14" s="189"/>
      <c r="I14" s="189"/>
      <c r="J14" s="189">
        <f>F14*0.1</f>
        <v>24000</v>
      </c>
      <c r="K14" s="189"/>
      <c r="L14" s="189"/>
      <c r="M14" s="189">
        <f>F14+J14</f>
        <v>264000</v>
      </c>
      <c r="N14" s="189"/>
      <c r="O14" s="189"/>
      <c r="P14" s="189"/>
      <c r="Q14" s="198" t="s">
        <v>63</v>
      </c>
      <c r="R14" s="191"/>
      <c r="S14" s="6"/>
      <c r="T14" s="311" t="s">
        <v>83</v>
      </c>
      <c r="U14" s="311"/>
      <c r="V14" s="311"/>
      <c r="W14" s="311"/>
    </row>
    <row r="15" spans="1:28" ht="30" customHeight="1">
      <c r="A15" s="200"/>
      <c r="B15" s="13">
        <v>5</v>
      </c>
      <c r="C15" s="334" t="s">
        <v>31</v>
      </c>
      <c r="D15" s="335"/>
      <c r="E15" s="336"/>
      <c r="F15" s="189">
        <v>120000</v>
      </c>
      <c r="G15" s="189"/>
      <c r="H15" s="189"/>
      <c r="I15" s="189"/>
      <c r="J15" s="189">
        <f>F15*0.1</f>
        <v>12000</v>
      </c>
      <c r="K15" s="189"/>
      <c r="L15" s="189"/>
      <c r="M15" s="189">
        <f>F15+J15</f>
        <v>132000</v>
      </c>
      <c r="N15" s="189"/>
      <c r="O15" s="189"/>
      <c r="P15" s="189"/>
      <c r="Q15" s="198" t="s">
        <v>81</v>
      </c>
      <c r="R15" s="191"/>
      <c r="S15" s="17"/>
      <c r="T15" s="302">
        <f>M13</f>
        <v>33000</v>
      </c>
      <c r="U15" s="312"/>
      <c r="V15" s="312"/>
      <c r="W15" s="313"/>
    </row>
    <row r="16" spans="1:28" ht="30" customHeight="1" thickBot="1">
      <c r="A16" s="200"/>
      <c r="B16" s="14">
        <v>6</v>
      </c>
      <c r="C16" s="337" t="s">
        <v>32</v>
      </c>
      <c r="D16" s="338"/>
      <c r="E16" s="339"/>
      <c r="F16" s="207">
        <v>55000</v>
      </c>
      <c r="G16" s="208"/>
      <c r="H16" s="208"/>
      <c r="I16" s="209"/>
      <c r="J16" s="207">
        <f t="shared" si="1"/>
        <v>5500</v>
      </c>
      <c r="K16" s="208"/>
      <c r="L16" s="209"/>
      <c r="M16" s="207">
        <f t="shared" si="0"/>
        <v>60500</v>
      </c>
      <c r="N16" s="208"/>
      <c r="O16" s="208"/>
      <c r="P16" s="209"/>
      <c r="Q16" s="198" t="s">
        <v>81</v>
      </c>
      <c r="R16" s="191"/>
      <c r="S16" s="17"/>
      <c r="T16" s="314"/>
      <c r="U16" s="315"/>
      <c r="V16" s="315"/>
      <c r="W16" s="316"/>
    </row>
    <row r="17" spans="1:27" ht="30" customHeight="1">
      <c r="A17" s="200"/>
      <c r="B17" s="13">
        <v>7</v>
      </c>
      <c r="C17" s="186" t="s">
        <v>78</v>
      </c>
      <c r="D17" s="187"/>
      <c r="E17" s="188"/>
      <c r="F17" s="189">
        <v>35000</v>
      </c>
      <c r="G17" s="189"/>
      <c r="H17" s="189"/>
      <c r="I17" s="189"/>
      <c r="J17" s="189">
        <f t="shared" si="1"/>
        <v>3500</v>
      </c>
      <c r="K17" s="189"/>
      <c r="L17" s="189"/>
      <c r="M17" s="189">
        <f t="shared" si="0"/>
        <v>38500</v>
      </c>
      <c r="N17" s="189"/>
      <c r="O17" s="189"/>
      <c r="P17" s="189"/>
      <c r="Q17" s="198" t="s">
        <v>85</v>
      </c>
      <c r="R17" s="191"/>
      <c r="S17" s="6"/>
      <c r="T17" s="303" t="s">
        <v>84</v>
      </c>
      <c r="U17" s="303"/>
      <c r="V17" s="303"/>
      <c r="W17" s="303"/>
    </row>
    <row r="18" spans="1:27" ht="30" customHeight="1" thickBot="1">
      <c r="A18" s="200"/>
      <c r="B18" s="13">
        <v>8</v>
      </c>
      <c r="C18" s="334"/>
      <c r="D18" s="335"/>
      <c r="E18" s="336"/>
      <c r="F18" s="189">
        <v>0</v>
      </c>
      <c r="G18" s="189"/>
      <c r="H18" s="189"/>
      <c r="I18" s="189"/>
      <c r="J18" s="189">
        <f>F18*0.1</f>
        <v>0</v>
      </c>
      <c r="K18" s="189"/>
      <c r="L18" s="189"/>
      <c r="M18" s="189">
        <f>F18+J18</f>
        <v>0</v>
      </c>
      <c r="N18" s="189"/>
      <c r="O18" s="189"/>
      <c r="P18" s="189"/>
      <c r="Q18" s="198"/>
      <c r="R18" s="191"/>
      <c r="S18" s="6"/>
      <c r="T18" s="317">
        <f>M25</f>
        <v>325600</v>
      </c>
      <c r="U18" s="318"/>
      <c r="V18" s="318"/>
      <c r="W18" s="319"/>
    </row>
    <row r="19" spans="1:27" ht="30" customHeight="1">
      <c r="A19" s="200"/>
      <c r="B19" s="14">
        <v>9</v>
      </c>
      <c r="C19" s="186"/>
      <c r="D19" s="187"/>
      <c r="E19" s="188"/>
      <c r="F19" s="189">
        <v>0</v>
      </c>
      <c r="G19" s="189"/>
      <c r="H19" s="189"/>
      <c r="I19" s="189"/>
      <c r="J19" s="189">
        <f t="shared" si="1"/>
        <v>0</v>
      </c>
      <c r="K19" s="189"/>
      <c r="L19" s="189"/>
      <c r="M19" s="189">
        <f t="shared" si="0"/>
        <v>0</v>
      </c>
      <c r="N19" s="189"/>
      <c r="O19" s="189"/>
      <c r="P19" s="189"/>
      <c r="Q19" s="198"/>
      <c r="R19" s="191"/>
      <c r="S19" s="6"/>
      <c r="T19" s="302">
        <f>T6+T9+T12+T15+T18</f>
        <v>3738141</v>
      </c>
      <c r="U19" s="303"/>
      <c r="V19" s="303"/>
      <c r="W19" s="304"/>
    </row>
    <row r="20" spans="1:27" ht="30" customHeight="1" thickBot="1">
      <c r="A20" s="201"/>
      <c r="B20" s="15">
        <v>10</v>
      </c>
      <c r="C20" s="197"/>
      <c r="D20" s="197"/>
      <c r="E20" s="197"/>
      <c r="F20" s="195">
        <v>0</v>
      </c>
      <c r="G20" s="195"/>
      <c r="H20" s="195"/>
      <c r="I20" s="195"/>
      <c r="J20" s="195">
        <f t="shared" si="1"/>
        <v>0</v>
      </c>
      <c r="K20" s="195"/>
      <c r="L20" s="195"/>
      <c r="M20" s="195">
        <f t="shared" si="0"/>
        <v>0</v>
      </c>
      <c r="N20" s="195"/>
      <c r="O20" s="195"/>
      <c r="P20" s="195"/>
      <c r="Q20" s="197" t="s">
        <v>66</v>
      </c>
      <c r="R20" s="197"/>
      <c r="S20" s="6"/>
      <c r="T20" s="305"/>
      <c r="U20" s="306"/>
      <c r="V20" s="306"/>
      <c r="W20" s="307"/>
    </row>
    <row r="21" spans="1:27" ht="30" customHeight="1" thickTop="1">
      <c r="A21" s="255" t="s">
        <v>22</v>
      </c>
      <c r="B21" s="13">
        <v>1</v>
      </c>
      <c r="C21" s="329" t="s">
        <v>38</v>
      </c>
      <c r="D21" s="329"/>
      <c r="E21" s="329"/>
      <c r="F21" s="258">
        <v>0</v>
      </c>
      <c r="G21" s="258"/>
      <c r="H21" s="258"/>
      <c r="I21" s="258"/>
      <c r="J21" s="258">
        <f>F21*0.1</f>
        <v>0</v>
      </c>
      <c r="K21" s="258"/>
      <c r="L21" s="258"/>
      <c r="M21" s="258">
        <f>F21+J21</f>
        <v>0</v>
      </c>
      <c r="N21" s="258"/>
      <c r="O21" s="258"/>
      <c r="P21" s="258"/>
      <c r="Q21" s="210" t="s">
        <v>63</v>
      </c>
      <c r="R21" s="211"/>
      <c r="S21" s="6"/>
      <c r="T21" s="21"/>
    </row>
    <row r="22" spans="1:27" ht="30" customHeight="1">
      <c r="A22" s="256"/>
      <c r="B22" s="13">
        <v>3</v>
      </c>
      <c r="C22" s="191" t="s">
        <v>26</v>
      </c>
      <c r="D22" s="191"/>
      <c r="E22" s="191"/>
      <c r="F22" s="189">
        <v>0</v>
      </c>
      <c r="G22" s="189"/>
      <c r="H22" s="189"/>
      <c r="I22" s="189"/>
      <c r="J22" s="189">
        <f t="shared" si="1"/>
        <v>0</v>
      </c>
      <c r="K22" s="189"/>
      <c r="L22" s="189"/>
      <c r="M22" s="189">
        <f t="shared" si="0"/>
        <v>0</v>
      </c>
      <c r="N22" s="189"/>
      <c r="O22" s="189"/>
      <c r="P22" s="189"/>
      <c r="Q22" s="210"/>
      <c r="R22" s="211"/>
      <c r="S22" s="6"/>
    </row>
    <row r="23" spans="1:27" ht="30" customHeight="1">
      <c r="A23" s="256"/>
      <c r="B23" s="260">
        <v>4</v>
      </c>
      <c r="C23" s="293" t="s">
        <v>48</v>
      </c>
      <c r="D23" s="294"/>
      <c r="E23" s="295"/>
      <c r="F23" s="271">
        <v>0</v>
      </c>
      <c r="G23" s="271"/>
      <c r="H23" s="271"/>
      <c r="I23" s="271"/>
      <c r="J23" s="271">
        <f t="shared" si="1"/>
        <v>0</v>
      </c>
      <c r="K23" s="271"/>
      <c r="L23" s="271"/>
      <c r="M23" s="215">
        <f>F23+J23+F24</f>
        <v>0</v>
      </c>
      <c r="N23" s="216"/>
      <c r="O23" s="216"/>
      <c r="P23" s="217"/>
      <c r="Q23" s="275" t="s">
        <v>64</v>
      </c>
      <c r="R23" s="276"/>
      <c r="S23" s="6"/>
    </row>
    <row r="24" spans="1:27" ht="30" customHeight="1">
      <c r="A24" s="256"/>
      <c r="B24" s="261"/>
      <c r="C24" s="296"/>
      <c r="D24" s="297"/>
      <c r="E24" s="298"/>
      <c r="F24" s="282">
        <v>0</v>
      </c>
      <c r="G24" s="282"/>
      <c r="H24" s="282"/>
      <c r="I24" s="282"/>
      <c r="J24" s="282" t="s">
        <v>16</v>
      </c>
      <c r="K24" s="282"/>
      <c r="L24" s="282"/>
      <c r="M24" s="272"/>
      <c r="N24" s="273"/>
      <c r="O24" s="273"/>
      <c r="P24" s="274"/>
      <c r="Q24" s="277"/>
      <c r="R24" s="278"/>
      <c r="S24" s="6"/>
    </row>
    <row r="25" spans="1:27" ht="30" customHeight="1">
      <c r="A25" s="256"/>
      <c r="B25" s="13">
        <v>5</v>
      </c>
      <c r="C25" s="191" t="s">
        <v>43</v>
      </c>
      <c r="D25" s="191"/>
      <c r="E25" s="191"/>
      <c r="F25" s="189">
        <v>296000</v>
      </c>
      <c r="G25" s="189"/>
      <c r="H25" s="189"/>
      <c r="I25" s="189"/>
      <c r="J25" s="189">
        <f t="shared" si="1"/>
        <v>29600</v>
      </c>
      <c r="K25" s="189"/>
      <c r="L25" s="189"/>
      <c r="M25" s="189">
        <f t="shared" si="0"/>
        <v>325600</v>
      </c>
      <c r="N25" s="189"/>
      <c r="O25" s="189"/>
      <c r="P25" s="189"/>
      <c r="Q25" s="210"/>
      <c r="R25" s="211"/>
      <c r="S25" s="6"/>
    </row>
    <row r="26" spans="1:27" ht="30" customHeight="1" thickBot="1">
      <c r="A26" s="256"/>
      <c r="B26" s="13">
        <v>6</v>
      </c>
      <c r="C26" s="211" t="s">
        <v>47</v>
      </c>
      <c r="D26" s="211"/>
      <c r="E26" s="211"/>
      <c r="F26" s="258">
        <v>0</v>
      </c>
      <c r="G26" s="258"/>
      <c r="H26" s="258"/>
      <c r="I26" s="258"/>
      <c r="J26" s="258">
        <f t="shared" si="1"/>
        <v>0</v>
      </c>
      <c r="K26" s="258"/>
      <c r="L26" s="258"/>
      <c r="M26" s="258">
        <f t="shared" si="0"/>
        <v>0</v>
      </c>
      <c r="N26" s="258"/>
      <c r="O26" s="258"/>
      <c r="P26" s="258"/>
      <c r="Q26" s="210" t="s">
        <v>60</v>
      </c>
      <c r="R26" s="211"/>
      <c r="S26" s="6"/>
    </row>
    <row r="27" spans="1:27" ht="30" customHeight="1" thickBot="1">
      <c r="A27" s="19"/>
      <c r="B27" s="7"/>
      <c r="C27" s="6"/>
      <c r="D27" s="6"/>
      <c r="E27" s="6"/>
      <c r="F27" s="283">
        <f>SUM(F5:F26)</f>
        <v>3398310</v>
      </c>
      <c r="G27" s="284"/>
      <c r="H27" s="284"/>
      <c r="I27" s="285"/>
      <c r="J27" s="283">
        <f>SUM(J5:J26)</f>
        <v>339831</v>
      </c>
      <c r="K27" s="284"/>
      <c r="L27" s="285"/>
      <c r="M27" s="283">
        <f>SUM(M5:M26)</f>
        <v>3738141</v>
      </c>
      <c r="N27" s="284"/>
      <c r="O27" s="284"/>
      <c r="P27" s="285"/>
      <c r="Q27" s="6"/>
      <c r="R27" s="6"/>
      <c r="S27" s="6"/>
    </row>
    <row r="28" spans="1:27" ht="26.25" customHeight="1">
      <c r="A28" s="19"/>
      <c r="C28" s="6"/>
      <c r="D28" s="6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  <c r="R28" s="2"/>
      <c r="S28" s="6"/>
    </row>
    <row r="29" spans="1:27" ht="26.25" customHeight="1">
      <c r="A29" s="6"/>
      <c r="S29" s="6"/>
    </row>
    <row r="30" spans="1:27" ht="30" customHeight="1">
      <c r="S30" s="2"/>
      <c r="AA30" s="1" t="s">
        <v>45</v>
      </c>
    </row>
  </sheetData>
  <mergeCells count="138">
    <mergeCell ref="Z8:AB8"/>
    <mergeCell ref="Z7:AB7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6:W7"/>
    <mergeCell ref="C7:E7"/>
    <mergeCell ref="F7:I7"/>
    <mergeCell ref="J7:L7"/>
    <mergeCell ref="M7:P7"/>
    <mergeCell ref="Q7:R7"/>
    <mergeCell ref="Q8:R8"/>
    <mergeCell ref="C9:E9"/>
    <mergeCell ref="F9:I9"/>
    <mergeCell ref="J9:L9"/>
    <mergeCell ref="M9:P9"/>
    <mergeCell ref="Q9:R9"/>
    <mergeCell ref="T8:W8"/>
    <mergeCell ref="A6:A10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9:W9"/>
    <mergeCell ref="C10:E10"/>
    <mergeCell ref="F10:I10"/>
    <mergeCell ref="J10:L10"/>
    <mergeCell ref="M10:P10"/>
    <mergeCell ref="Q10:R10"/>
    <mergeCell ref="T10:W10"/>
    <mergeCell ref="C14:E14"/>
    <mergeCell ref="F14:I14"/>
    <mergeCell ref="T14:W14"/>
    <mergeCell ref="T11:W11"/>
    <mergeCell ref="C12:E12"/>
    <mergeCell ref="F12:I12"/>
    <mergeCell ref="J12:L12"/>
    <mergeCell ref="M12:P12"/>
    <mergeCell ref="Q12:R12"/>
    <mergeCell ref="T12:W13"/>
    <mergeCell ref="C13:E13"/>
    <mergeCell ref="F13:I13"/>
    <mergeCell ref="J13:L13"/>
    <mergeCell ref="C11:E11"/>
    <mergeCell ref="F11:I11"/>
    <mergeCell ref="J11:L11"/>
    <mergeCell ref="M11:P11"/>
    <mergeCell ref="Q11:R11"/>
    <mergeCell ref="M13:P13"/>
    <mergeCell ref="Q13:R13"/>
    <mergeCell ref="J14:L14"/>
    <mergeCell ref="M14:P14"/>
    <mergeCell ref="Q14:R14"/>
    <mergeCell ref="F16:I16"/>
    <mergeCell ref="J16:L16"/>
    <mergeCell ref="M16:P16"/>
    <mergeCell ref="Q16:R16"/>
    <mergeCell ref="T18:W18"/>
    <mergeCell ref="T17:W17"/>
    <mergeCell ref="C15:E15"/>
    <mergeCell ref="F15:I15"/>
    <mergeCell ref="J15:L15"/>
    <mergeCell ref="M15:P15"/>
    <mergeCell ref="Q15:R15"/>
    <mergeCell ref="J17:L17"/>
    <mergeCell ref="M17:P17"/>
    <mergeCell ref="Q17:R17"/>
    <mergeCell ref="T15:W16"/>
    <mergeCell ref="C16:E16"/>
    <mergeCell ref="A11:A20"/>
    <mergeCell ref="M22:P22"/>
    <mergeCell ref="Q22:R22"/>
    <mergeCell ref="B23:B24"/>
    <mergeCell ref="C23:E24"/>
    <mergeCell ref="F23:I23"/>
    <mergeCell ref="J23:L23"/>
    <mergeCell ref="M23:P24"/>
    <mergeCell ref="Q23:R24"/>
    <mergeCell ref="F24:I24"/>
    <mergeCell ref="J24:L24"/>
    <mergeCell ref="A21:A26"/>
    <mergeCell ref="C21:E21"/>
    <mergeCell ref="F21:I21"/>
    <mergeCell ref="J21:L21"/>
    <mergeCell ref="M21:P21"/>
    <mergeCell ref="Q21:R21"/>
    <mergeCell ref="C22:E22"/>
    <mergeCell ref="F22:I22"/>
    <mergeCell ref="J22:L22"/>
    <mergeCell ref="C19:E19"/>
    <mergeCell ref="F19:I19"/>
    <mergeCell ref="J19:L19"/>
    <mergeCell ref="M19:P19"/>
    <mergeCell ref="F27:I27"/>
    <mergeCell ref="J27:L27"/>
    <mergeCell ref="M27:P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Q26:R26"/>
    <mergeCell ref="Q19:R19"/>
    <mergeCell ref="T19:W20"/>
    <mergeCell ref="C20:E20"/>
    <mergeCell ref="F20:I20"/>
    <mergeCell ref="J20:L20"/>
    <mergeCell ref="M20:P20"/>
    <mergeCell ref="Q20:R20"/>
    <mergeCell ref="C17:E17"/>
    <mergeCell ref="F17:I17"/>
    <mergeCell ref="C18:E18"/>
    <mergeCell ref="F18:I18"/>
    <mergeCell ref="J18:L18"/>
    <mergeCell ref="M18:P18"/>
    <mergeCell ref="Q18:R18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40347-B3DA-4D97-ADD5-80FAE3434C7A}">
  <dimension ref="A1:AA30"/>
  <sheetViews>
    <sheetView topLeftCell="A10" zoomScaleNormal="100" workbookViewId="0">
      <selection activeCell="F27" sqref="F27:I27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92" t="s">
        <v>56</v>
      </c>
      <c r="D1" s="192"/>
      <c r="E1" s="192"/>
      <c r="F1" s="193">
        <v>5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3" ht="30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3" ht="30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6"/>
      <c r="T5" s="315" t="s">
        <v>34</v>
      </c>
      <c r="U5" s="315"/>
      <c r="V5" s="315"/>
      <c r="W5" s="315"/>
    </row>
    <row r="6" spans="1:23" ht="30" customHeight="1" thickTop="1">
      <c r="A6" s="199" t="s">
        <v>20</v>
      </c>
      <c r="B6" s="22">
        <v>1</v>
      </c>
      <c r="C6" s="205" t="s">
        <v>71</v>
      </c>
      <c r="D6" s="205"/>
      <c r="E6" s="205"/>
      <c r="F6" s="203">
        <v>42000</v>
      </c>
      <c r="G6" s="203"/>
      <c r="H6" s="203"/>
      <c r="I6" s="203"/>
      <c r="J6" s="203">
        <v>4200</v>
      </c>
      <c r="K6" s="203"/>
      <c r="L6" s="203"/>
      <c r="M6" s="203">
        <f>F6+J6</f>
        <v>46200</v>
      </c>
      <c r="N6" s="203"/>
      <c r="O6" s="203"/>
      <c r="P6" s="203"/>
      <c r="Q6" s="204" t="s">
        <v>52</v>
      </c>
      <c r="R6" s="205"/>
      <c r="S6" s="6"/>
      <c r="T6" s="302" t="e">
        <f>M8+#REF!+#REF!+M12+M23+M25+M26</f>
        <v>#REF!</v>
      </c>
      <c r="U6" s="303"/>
      <c r="V6" s="303"/>
      <c r="W6" s="304"/>
    </row>
    <row r="7" spans="1:23" ht="30" customHeight="1" thickBot="1">
      <c r="A7" s="200"/>
      <c r="B7" s="14">
        <v>2</v>
      </c>
      <c r="C7" s="191" t="s">
        <v>12</v>
      </c>
      <c r="D7" s="191"/>
      <c r="E7" s="191"/>
      <c r="F7" s="189">
        <v>569000</v>
      </c>
      <c r="G7" s="189"/>
      <c r="H7" s="189"/>
      <c r="I7" s="189"/>
      <c r="J7" s="189">
        <v>56900</v>
      </c>
      <c r="K7" s="189"/>
      <c r="L7" s="189"/>
      <c r="M7" s="189">
        <f>F7+J7</f>
        <v>625900</v>
      </c>
      <c r="N7" s="189"/>
      <c r="O7" s="189"/>
      <c r="P7" s="189"/>
      <c r="Q7" s="210" t="s">
        <v>64</v>
      </c>
      <c r="R7" s="211"/>
      <c r="S7" s="6"/>
      <c r="T7" s="305"/>
      <c r="U7" s="306"/>
      <c r="V7" s="306"/>
      <c r="W7" s="307"/>
    </row>
    <row r="8" spans="1:23" ht="30" customHeight="1" thickBot="1">
      <c r="A8" s="200"/>
      <c r="B8" s="14">
        <v>3</v>
      </c>
      <c r="C8" s="186" t="s">
        <v>68</v>
      </c>
      <c r="D8" s="187"/>
      <c r="E8" s="188"/>
      <c r="F8" s="207">
        <v>356000</v>
      </c>
      <c r="G8" s="208"/>
      <c r="H8" s="208"/>
      <c r="I8" s="209"/>
      <c r="J8" s="207">
        <v>35600</v>
      </c>
      <c r="K8" s="208"/>
      <c r="L8" s="209"/>
      <c r="M8" s="207">
        <f>F8+J8</f>
        <v>391600</v>
      </c>
      <c r="N8" s="208"/>
      <c r="O8" s="208"/>
      <c r="P8" s="209"/>
      <c r="Q8" s="198" t="s">
        <v>52</v>
      </c>
      <c r="R8" s="191"/>
      <c r="S8" s="6"/>
      <c r="T8" s="21"/>
      <c r="U8" s="21"/>
      <c r="V8" s="21"/>
      <c r="W8" s="21"/>
    </row>
    <row r="9" spans="1:23" ht="30" customHeight="1" thickBot="1">
      <c r="A9" s="200"/>
      <c r="B9" s="24">
        <v>4</v>
      </c>
      <c r="C9" s="220" t="s">
        <v>11</v>
      </c>
      <c r="D9" s="221"/>
      <c r="E9" s="222"/>
      <c r="F9" s="215">
        <v>116000</v>
      </c>
      <c r="G9" s="216"/>
      <c r="H9" s="216"/>
      <c r="I9" s="217"/>
      <c r="J9" s="215">
        <f>F9*0.1</f>
        <v>11600</v>
      </c>
      <c r="K9" s="216"/>
      <c r="L9" s="217"/>
      <c r="M9" s="215">
        <f t="shared" ref="M9" si="0">F9+J9</f>
        <v>127600</v>
      </c>
      <c r="N9" s="216"/>
      <c r="O9" s="216"/>
      <c r="P9" s="217"/>
      <c r="Q9" s="218"/>
      <c r="R9" s="219"/>
      <c r="S9" s="6"/>
      <c r="T9" s="302">
        <f>M9+M5</f>
        <v>664675</v>
      </c>
      <c r="U9" s="303"/>
      <c r="V9" s="303"/>
      <c r="W9" s="304"/>
    </row>
    <row r="10" spans="1:23" ht="30" customHeight="1" thickBot="1">
      <c r="A10" s="201"/>
      <c r="B10" s="15">
        <v>5</v>
      </c>
      <c r="C10" s="229" t="s">
        <v>10</v>
      </c>
      <c r="D10" s="230"/>
      <c r="E10" s="231"/>
      <c r="F10" s="226">
        <v>175000</v>
      </c>
      <c r="G10" s="227"/>
      <c r="H10" s="227"/>
      <c r="I10" s="228"/>
      <c r="J10" s="226">
        <f>F10*0.1</f>
        <v>17500</v>
      </c>
      <c r="K10" s="227"/>
      <c r="L10" s="228"/>
      <c r="M10" s="226">
        <f t="shared" ref="M10:M26" si="1">F10+J10</f>
        <v>192500</v>
      </c>
      <c r="N10" s="227"/>
      <c r="O10" s="227"/>
      <c r="P10" s="228"/>
      <c r="Q10" s="196"/>
      <c r="R10" s="197"/>
      <c r="S10" s="6"/>
      <c r="T10" s="302">
        <f>M10+M6</f>
        <v>238700</v>
      </c>
      <c r="U10" s="303"/>
      <c r="V10" s="303"/>
      <c r="W10" s="304"/>
    </row>
    <row r="11" spans="1:23" ht="30" customHeight="1" thickTop="1" thickBot="1">
      <c r="A11" s="200" t="s">
        <v>21</v>
      </c>
      <c r="B11" s="13">
        <v>1</v>
      </c>
      <c r="C11" s="211" t="s">
        <v>14</v>
      </c>
      <c r="D11" s="211"/>
      <c r="E11" s="211"/>
      <c r="F11" s="258">
        <v>525000</v>
      </c>
      <c r="G11" s="258"/>
      <c r="H11" s="258"/>
      <c r="I11" s="258"/>
      <c r="J11" s="258">
        <f t="shared" ref="J11:J26" si="2">F11*0.1</f>
        <v>52500</v>
      </c>
      <c r="K11" s="258"/>
      <c r="L11" s="258"/>
      <c r="M11" s="258">
        <f t="shared" si="1"/>
        <v>577500</v>
      </c>
      <c r="N11" s="258"/>
      <c r="O11" s="258"/>
      <c r="P11" s="258"/>
      <c r="Q11" s="210" t="s">
        <v>63</v>
      </c>
      <c r="R11" s="211"/>
      <c r="S11" s="6"/>
      <c r="T11" s="315" t="s">
        <v>54</v>
      </c>
      <c r="U11" s="315"/>
      <c r="V11" s="315"/>
      <c r="W11" s="315"/>
    </row>
    <row r="12" spans="1:23" ht="30" customHeight="1">
      <c r="A12" s="200"/>
      <c r="B12" s="14">
        <v>2</v>
      </c>
      <c r="C12" s="191" t="s">
        <v>25</v>
      </c>
      <c r="D12" s="191"/>
      <c r="E12" s="191"/>
      <c r="F12" s="189">
        <v>660000</v>
      </c>
      <c r="G12" s="189"/>
      <c r="H12" s="189"/>
      <c r="I12" s="189"/>
      <c r="J12" s="189">
        <f t="shared" si="2"/>
        <v>66000</v>
      </c>
      <c r="K12" s="189"/>
      <c r="L12" s="189"/>
      <c r="M12" s="189">
        <f>F12+J12</f>
        <v>726000</v>
      </c>
      <c r="N12" s="189"/>
      <c r="O12" s="189"/>
      <c r="P12" s="189"/>
      <c r="Q12" s="210" t="s">
        <v>64</v>
      </c>
      <c r="R12" s="211"/>
      <c r="S12" s="6"/>
      <c r="T12" s="302">
        <f>M19+M17+M16+M15+M14+M13+M11+M5</f>
        <v>2071575</v>
      </c>
      <c r="U12" s="303"/>
      <c r="V12" s="303"/>
      <c r="W12" s="304"/>
    </row>
    <row r="13" spans="1:23" ht="30" customHeight="1" thickBot="1">
      <c r="A13" s="200"/>
      <c r="B13" s="13">
        <v>3</v>
      </c>
      <c r="C13" s="186" t="s">
        <v>40</v>
      </c>
      <c r="D13" s="187"/>
      <c r="E13" s="188"/>
      <c r="F13" s="207">
        <v>720000</v>
      </c>
      <c r="G13" s="208"/>
      <c r="H13" s="208"/>
      <c r="I13" s="209"/>
      <c r="J13" s="207">
        <f t="shared" si="2"/>
        <v>72000</v>
      </c>
      <c r="K13" s="208"/>
      <c r="L13" s="209"/>
      <c r="M13" s="207">
        <f t="shared" si="1"/>
        <v>792000</v>
      </c>
      <c r="N13" s="208"/>
      <c r="O13" s="208"/>
      <c r="P13" s="209"/>
      <c r="Q13" s="238" t="s">
        <v>63</v>
      </c>
      <c r="R13" s="239"/>
      <c r="S13" s="6"/>
      <c r="T13" s="305"/>
      <c r="U13" s="306"/>
      <c r="V13" s="306"/>
      <c r="W13" s="307"/>
    </row>
    <row r="14" spans="1:23" ht="30" customHeight="1" thickBot="1">
      <c r="A14" s="200"/>
      <c r="B14" s="14">
        <v>4</v>
      </c>
      <c r="C14" s="191" t="s">
        <v>13</v>
      </c>
      <c r="D14" s="191"/>
      <c r="E14" s="191"/>
      <c r="F14" s="189">
        <v>105000</v>
      </c>
      <c r="G14" s="189"/>
      <c r="H14" s="189"/>
      <c r="I14" s="189"/>
      <c r="J14" s="189">
        <f>F14*0.1</f>
        <v>10500</v>
      </c>
      <c r="K14" s="189"/>
      <c r="L14" s="189"/>
      <c r="M14" s="189">
        <f>F14+J14</f>
        <v>115500</v>
      </c>
      <c r="N14" s="189"/>
      <c r="O14" s="189"/>
      <c r="P14" s="189"/>
      <c r="Q14" s="198" t="s">
        <v>63</v>
      </c>
      <c r="R14" s="191"/>
      <c r="S14" s="6"/>
      <c r="T14" s="21"/>
      <c r="U14" s="21"/>
      <c r="V14" s="21"/>
      <c r="W14" s="21"/>
    </row>
    <row r="15" spans="1:23" ht="30" customHeight="1">
      <c r="A15" s="200"/>
      <c r="B15" s="13">
        <v>5</v>
      </c>
      <c r="C15" s="334" t="s">
        <v>77</v>
      </c>
      <c r="D15" s="335"/>
      <c r="E15" s="336"/>
      <c r="F15" s="189">
        <v>15000</v>
      </c>
      <c r="G15" s="189"/>
      <c r="H15" s="189"/>
      <c r="I15" s="189"/>
      <c r="J15" s="189">
        <f>F15*0.1</f>
        <v>1500</v>
      </c>
      <c r="K15" s="189"/>
      <c r="L15" s="189"/>
      <c r="M15" s="189">
        <f>F15+J15</f>
        <v>16500</v>
      </c>
      <c r="N15" s="189"/>
      <c r="O15" s="189"/>
      <c r="P15" s="189"/>
      <c r="Q15" s="198" t="s">
        <v>63</v>
      </c>
      <c r="R15" s="191"/>
      <c r="S15" s="17"/>
      <c r="T15" s="302" t="e">
        <f>T6+T10+T12</f>
        <v>#REF!</v>
      </c>
      <c r="U15" s="312"/>
      <c r="V15" s="312"/>
      <c r="W15" s="313"/>
    </row>
    <row r="16" spans="1:23" ht="30" customHeight="1" thickBot="1">
      <c r="A16" s="200"/>
      <c r="B16" s="14">
        <v>6</v>
      </c>
      <c r="C16" s="337" t="s">
        <v>76</v>
      </c>
      <c r="D16" s="338"/>
      <c r="E16" s="339"/>
      <c r="F16" s="207">
        <v>30000</v>
      </c>
      <c r="G16" s="208"/>
      <c r="H16" s="208"/>
      <c r="I16" s="209"/>
      <c r="J16" s="207">
        <f t="shared" si="2"/>
        <v>3000</v>
      </c>
      <c r="K16" s="208"/>
      <c r="L16" s="209"/>
      <c r="M16" s="207">
        <f t="shared" si="1"/>
        <v>33000</v>
      </c>
      <c r="N16" s="208"/>
      <c r="O16" s="208"/>
      <c r="P16" s="209"/>
      <c r="Q16" s="198" t="s">
        <v>63</v>
      </c>
      <c r="R16" s="191"/>
      <c r="S16" s="17"/>
      <c r="T16" s="314"/>
      <c r="U16" s="315"/>
      <c r="V16" s="315"/>
      <c r="W16" s="316"/>
    </row>
    <row r="17" spans="1:27" ht="30" customHeight="1">
      <c r="A17" s="200"/>
      <c r="B17" s="13">
        <v>7</v>
      </c>
      <c r="C17" s="186"/>
      <c r="D17" s="187"/>
      <c r="E17" s="188"/>
      <c r="F17" s="189">
        <v>0</v>
      </c>
      <c r="G17" s="189"/>
      <c r="H17" s="189"/>
      <c r="I17" s="189"/>
      <c r="J17" s="189">
        <f t="shared" si="2"/>
        <v>0</v>
      </c>
      <c r="K17" s="189"/>
      <c r="L17" s="189"/>
      <c r="M17" s="189">
        <f t="shared" si="1"/>
        <v>0</v>
      </c>
      <c r="N17" s="189"/>
      <c r="O17" s="189"/>
      <c r="P17" s="189"/>
      <c r="Q17" s="198" t="s">
        <v>65</v>
      </c>
      <c r="R17" s="191"/>
      <c r="S17" s="6"/>
      <c r="T17" s="21"/>
      <c r="U17" s="21"/>
      <c r="V17" s="21"/>
      <c r="W17" s="21"/>
    </row>
    <row r="18" spans="1:27" ht="30" customHeight="1" thickBot="1">
      <c r="A18" s="200"/>
      <c r="B18" s="13">
        <v>8</v>
      </c>
      <c r="C18" s="334"/>
      <c r="D18" s="335"/>
      <c r="E18" s="336"/>
      <c r="F18" s="189">
        <v>0</v>
      </c>
      <c r="G18" s="189"/>
      <c r="H18" s="189"/>
      <c r="I18" s="189"/>
      <c r="J18" s="189">
        <f>F18*0.1</f>
        <v>0</v>
      </c>
      <c r="K18" s="189"/>
      <c r="L18" s="189"/>
      <c r="M18" s="189">
        <f>F18+J18</f>
        <v>0</v>
      </c>
      <c r="N18" s="189"/>
      <c r="O18" s="189"/>
      <c r="P18" s="189"/>
      <c r="Q18" s="198"/>
      <c r="R18" s="191"/>
      <c r="S18" s="6"/>
      <c r="T18" s="21"/>
      <c r="U18" s="21"/>
      <c r="V18" s="21"/>
      <c r="W18" s="21"/>
    </row>
    <row r="19" spans="1:27" ht="30" customHeight="1">
      <c r="A19" s="200"/>
      <c r="B19" s="14">
        <v>9</v>
      </c>
      <c r="C19" s="186"/>
      <c r="D19" s="187"/>
      <c r="E19" s="188"/>
      <c r="F19" s="189">
        <v>0</v>
      </c>
      <c r="G19" s="189"/>
      <c r="H19" s="189"/>
      <c r="I19" s="189"/>
      <c r="J19" s="189">
        <f t="shared" si="2"/>
        <v>0</v>
      </c>
      <c r="K19" s="189"/>
      <c r="L19" s="189"/>
      <c r="M19" s="189">
        <f t="shared" si="1"/>
        <v>0</v>
      </c>
      <c r="N19" s="189"/>
      <c r="O19" s="189"/>
      <c r="P19" s="189"/>
      <c r="Q19" s="198"/>
      <c r="R19" s="191"/>
      <c r="S19" s="6"/>
      <c r="T19" s="302" t="e">
        <f>M27-T15</f>
        <v>#REF!</v>
      </c>
      <c r="U19" s="303"/>
      <c r="V19" s="303"/>
      <c r="W19" s="304"/>
    </row>
    <row r="20" spans="1:27" ht="30" customHeight="1" thickBot="1">
      <c r="A20" s="201"/>
      <c r="B20" s="15">
        <v>10</v>
      </c>
      <c r="C20" s="197"/>
      <c r="D20" s="197"/>
      <c r="E20" s="197"/>
      <c r="F20" s="195">
        <v>0</v>
      </c>
      <c r="G20" s="195"/>
      <c r="H20" s="195"/>
      <c r="I20" s="195"/>
      <c r="J20" s="195">
        <f t="shared" si="2"/>
        <v>0</v>
      </c>
      <c r="K20" s="195"/>
      <c r="L20" s="195"/>
      <c r="M20" s="195">
        <f t="shared" si="1"/>
        <v>0</v>
      </c>
      <c r="N20" s="195"/>
      <c r="O20" s="195"/>
      <c r="P20" s="195"/>
      <c r="Q20" s="197" t="s">
        <v>66</v>
      </c>
      <c r="R20" s="197"/>
      <c r="S20" s="6"/>
      <c r="T20" s="305"/>
      <c r="U20" s="306"/>
      <c r="V20" s="306"/>
      <c r="W20" s="307"/>
    </row>
    <row r="21" spans="1:27" ht="30" customHeight="1" thickTop="1">
      <c r="A21" s="255" t="s">
        <v>22</v>
      </c>
      <c r="B21" s="13">
        <v>1</v>
      </c>
      <c r="C21" s="329" t="s">
        <v>38</v>
      </c>
      <c r="D21" s="329"/>
      <c r="E21" s="329"/>
      <c r="F21" s="258">
        <v>0</v>
      </c>
      <c r="G21" s="258"/>
      <c r="H21" s="258"/>
      <c r="I21" s="258"/>
      <c r="J21" s="258">
        <f>F21*0.1</f>
        <v>0</v>
      </c>
      <c r="K21" s="258"/>
      <c r="L21" s="258"/>
      <c r="M21" s="258">
        <f>F21+J21</f>
        <v>0</v>
      </c>
      <c r="N21" s="258"/>
      <c r="O21" s="258"/>
      <c r="P21" s="258"/>
      <c r="Q21" s="210" t="s">
        <v>63</v>
      </c>
      <c r="R21" s="211"/>
      <c r="S21" s="6"/>
      <c r="T21" s="21"/>
    </row>
    <row r="22" spans="1:27" ht="30" customHeight="1">
      <c r="A22" s="256"/>
      <c r="B22" s="13">
        <v>3</v>
      </c>
      <c r="C22" s="191" t="s">
        <v>26</v>
      </c>
      <c r="D22" s="191"/>
      <c r="E22" s="191"/>
      <c r="F22" s="189">
        <v>152000</v>
      </c>
      <c r="G22" s="189"/>
      <c r="H22" s="189"/>
      <c r="I22" s="189"/>
      <c r="J22" s="189">
        <f t="shared" si="2"/>
        <v>15200</v>
      </c>
      <c r="K22" s="189"/>
      <c r="L22" s="189"/>
      <c r="M22" s="189">
        <f t="shared" si="1"/>
        <v>167200</v>
      </c>
      <c r="N22" s="189"/>
      <c r="O22" s="189"/>
      <c r="P22" s="189"/>
      <c r="Q22" s="210"/>
      <c r="R22" s="211"/>
      <c r="S22" s="6"/>
    </row>
    <row r="23" spans="1:27" ht="30" customHeight="1">
      <c r="A23" s="256"/>
      <c r="B23" s="260">
        <v>4</v>
      </c>
      <c r="C23" s="293" t="s">
        <v>48</v>
      </c>
      <c r="D23" s="294"/>
      <c r="E23" s="295"/>
      <c r="F23" s="271">
        <v>0</v>
      </c>
      <c r="G23" s="271"/>
      <c r="H23" s="271"/>
      <c r="I23" s="271"/>
      <c r="J23" s="271">
        <f t="shared" si="2"/>
        <v>0</v>
      </c>
      <c r="K23" s="271"/>
      <c r="L23" s="271"/>
      <c r="M23" s="215">
        <f>F23+J23+F24</f>
        <v>0</v>
      </c>
      <c r="N23" s="216"/>
      <c r="O23" s="216"/>
      <c r="P23" s="217"/>
      <c r="Q23" s="275" t="s">
        <v>64</v>
      </c>
      <c r="R23" s="276"/>
      <c r="S23" s="6"/>
    </row>
    <row r="24" spans="1:27" ht="30" customHeight="1">
      <c r="A24" s="256"/>
      <c r="B24" s="261"/>
      <c r="C24" s="296"/>
      <c r="D24" s="297"/>
      <c r="E24" s="298"/>
      <c r="F24" s="282">
        <v>0</v>
      </c>
      <c r="G24" s="282"/>
      <c r="H24" s="282"/>
      <c r="I24" s="282"/>
      <c r="J24" s="282" t="s">
        <v>16</v>
      </c>
      <c r="K24" s="282"/>
      <c r="L24" s="282"/>
      <c r="M24" s="272"/>
      <c r="N24" s="273"/>
      <c r="O24" s="273"/>
      <c r="P24" s="274"/>
      <c r="Q24" s="277"/>
      <c r="R24" s="278"/>
      <c r="S24" s="6"/>
    </row>
    <row r="25" spans="1:27" ht="30" customHeight="1">
      <c r="A25" s="256"/>
      <c r="B25" s="13">
        <v>5</v>
      </c>
      <c r="C25" s="191" t="s">
        <v>43</v>
      </c>
      <c r="D25" s="191"/>
      <c r="E25" s="191"/>
      <c r="F25" s="189">
        <v>84000</v>
      </c>
      <c r="G25" s="189"/>
      <c r="H25" s="189"/>
      <c r="I25" s="189"/>
      <c r="J25" s="189">
        <f t="shared" si="2"/>
        <v>8400</v>
      </c>
      <c r="K25" s="189"/>
      <c r="L25" s="189"/>
      <c r="M25" s="189">
        <f t="shared" si="1"/>
        <v>92400</v>
      </c>
      <c r="N25" s="189"/>
      <c r="O25" s="189"/>
      <c r="P25" s="189"/>
      <c r="Q25" s="210"/>
      <c r="R25" s="211"/>
      <c r="S25" s="6"/>
    </row>
    <row r="26" spans="1:27" ht="30" customHeight="1" thickBot="1">
      <c r="A26" s="256"/>
      <c r="B26" s="13">
        <v>6</v>
      </c>
      <c r="C26" s="211" t="s">
        <v>47</v>
      </c>
      <c r="D26" s="211"/>
      <c r="E26" s="211"/>
      <c r="F26" s="258">
        <v>0</v>
      </c>
      <c r="G26" s="258"/>
      <c r="H26" s="258"/>
      <c r="I26" s="258"/>
      <c r="J26" s="258">
        <f t="shared" si="2"/>
        <v>0</v>
      </c>
      <c r="K26" s="258"/>
      <c r="L26" s="258"/>
      <c r="M26" s="258">
        <f t="shared" si="1"/>
        <v>0</v>
      </c>
      <c r="N26" s="258"/>
      <c r="O26" s="258"/>
      <c r="P26" s="258"/>
      <c r="Q26" s="210" t="s">
        <v>60</v>
      </c>
      <c r="R26" s="211"/>
      <c r="S26" s="6"/>
    </row>
    <row r="27" spans="1:27" ht="30" customHeight="1" thickBot="1">
      <c r="A27" s="19"/>
      <c r="B27" s="7"/>
      <c r="C27" s="6"/>
      <c r="D27" s="6"/>
      <c r="E27" s="6"/>
      <c r="F27" s="283">
        <f>SUM(F5:F26)</f>
        <v>4037250</v>
      </c>
      <c r="G27" s="284"/>
      <c r="H27" s="284"/>
      <c r="I27" s="285"/>
      <c r="J27" s="283">
        <f>SUM(J5:J26)</f>
        <v>403725</v>
      </c>
      <c r="K27" s="284"/>
      <c r="L27" s="285"/>
      <c r="M27" s="283">
        <f>SUM(M5:M26)</f>
        <v>4440975</v>
      </c>
      <c r="N27" s="284"/>
      <c r="O27" s="284"/>
      <c r="P27" s="285"/>
      <c r="Q27" s="6"/>
      <c r="R27" s="6"/>
      <c r="S27" s="6"/>
    </row>
    <row r="28" spans="1:27" ht="26.25" customHeight="1">
      <c r="A28" s="19"/>
      <c r="C28" s="6"/>
      <c r="D28" s="6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  <c r="R28" s="2"/>
      <c r="S28" s="6"/>
    </row>
    <row r="29" spans="1:27" ht="26.25" customHeight="1">
      <c r="A29" s="6"/>
      <c r="S29" s="6"/>
    </row>
    <row r="30" spans="1:27" ht="30" customHeight="1">
      <c r="S30" s="2"/>
      <c r="AA30" s="1" t="s">
        <v>45</v>
      </c>
    </row>
  </sheetData>
  <mergeCells count="132">
    <mergeCell ref="M9:P9"/>
    <mergeCell ref="Q9:R9"/>
    <mergeCell ref="T9:W9"/>
    <mergeCell ref="C5:E5"/>
    <mergeCell ref="F5:I5"/>
    <mergeCell ref="J5:L5"/>
    <mergeCell ref="M5:P5"/>
    <mergeCell ref="Q5:R5"/>
    <mergeCell ref="T5:W5"/>
    <mergeCell ref="Q8:R8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C10:E10"/>
    <mergeCell ref="F10:I10"/>
    <mergeCell ref="J10:L10"/>
    <mergeCell ref="M10:P10"/>
    <mergeCell ref="Q10:R10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10:W10"/>
    <mergeCell ref="C9:E9"/>
    <mergeCell ref="F9:I9"/>
    <mergeCell ref="J9:L9"/>
    <mergeCell ref="C14:E14"/>
    <mergeCell ref="F14:I14"/>
    <mergeCell ref="J14:L14"/>
    <mergeCell ref="M14:P14"/>
    <mergeCell ref="Q14:R14"/>
    <mergeCell ref="C15:E15"/>
    <mergeCell ref="F15:I15"/>
    <mergeCell ref="J15:L15"/>
    <mergeCell ref="M15:P15"/>
    <mergeCell ref="Q15:R15"/>
    <mergeCell ref="A6:A10"/>
    <mergeCell ref="J12:L12"/>
    <mergeCell ref="M12:P12"/>
    <mergeCell ref="Q12:R12"/>
    <mergeCell ref="T12:W13"/>
    <mergeCell ref="C13:E13"/>
    <mergeCell ref="F13:I13"/>
    <mergeCell ref="J13:L13"/>
    <mergeCell ref="M13:P13"/>
    <mergeCell ref="Q13:R13"/>
    <mergeCell ref="A11:A20"/>
    <mergeCell ref="C11:E11"/>
    <mergeCell ref="F11:I11"/>
    <mergeCell ref="J11:L11"/>
    <mergeCell ref="M11:P11"/>
    <mergeCell ref="Q11:R11"/>
    <mergeCell ref="T11:W11"/>
    <mergeCell ref="C12:E12"/>
    <mergeCell ref="F12:I12"/>
    <mergeCell ref="T15:W16"/>
    <mergeCell ref="C16:E16"/>
    <mergeCell ref="F16:I16"/>
    <mergeCell ref="J16:L16"/>
    <mergeCell ref="M16:P16"/>
    <mergeCell ref="Q16:R16"/>
    <mergeCell ref="C19:E19"/>
    <mergeCell ref="F19:I19"/>
    <mergeCell ref="J19:L19"/>
    <mergeCell ref="M19:P19"/>
    <mergeCell ref="Q19:R19"/>
    <mergeCell ref="T19:W20"/>
    <mergeCell ref="C20:E20"/>
    <mergeCell ref="F20:I20"/>
    <mergeCell ref="J20:L20"/>
    <mergeCell ref="M20:P20"/>
    <mergeCell ref="Q20:R20"/>
    <mergeCell ref="C17:E17"/>
    <mergeCell ref="F17:I17"/>
    <mergeCell ref="J17:L17"/>
    <mergeCell ref="M17:P17"/>
    <mergeCell ref="Q17:R17"/>
    <mergeCell ref="C18:E18"/>
    <mergeCell ref="F18:I18"/>
    <mergeCell ref="J18:L18"/>
    <mergeCell ref="M18:P18"/>
    <mergeCell ref="Q18:R18"/>
    <mergeCell ref="A21:A26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B23:B24"/>
    <mergeCell ref="C23:E24"/>
    <mergeCell ref="F23:I23"/>
    <mergeCell ref="J23:L23"/>
    <mergeCell ref="M23:P24"/>
    <mergeCell ref="Q23:R24"/>
    <mergeCell ref="F24:I24"/>
    <mergeCell ref="J24:L24"/>
    <mergeCell ref="F27:I27"/>
    <mergeCell ref="J27:L27"/>
    <mergeCell ref="M27:P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Q26:R26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79A8E-B299-40C8-B83B-9AA0A74DE33D}">
  <dimension ref="A1:AA29"/>
  <sheetViews>
    <sheetView zoomScaleNormal="100" workbookViewId="0">
      <selection activeCell="Q5" sqref="Q5:R23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92" t="s">
        <v>56</v>
      </c>
      <c r="D1" s="192"/>
      <c r="E1" s="192"/>
      <c r="F1" s="193">
        <v>4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3" ht="30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3" ht="30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6"/>
      <c r="T5" s="315" t="s">
        <v>34</v>
      </c>
      <c r="U5" s="315"/>
      <c r="V5" s="315"/>
      <c r="W5" s="315"/>
    </row>
    <row r="6" spans="1:23" ht="30" customHeight="1" thickTop="1">
      <c r="A6" s="199" t="s">
        <v>20</v>
      </c>
      <c r="B6" s="22">
        <v>1</v>
      </c>
      <c r="C6" s="205" t="s">
        <v>9</v>
      </c>
      <c r="D6" s="205"/>
      <c r="E6" s="205"/>
      <c r="F6" s="203">
        <v>103765</v>
      </c>
      <c r="G6" s="203"/>
      <c r="H6" s="203"/>
      <c r="I6" s="203"/>
      <c r="J6" s="203">
        <v>10376</v>
      </c>
      <c r="K6" s="203"/>
      <c r="L6" s="203"/>
      <c r="M6" s="203">
        <f>F6+J6</f>
        <v>114141</v>
      </c>
      <c r="N6" s="203"/>
      <c r="O6" s="203"/>
      <c r="P6" s="203"/>
      <c r="Q6" s="204" t="s">
        <v>74</v>
      </c>
      <c r="R6" s="205"/>
      <c r="S6" s="6"/>
      <c r="T6" s="302" t="e">
        <f>M8+#REF!+#REF!+M11+M22+M24+M25</f>
        <v>#REF!</v>
      </c>
      <c r="U6" s="303"/>
      <c r="V6" s="303"/>
      <c r="W6" s="304"/>
    </row>
    <row r="7" spans="1:23" ht="30" customHeight="1" thickBot="1">
      <c r="A7" s="200"/>
      <c r="B7" s="14">
        <v>2</v>
      </c>
      <c r="C7" s="191" t="s">
        <v>12</v>
      </c>
      <c r="D7" s="191"/>
      <c r="E7" s="191"/>
      <c r="F7" s="189">
        <v>761260</v>
      </c>
      <c r="G7" s="189"/>
      <c r="H7" s="189"/>
      <c r="I7" s="189"/>
      <c r="J7" s="189">
        <v>76126</v>
      </c>
      <c r="K7" s="189"/>
      <c r="L7" s="189"/>
      <c r="M7" s="189">
        <f>F7+J7</f>
        <v>837386</v>
      </c>
      <c r="N7" s="189"/>
      <c r="O7" s="189"/>
      <c r="P7" s="189"/>
      <c r="Q7" s="210" t="s">
        <v>64</v>
      </c>
      <c r="R7" s="211"/>
      <c r="S7" s="6"/>
      <c r="T7" s="305"/>
      <c r="U7" s="306"/>
      <c r="V7" s="306"/>
      <c r="W7" s="307"/>
    </row>
    <row r="8" spans="1:23" ht="30" customHeight="1" thickBot="1">
      <c r="A8" s="200"/>
      <c r="B8" s="14">
        <v>3</v>
      </c>
      <c r="C8" s="186" t="s">
        <v>68</v>
      </c>
      <c r="D8" s="187"/>
      <c r="E8" s="188"/>
      <c r="F8" s="207">
        <v>447000</v>
      </c>
      <c r="G8" s="208"/>
      <c r="H8" s="208"/>
      <c r="I8" s="209"/>
      <c r="J8" s="207">
        <v>44700</v>
      </c>
      <c r="K8" s="208"/>
      <c r="L8" s="209"/>
      <c r="M8" s="207">
        <f>F8+J8</f>
        <v>491700</v>
      </c>
      <c r="N8" s="208"/>
      <c r="O8" s="208"/>
      <c r="P8" s="209"/>
      <c r="Q8" s="198" t="s">
        <v>73</v>
      </c>
      <c r="R8" s="191"/>
      <c r="S8" s="6"/>
      <c r="T8" s="21"/>
      <c r="U8" s="21"/>
      <c r="V8" s="21"/>
      <c r="W8" s="21"/>
    </row>
    <row r="9" spans="1:23" ht="30" customHeight="1" thickBot="1">
      <c r="A9" s="201"/>
      <c r="B9" s="15">
        <v>4</v>
      </c>
      <c r="C9" s="229"/>
      <c r="D9" s="230"/>
      <c r="E9" s="231"/>
      <c r="F9" s="226"/>
      <c r="G9" s="227"/>
      <c r="H9" s="227"/>
      <c r="I9" s="228"/>
      <c r="J9" s="226">
        <f>F9*0.1</f>
        <v>0</v>
      </c>
      <c r="K9" s="227"/>
      <c r="L9" s="228"/>
      <c r="M9" s="226">
        <f t="shared" ref="M9:M25" si="0">F9+J9</f>
        <v>0</v>
      </c>
      <c r="N9" s="227"/>
      <c r="O9" s="227"/>
      <c r="P9" s="228"/>
      <c r="Q9" s="196"/>
      <c r="R9" s="197"/>
      <c r="S9" s="6"/>
      <c r="T9" s="302">
        <f>M9+M6</f>
        <v>114141</v>
      </c>
      <c r="U9" s="303"/>
      <c r="V9" s="303"/>
      <c r="W9" s="304"/>
    </row>
    <row r="10" spans="1:23" ht="30" customHeight="1" thickTop="1" thickBot="1">
      <c r="A10" s="200" t="s">
        <v>21</v>
      </c>
      <c r="B10" s="13">
        <v>1</v>
      </c>
      <c r="C10" s="211" t="s">
        <v>14</v>
      </c>
      <c r="D10" s="211"/>
      <c r="E10" s="211"/>
      <c r="F10" s="258">
        <v>615000</v>
      </c>
      <c r="G10" s="258"/>
      <c r="H10" s="258"/>
      <c r="I10" s="258"/>
      <c r="J10" s="258">
        <f t="shared" ref="J10:J25" si="1">F10*0.1</f>
        <v>61500</v>
      </c>
      <c r="K10" s="258"/>
      <c r="L10" s="258"/>
      <c r="M10" s="258">
        <f t="shared" si="0"/>
        <v>676500</v>
      </c>
      <c r="N10" s="258"/>
      <c r="O10" s="258"/>
      <c r="P10" s="258"/>
      <c r="Q10" s="210" t="s">
        <v>63</v>
      </c>
      <c r="R10" s="211"/>
      <c r="S10" s="6"/>
      <c r="T10" s="315" t="s">
        <v>54</v>
      </c>
      <c r="U10" s="315"/>
      <c r="V10" s="315"/>
      <c r="W10" s="315"/>
    </row>
    <row r="11" spans="1:23" ht="30" customHeight="1">
      <c r="A11" s="200"/>
      <c r="B11" s="14">
        <v>2</v>
      </c>
      <c r="C11" s="191" t="s">
        <v>25</v>
      </c>
      <c r="D11" s="191"/>
      <c r="E11" s="191"/>
      <c r="F11" s="189">
        <v>1013500</v>
      </c>
      <c r="G11" s="189"/>
      <c r="H11" s="189"/>
      <c r="I11" s="189"/>
      <c r="J11" s="189">
        <f t="shared" si="1"/>
        <v>101350</v>
      </c>
      <c r="K11" s="189"/>
      <c r="L11" s="189"/>
      <c r="M11" s="189">
        <f>F11+J11</f>
        <v>1114850</v>
      </c>
      <c r="N11" s="189"/>
      <c r="O11" s="189"/>
      <c r="P11" s="189"/>
      <c r="Q11" s="210" t="s">
        <v>64</v>
      </c>
      <c r="R11" s="211"/>
      <c r="S11" s="6"/>
      <c r="T11" s="302">
        <f>M18+M16+M15+M14+M13+M12+M10+M5</f>
        <v>2510475</v>
      </c>
      <c r="U11" s="303"/>
      <c r="V11" s="303"/>
      <c r="W11" s="304"/>
    </row>
    <row r="12" spans="1:23" ht="30" customHeight="1" thickBot="1">
      <c r="A12" s="200"/>
      <c r="B12" s="13">
        <v>3</v>
      </c>
      <c r="C12" s="186" t="s">
        <v>40</v>
      </c>
      <c r="D12" s="187"/>
      <c r="E12" s="188"/>
      <c r="F12" s="207">
        <v>900000</v>
      </c>
      <c r="G12" s="208"/>
      <c r="H12" s="208"/>
      <c r="I12" s="209"/>
      <c r="J12" s="207">
        <f t="shared" si="1"/>
        <v>90000</v>
      </c>
      <c r="K12" s="208"/>
      <c r="L12" s="209"/>
      <c r="M12" s="207">
        <f t="shared" si="0"/>
        <v>990000</v>
      </c>
      <c r="N12" s="208"/>
      <c r="O12" s="208"/>
      <c r="P12" s="209"/>
      <c r="Q12" s="238" t="s">
        <v>75</v>
      </c>
      <c r="R12" s="239"/>
      <c r="S12" s="6"/>
      <c r="T12" s="305"/>
      <c r="U12" s="306"/>
      <c r="V12" s="306"/>
      <c r="W12" s="307"/>
    </row>
    <row r="13" spans="1:23" ht="30" customHeight="1" thickBot="1">
      <c r="A13" s="200"/>
      <c r="B13" s="14">
        <v>4</v>
      </c>
      <c r="C13" s="191" t="s">
        <v>13</v>
      </c>
      <c r="D13" s="191"/>
      <c r="E13" s="191"/>
      <c r="F13" s="189">
        <v>60000</v>
      </c>
      <c r="G13" s="189"/>
      <c r="H13" s="189"/>
      <c r="I13" s="189"/>
      <c r="J13" s="189">
        <f>F13*0.1</f>
        <v>6000</v>
      </c>
      <c r="K13" s="189"/>
      <c r="L13" s="189"/>
      <c r="M13" s="189">
        <f>F13+J13</f>
        <v>66000</v>
      </c>
      <c r="N13" s="189"/>
      <c r="O13" s="189"/>
      <c r="P13" s="189"/>
      <c r="Q13" s="198" t="s">
        <v>63</v>
      </c>
      <c r="R13" s="191"/>
      <c r="S13" s="6"/>
      <c r="T13" s="21"/>
      <c r="U13" s="21"/>
      <c r="V13" s="21"/>
      <c r="W13" s="21"/>
    </row>
    <row r="14" spans="1:23" ht="30" customHeight="1">
      <c r="A14" s="200"/>
      <c r="B14" s="13">
        <v>5</v>
      </c>
      <c r="C14" s="186" t="s">
        <v>46</v>
      </c>
      <c r="D14" s="187"/>
      <c r="E14" s="188"/>
      <c r="F14" s="189">
        <v>48000</v>
      </c>
      <c r="G14" s="189"/>
      <c r="H14" s="189"/>
      <c r="I14" s="189"/>
      <c r="J14" s="189">
        <f>F14*0.1</f>
        <v>4800</v>
      </c>
      <c r="K14" s="189"/>
      <c r="L14" s="189"/>
      <c r="M14" s="189">
        <f>F14+J14</f>
        <v>52800</v>
      </c>
      <c r="N14" s="189"/>
      <c r="O14" s="189"/>
      <c r="P14" s="189"/>
      <c r="Q14" s="198" t="s">
        <v>63</v>
      </c>
      <c r="R14" s="191"/>
      <c r="S14" s="17"/>
      <c r="T14" s="302" t="e">
        <f>T6+T9+T11</f>
        <v>#REF!</v>
      </c>
      <c r="U14" s="312"/>
      <c r="V14" s="312"/>
      <c r="W14" s="313"/>
    </row>
    <row r="15" spans="1:23" ht="30" customHeight="1" thickBot="1">
      <c r="A15" s="200"/>
      <c r="B15" s="14">
        <v>6</v>
      </c>
      <c r="C15" s="337" t="s">
        <v>32</v>
      </c>
      <c r="D15" s="338"/>
      <c r="E15" s="339"/>
      <c r="F15" s="207">
        <v>81000</v>
      </c>
      <c r="G15" s="208"/>
      <c r="H15" s="208"/>
      <c r="I15" s="209"/>
      <c r="J15" s="207">
        <f t="shared" si="1"/>
        <v>8100</v>
      </c>
      <c r="K15" s="208"/>
      <c r="L15" s="209"/>
      <c r="M15" s="207">
        <f t="shared" si="0"/>
        <v>89100</v>
      </c>
      <c r="N15" s="208"/>
      <c r="O15" s="208"/>
      <c r="P15" s="209"/>
      <c r="Q15" s="198" t="s">
        <v>72</v>
      </c>
      <c r="R15" s="191"/>
      <c r="S15" s="17"/>
      <c r="T15" s="314"/>
      <c r="U15" s="315"/>
      <c r="V15" s="315"/>
      <c r="W15" s="316"/>
    </row>
    <row r="16" spans="1:23" ht="30" customHeight="1">
      <c r="A16" s="200"/>
      <c r="B16" s="13">
        <v>7</v>
      </c>
      <c r="C16" s="186" t="s">
        <v>51</v>
      </c>
      <c r="D16" s="187"/>
      <c r="E16" s="188"/>
      <c r="F16" s="189">
        <v>75000</v>
      </c>
      <c r="G16" s="189"/>
      <c r="H16" s="189"/>
      <c r="I16" s="189"/>
      <c r="J16" s="189">
        <f t="shared" si="1"/>
        <v>7500</v>
      </c>
      <c r="K16" s="189"/>
      <c r="L16" s="189"/>
      <c r="M16" s="189">
        <f t="shared" si="0"/>
        <v>82500</v>
      </c>
      <c r="N16" s="189"/>
      <c r="O16" s="189"/>
      <c r="P16" s="189"/>
      <c r="Q16" s="198" t="s">
        <v>65</v>
      </c>
      <c r="R16" s="191"/>
      <c r="S16" s="6"/>
      <c r="T16" s="21"/>
      <c r="U16" s="21"/>
      <c r="V16" s="21"/>
      <c r="W16" s="21"/>
    </row>
    <row r="17" spans="1:27" ht="30" customHeight="1" thickBot="1">
      <c r="A17" s="200"/>
      <c r="B17" s="13">
        <v>8</v>
      </c>
      <c r="C17" s="340" t="s">
        <v>29</v>
      </c>
      <c r="D17" s="341"/>
      <c r="E17" s="342"/>
      <c r="F17" s="189">
        <v>45000</v>
      </c>
      <c r="G17" s="189"/>
      <c r="H17" s="189"/>
      <c r="I17" s="189"/>
      <c r="J17" s="189">
        <f>F17*0.1</f>
        <v>4500</v>
      </c>
      <c r="K17" s="189"/>
      <c r="L17" s="189"/>
      <c r="M17" s="189">
        <f>F17+J17</f>
        <v>49500</v>
      </c>
      <c r="N17" s="189"/>
      <c r="O17" s="189"/>
      <c r="P17" s="189"/>
      <c r="Q17" s="198" t="s">
        <v>74</v>
      </c>
      <c r="R17" s="191"/>
      <c r="S17" s="6"/>
      <c r="T17" s="21"/>
      <c r="U17" s="21"/>
      <c r="V17" s="21"/>
      <c r="W17" s="21"/>
    </row>
    <row r="18" spans="1:27" ht="30" customHeight="1">
      <c r="A18" s="200"/>
      <c r="B18" s="14">
        <v>9</v>
      </c>
      <c r="C18" s="186" t="s">
        <v>15</v>
      </c>
      <c r="D18" s="187"/>
      <c r="E18" s="188"/>
      <c r="F18" s="189">
        <v>15000</v>
      </c>
      <c r="G18" s="189"/>
      <c r="H18" s="189"/>
      <c r="I18" s="189"/>
      <c r="J18" s="189">
        <f t="shared" si="1"/>
        <v>1500</v>
      </c>
      <c r="K18" s="189"/>
      <c r="L18" s="189"/>
      <c r="M18" s="189">
        <f t="shared" si="0"/>
        <v>16500</v>
      </c>
      <c r="N18" s="189"/>
      <c r="O18" s="189"/>
      <c r="P18" s="189"/>
      <c r="Q18" s="198"/>
      <c r="R18" s="191"/>
      <c r="S18" s="6"/>
      <c r="T18" s="302" t="e">
        <f>M26-T14</f>
        <v>#REF!</v>
      </c>
      <c r="U18" s="303"/>
      <c r="V18" s="303"/>
      <c r="W18" s="304"/>
    </row>
    <row r="19" spans="1:27" ht="30" customHeight="1" thickBot="1">
      <c r="A19" s="201"/>
      <c r="B19" s="15">
        <v>10</v>
      </c>
      <c r="C19" s="197"/>
      <c r="D19" s="197"/>
      <c r="E19" s="197"/>
      <c r="F19" s="195"/>
      <c r="G19" s="195"/>
      <c r="H19" s="195"/>
      <c r="I19" s="195"/>
      <c r="J19" s="195">
        <f t="shared" si="1"/>
        <v>0</v>
      </c>
      <c r="K19" s="195"/>
      <c r="L19" s="195"/>
      <c r="M19" s="195">
        <f t="shared" si="0"/>
        <v>0</v>
      </c>
      <c r="N19" s="195"/>
      <c r="O19" s="195"/>
      <c r="P19" s="195"/>
      <c r="Q19" s="197" t="s">
        <v>66</v>
      </c>
      <c r="R19" s="197"/>
      <c r="S19" s="6"/>
      <c r="T19" s="305"/>
      <c r="U19" s="306"/>
      <c r="V19" s="306"/>
      <c r="W19" s="307"/>
    </row>
    <row r="20" spans="1:27" ht="30" customHeight="1" thickTop="1">
      <c r="A20" s="255" t="s">
        <v>22</v>
      </c>
      <c r="B20" s="13">
        <v>1</v>
      </c>
      <c r="C20" s="329" t="s">
        <v>38</v>
      </c>
      <c r="D20" s="329"/>
      <c r="E20" s="329"/>
      <c r="F20" s="258"/>
      <c r="G20" s="258"/>
      <c r="H20" s="258"/>
      <c r="I20" s="258"/>
      <c r="J20" s="258">
        <f>F20*0.1</f>
        <v>0</v>
      </c>
      <c r="K20" s="258"/>
      <c r="L20" s="258"/>
      <c r="M20" s="258">
        <f>F20+J20</f>
        <v>0</v>
      </c>
      <c r="N20" s="258"/>
      <c r="O20" s="258"/>
      <c r="P20" s="258"/>
      <c r="Q20" s="210" t="s">
        <v>63</v>
      </c>
      <c r="R20" s="211"/>
      <c r="S20" s="6"/>
      <c r="T20" s="21"/>
    </row>
    <row r="21" spans="1:27" ht="30" customHeight="1">
      <c r="A21" s="256"/>
      <c r="B21" s="13">
        <v>3</v>
      </c>
      <c r="C21" s="191" t="s">
        <v>26</v>
      </c>
      <c r="D21" s="191"/>
      <c r="E21" s="191"/>
      <c r="F21" s="189"/>
      <c r="G21" s="189"/>
      <c r="H21" s="189"/>
      <c r="I21" s="189"/>
      <c r="J21" s="189">
        <f t="shared" si="1"/>
        <v>0</v>
      </c>
      <c r="K21" s="189"/>
      <c r="L21" s="189"/>
      <c r="M21" s="189">
        <f t="shared" si="0"/>
        <v>0</v>
      </c>
      <c r="N21" s="189"/>
      <c r="O21" s="189"/>
      <c r="P21" s="189"/>
      <c r="Q21" s="210"/>
      <c r="R21" s="211"/>
      <c r="S21" s="6"/>
    </row>
    <row r="22" spans="1:27" ht="30" customHeight="1">
      <c r="A22" s="256"/>
      <c r="B22" s="260">
        <v>4</v>
      </c>
      <c r="C22" s="293" t="s">
        <v>48</v>
      </c>
      <c r="D22" s="294"/>
      <c r="E22" s="295"/>
      <c r="F22" s="271"/>
      <c r="G22" s="271"/>
      <c r="H22" s="271"/>
      <c r="I22" s="271"/>
      <c r="J22" s="271">
        <f t="shared" si="1"/>
        <v>0</v>
      </c>
      <c r="K22" s="271"/>
      <c r="L22" s="271"/>
      <c r="M22" s="215">
        <f>F22+J22+F23</f>
        <v>0</v>
      </c>
      <c r="N22" s="216"/>
      <c r="O22" s="216"/>
      <c r="P22" s="217"/>
      <c r="Q22" s="275" t="s">
        <v>64</v>
      </c>
      <c r="R22" s="276"/>
      <c r="S22" s="6"/>
    </row>
    <row r="23" spans="1:27" ht="30" customHeight="1">
      <c r="A23" s="256"/>
      <c r="B23" s="261"/>
      <c r="C23" s="296"/>
      <c r="D23" s="297"/>
      <c r="E23" s="298"/>
      <c r="F23" s="282"/>
      <c r="G23" s="282"/>
      <c r="H23" s="282"/>
      <c r="I23" s="282"/>
      <c r="J23" s="282" t="s">
        <v>16</v>
      </c>
      <c r="K23" s="282"/>
      <c r="L23" s="282"/>
      <c r="M23" s="272"/>
      <c r="N23" s="273"/>
      <c r="O23" s="273"/>
      <c r="P23" s="274"/>
      <c r="Q23" s="277"/>
      <c r="R23" s="278"/>
      <c r="S23" s="6"/>
    </row>
    <row r="24" spans="1:27" ht="30" customHeight="1">
      <c r="A24" s="256"/>
      <c r="B24" s="13">
        <v>5</v>
      </c>
      <c r="C24" s="191" t="s">
        <v>43</v>
      </c>
      <c r="D24" s="191"/>
      <c r="E24" s="191"/>
      <c r="F24" s="189"/>
      <c r="G24" s="189"/>
      <c r="H24" s="189"/>
      <c r="I24" s="189"/>
      <c r="J24" s="189">
        <f t="shared" si="1"/>
        <v>0</v>
      </c>
      <c r="K24" s="189"/>
      <c r="L24" s="189"/>
      <c r="M24" s="189">
        <f t="shared" si="0"/>
        <v>0</v>
      </c>
      <c r="N24" s="189"/>
      <c r="O24" s="189"/>
      <c r="P24" s="189"/>
      <c r="Q24" s="210"/>
      <c r="R24" s="211"/>
      <c r="S24" s="6"/>
    </row>
    <row r="25" spans="1:27" ht="30" customHeight="1" thickBot="1">
      <c r="A25" s="256"/>
      <c r="B25" s="13">
        <v>6</v>
      </c>
      <c r="C25" s="211" t="s">
        <v>47</v>
      </c>
      <c r="D25" s="211"/>
      <c r="E25" s="211"/>
      <c r="F25" s="258"/>
      <c r="G25" s="258"/>
      <c r="H25" s="258"/>
      <c r="I25" s="258"/>
      <c r="J25" s="258">
        <f t="shared" si="1"/>
        <v>0</v>
      </c>
      <c r="K25" s="258"/>
      <c r="L25" s="258"/>
      <c r="M25" s="258">
        <f t="shared" si="0"/>
        <v>0</v>
      </c>
      <c r="N25" s="258"/>
      <c r="O25" s="258"/>
      <c r="P25" s="258"/>
      <c r="Q25" s="210" t="s">
        <v>60</v>
      </c>
      <c r="R25" s="211"/>
      <c r="S25" s="6"/>
    </row>
    <row r="26" spans="1:27" ht="30" customHeight="1" thickBot="1">
      <c r="A26" s="19"/>
      <c r="B26" s="7"/>
      <c r="C26" s="6"/>
      <c r="D26" s="6"/>
      <c r="E26" s="6"/>
      <c r="F26" s="283">
        <f>SUM(F5:F25)</f>
        <v>4652775</v>
      </c>
      <c r="G26" s="284"/>
      <c r="H26" s="284"/>
      <c r="I26" s="285"/>
      <c r="J26" s="283">
        <f>SUM(J5:J25)</f>
        <v>465277</v>
      </c>
      <c r="K26" s="284"/>
      <c r="L26" s="285"/>
      <c r="M26" s="283">
        <f>SUM(M5:M25)</f>
        <v>5118052</v>
      </c>
      <c r="N26" s="284"/>
      <c r="O26" s="284"/>
      <c r="P26" s="285"/>
      <c r="Q26" s="6"/>
      <c r="R26" s="6"/>
      <c r="S26" s="6"/>
    </row>
    <row r="27" spans="1:27" ht="26.25" customHeight="1">
      <c r="A27" s="19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45</v>
      </c>
    </row>
  </sheetData>
  <mergeCells count="126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11:W12"/>
    <mergeCell ref="J12:L12"/>
    <mergeCell ref="M12:P12"/>
    <mergeCell ref="Q12:R12"/>
    <mergeCell ref="T9:W9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A6:A9"/>
    <mergeCell ref="T14:W15"/>
    <mergeCell ref="C15:E15"/>
    <mergeCell ref="F15:I15"/>
    <mergeCell ref="J15:L15"/>
    <mergeCell ref="M15:P15"/>
    <mergeCell ref="Q15:R15"/>
    <mergeCell ref="Q8:R8"/>
    <mergeCell ref="C9:E9"/>
    <mergeCell ref="F9:I9"/>
    <mergeCell ref="Q13:R13"/>
    <mergeCell ref="C14:E14"/>
    <mergeCell ref="F14:I14"/>
    <mergeCell ref="J14:L14"/>
    <mergeCell ref="M14:P14"/>
    <mergeCell ref="Q14:R14"/>
    <mergeCell ref="J11:L11"/>
    <mergeCell ref="M11:P11"/>
    <mergeCell ref="Q11:R11"/>
    <mergeCell ref="Q18:R18"/>
    <mergeCell ref="T18:W19"/>
    <mergeCell ref="C19:E19"/>
    <mergeCell ref="F19:I19"/>
    <mergeCell ref="J19:L19"/>
    <mergeCell ref="M19:P19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Q19:R19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Q24:R24"/>
    <mergeCell ref="C25:E25"/>
    <mergeCell ref="F25:I25"/>
    <mergeCell ref="J25:L25"/>
    <mergeCell ref="M25:P25"/>
    <mergeCell ref="Q25:R25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J23:L23"/>
    <mergeCell ref="F26:I26"/>
    <mergeCell ref="J26:L26"/>
    <mergeCell ref="M26:P26"/>
    <mergeCell ref="F12:I12"/>
    <mergeCell ref="C12:E12"/>
    <mergeCell ref="C24:E24"/>
    <mergeCell ref="F24:I24"/>
    <mergeCell ref="J24:L24"/>
    <mergeCell ref="M24:P24"/>
    <mergeCell ref="C18:E18"/>
    <mergeCell ref="F18:I18"/>
    <mergeCell ref="J18:L18"/>
    <mergeCell ref="M18:P18"/>
    <mergeCell ref="C13:E13"/>
    <mergeCell ref="F13:I13"/>
    <mergeCell ref="J13:L13"/>
    <mergeCell ref="M13:P13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6C87-3DC2-404C-82DB-FB96944E699C}">
  <dimension ref="A1:AA29"/>
  <sheetViews>
    <sheetView zoomScaleNormal="100" workbookViewId="0">
      <selection activeCell="F25" sqref="F25:I2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92" t="s">
        <v>56</v>
      </c>
      <c r="D1" s="192"/>
      <c r="E1" s="192"/>
      <c r="F1" s="193">
        <v>3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3" ht="30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3" ht="30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6"/>
      <c r="T5" s="315" t="s">
        <v>34</v>
      </c>
      <c r="U5" s="315"/>
      <c r="V5" s="315"/>
      <c r="W5" s="315"/>
    </row>
    <row r="6" spans="1:23" ht="30" customHeight="1" thickTop="1">
      <c r="A6" s="199" t="s">
        <v>20</v>
      </c>
      <c r="B6" s="22">
        <v>1</v>
      </c>
      <c r="C6" s="205" t="s">
        <v>11</v>
      </c>
      <c r="D6" s="205"/>
      <c r="E6" s="205"/>
      <c r="F6" s="203">
        <v>503875</v>
      </c>
      <c r="G6" s="203"/>
      <c r="H6" s="203"/>
      <c r="I6" s="203"/>
      <c r="J6" s="203">
        <v>50387</v>
      </c>
      <c r="K6" s="203"/>
      <c r="L6" s="203"/>
      <c r="M6" s="203">
        <f>F6+J6</f>
        <v>554262</v>
      </c>
      <c r="N6" s="203"/>
      <c r="O6" s="203"/>
      <c r="P6" s="203"/>
      <c r="Q6" s="204" t="s">
        <v>52</v>
      </c>
      <c r="R6" s="205"/>
      <c r="S6" s="6"/>
      <c r="T6" s="302" t="e">
        <f>M8+#REF!+#REF!+M11+M22+M24+M25</f>
        <v>#REF!</v>
      </c>
      <c r="U6" s="303"/>
      <c r="V6" s="303"/>
      <c r="W6" s="304"/>
    </row>
    <row r="7" spans="1:23" ht="30" customHeight="1" thickBot="1">
      <c r="A7" s="200"/>
      <c r="B7" s="14">
        <v>2</v>
      </c>
      <c r="C7" s="191" t="s">
        <v>12</v>
      </c>
      <c r="D7" s="191"/>
      <c r="E7" s="191"/>
      <c r="F7" s="189">
        <v>380298</v>
      </c>
      <c r="G7" s="189"/>
      <c r="H7" s="189"/>
      <c r="I7" s="189"/>
      <c r="J7" s="189">
        <v>38029</v>
      </c>
      <c r="K7" s="189"/>
      <c r="L7" s="189"/>
      <c r="M7" s="189">
        <f>F7+J7</f>
        <v>418327</v>
      </c>
      <c r="N7" s="189"/>
      <c r="O7" s="189"/>
      <c r="P7" s="189"/>
      <c r="Q7" s="210" t="s">
        <v>64</v>
      </c>
      <c r="R7" s="211"/>
      <c r="S7" s="6"/>
      <c r="T7" s="305"/>
      <c r="U7" s="306"/>
      <c r="V7" s="306"/>
      <c r="W7" s="307"/>
    </row>
    <row r="8" spans="1:23" ht="30" customHeight="1" thickBot="1">
      <c r="A8" s="200"/>
      <c r="B8" s="14">
        <v>3</v>
      </c>
      <c r="C8" s="186" t="s">
        <v>44</v>
      </c>
      <c r="D8" s="187"/>
      <c r="E8" s="188"/>
      <c r="F8" s="207">
        <v>1165783</v>
      </c>
      <c r="G8" s="208"/>
      <c r="H8" s="208"/>
      <c r="I8" s="209"/>
      <c r="J8" s="207">
        <v>116578</v>
      </c>
      <c r="K8" s="208"/>
      <c r="L8" s="209"/>
      <c r="M8" s="207">
        <f>F8+J8</f>
        <v>1282361</v>
      </c>
      <c r="N8" s="208"/>
      <c r="O8" s="208"/>
      <c r="P8" s="209"/>
      <c r="Q8" s="198" t="s">
        <v>52</v>
      </c>
      <c r="R8" s="191"/>
      <c r="S8" s="6"/>
      <c r="T8" s="21"/>
      <c r="U8" s="21"/>
      <c r="V8" s="21"/>
      <c r="W8" s="21"/>
    </row>
    <row r="9" spans="1:23" ht="30" customHeight="1" thickBot="1">
      <c r="A9" s="201"/>
      <c r="B9" s="15">
        <v>4</v>
      </c>
      <c r="C9" s="229" t="s">
        <v>68</v>
      </c>
      <c r="D9" s="230"/>
      <c r="E9" s="231"/>
      <c r="F9" s="226">
        <v>276000</v>
      </c>
      <c r="G9" s="227"/>
      <c r="H9" s="227"/>
      <c r="I9" s="228"/>
      <c r="J9" s="226">
        <f>F9*0.1</f>
        <v>27600</v>
      </c>
      <c r="K9" s="227"/>
      <c r="L9" s="228"/>
      <c r="M9" s="226">
        <f t="shared" ref="M9:M25" si="0">F9+J9</f>
        <v>303600</v>
      </c>
      <c r="N9" s="227"/>
      <c r="O9" s="227"/>
      <c r="P9" s="228"/>
      <c r="Q9" s="196"/>
      <c r="R9" s="197"/>
      <c r="S9" s="6"/>
      <c r="T9" s="302">
        <f>M9+M6</f>
        <v>857862</v>
      </c>
      <c r="U9" s="303"/>
      <c r="V9" s="303"/>
      <c r="W9" s="304"/>
    </row>
    <row r="10" spans="1:23" ht="30" customHeight="1" thickTop="1" thickBot="1">
      <c r="A10" s="200" t="s">
        <v>21</v>
      </c>
      <c r="B10" s="13">
        <v>1</v>
      </c>
      <c r="C10" s="211" t="s">
        <v>14</v>
      </c>
      <c r="D10" s="211"/>
      <c r="E10" s="211"/>
      <c r="F10" s="258">
        <v>514686</v>
      </c>
      <c r="G10" s="258"/>
      <c r="H10" s="258"/>
      <c r="I10" s="258"/>
      <c r="J10" s="258">
        <f t="shared" ref="J10:J25" si="1">F10*0.1</f>
        <v>51468.600000000006</v>
      </c>
      <c r="K10" s="258"/>
      <c r="L10" s="258"/>
      <c r="M10" s="258">
        <f t="shared" si="0"/>
        <v>566154.6</v>
      </c>
      <c r="N10" s="258"/>
      <c r="O10" s="258"/>
      <c r="P10" s="258"/>
      <c r="Q10" s="210" t="s">
        <v>63</v>
      </c>
      <c r="R10" s="211"/>
      <c r="S10" s="6"/>
      <c r="T10" s="315" t="s">
        <v>54</v>
      </c>
      <c r="U10" s="315"/>
      <c r="V10" s="315"/>
      <c r="W10" s="315"/>
    </row>
    <row r="11" spans="1:23" ht="30" customHeight="1">
      <c r="A11" s="200"/>
      <c r="B11" s="14">
        <v>2</v>
      </c>
      <c r="C11" s="191" t="s">
        <v>25</v>
      </c>
      <c r="D11" s="191"/>
      <c r="E11" s="191"/>
      <c r="F11" s="189">
        <v>404000</v>
      </c>
      <c r="G11" s="189"/>
      <c r="H11" s="189"/>
      <c r="I11" s="189"/>
      <c r="J11" s="189">
        <f t="shared" si="1"/>
        <v>40400</v>
      </c>
      <c r="K11" s="189"/>
      <c r="L11" s="189"/>
      <c r="M11" s="189">
        <f>F11+J11</f>
        <v>444400</v>
      </c>
      <c r="N11" s="189"/>
      <c r="O11" s="189"/>
      <c r="P11" s="189"/>
      <c r="Q11" s="210" t="s">
        <v>64</v>
      </c>
      <c r="R11" s="211"/>
      <c r="S11" s="6"/>
      <c r="T11" s="302">
        <f>M18+M16+M15+M14+M13+M12+M10+M5</f>
        <v>2250529.6</v>
      </c>
      <c r="U11" s="303"/>
      <c r="V11" s="303"/>
      <c r="W11" s="304"/>
    </row>
    <row r="12" spans="1:23" ht="30" customHeight="1" thickBot="1">
      <c r="A12" s="200"/>
      <c r="B12" s="13">
        <v>3</v>
      </c>
      <c r="C12" s="191" t="s">
        <v>57</v>
      </c>
      <c r="D12" s="191"/>
      <c r="E12" s="191"/>
      <c r="F12" s="189">
        <v>692000</v>
      </c>
      <c r="G12" s="189"/>
      <c r="H12" s="189"/>
      <c r="I12" s="189"/>
      <c r="J12" s="189">
        <f t="shared" si="1"/>
        <v>69200</v>
      </c>
      <c r="K12" s="189"/>
      <c r="L12" s="189"/>
      <c r="M12" s="189">
        <f t="shared" si="0"/>
        <v>761200</v>
      </c>
      <c r="N12" s="189"/>
      <c r="O12" s="189"/>
      <c r="P12" s="189"/>
      <c r="Q12" s="198" t="s">
        <v>63</v>
      </c>
      <c r="R12" s="191"/>
      <c r="S12" s="6"/>
      <c r="T12" s="305"/>
      <c r="U12" s="306"/>
      <c r="V12" s="306"/>
      <c r="W12" s="307"/>
    </row>
    <row r="13" spans="1:23" ht="30" customHeight="1" thickBot="1">
      <c r="A13" s="200"/>
      <c r="B13" s="14">
        <v>4</v>
      </c>
      <c r="C13" s="191" t="s">
        <v>13</v>
      </c>
      <c r="D13" s="191"/>
      <c r="E13" s="191"/>
      <c r="F13" s="189">
        <v>120000</v>
      </c>
      <c r="G13" s="189"/>
      <c r="H13" s="189"/>
      <c r="I13" s="189"/>
      <c r="J13" s="189">
        <f>F13*0.1</f>
        <v>12000</v>
      </c>
      <c r="K13" s="189"/>
      <c r="L13" s="189"/>
      <c r="M13" s="189">
        <f>F13+J13</f>
        <v>132000</v>
      </c>
      <c r="N13" s="189"/>
      <c r="O13" s="189"/>
      <c r="P13" s="189"/>
      <c r="Q13" s="198" t="s">
        <v>63</v>
      </c>
      <c r="R13" s="191"/>
      <c r="S13" s="6"/>
      <c r="T13" s="21"/>
      <c r="U13" s="21"/>
      <c r="V13" s="21"/>
      <c r="W13" s="21"/>
    </row>
    <row r="14" spans="1:23" ht="30" customHeight="1">
      <c r="A14" s="200"/>
      <c r="B14" s="13">
        <v>5</v>
      </c>
      <c r="C14" s="186" t="s">
        <v>46</v>
      </c>
      <c r="D14" s="187"/>
      <c r="E14" s="188"/>
      <c r="F14" s="189">
        <v>96000</v>
      </c>
      <c r="G14" s="189"/>
      <c r="H14" s="189"/>
      <c r="I14" s="189"/>
      <c r="J14" s="189">
        <f>F14*0.1</f>
        <v>9600</v>
      </c>
      <c r="K14" s="189"/>
      <c r="L14" s="189"/>
      <c r="M14" s="189">
        <f>F14+J14</f>
        <v>105600</v>
      </c>
      <c r="N14" s="189"/>
      <c r="O14" s="189"/>
      <c r="P14" s="189"/>
      <c r="Q14" s="198" t="s">
        <v>63</v>
      </c>
      <c r="R14" s="191"/>
      <c r="S14" s="17"/>
      <c r="T14" s="302" t="e">
        <f>T6+T9+T11</f>
        <v>#REF!</v>
      </c>
      <c r="U14" s="312"/>
      <c r="V14" s="312"/>
      <c r="W14" s="313"/>
    </row>
    <row r="15" spans="1:23" ht="30" customHeight="1" thickBot="1">
      <c r="A15" s="200"/>
      <c r="B15" s="14">
        <v>6</v>
      </c>
      <c r="C15" s="299" t="s">
        <v>29</v>
      </c>
      <c r="D15" s="300"/>
      <c r="E15" s="301"/>
      <c r="F15" s="207">
        <v>30000</v>
      </c>
      <c r="G15" s="208"/>
      <c r="H15" s="208"/>
      <c r="I15" s="209"/>
      <c r="J15" s="207">
        <f t="shared" si="1"/>
        <v>3000</v>
      </c>
      <c r="K15" s="208"/>
      <c r="L15" s="209"/>
      <c r="M15" s="207">
        <f t="shared" si="0"/>
        <v>33000</v>
      </c>
      <c r="N15" s="208"/>
      <c r="O15" s="208"/>
      <c r="P15" s="209"/>
      <c r="Q15" s="198" t="s">
        <v>63</v>
      </c>
      <c r="R15" s="191"/>
      <c r="S15" s="17"/>
      <c r="T15" s="314"/>
      <c r="U15" s="315"/>
      <c r="V15" s="315"/>
      <c r="W15" s="316"/>
    </row>
    <row r="16" spans="1:23" ht="30" customHeight="1">
      <c r="A16" s="200"/>
      <c r="B16" s="13">
        <v>7</v>
      </c>
      <c r="C16" s="186" t="s">
        <v>51</v>
      </c>
      <c r="D16" s="187"/>
      <c r="E16" s="188"/>
      <c r="F16" s="189">
        <v>60000</v>
      </c>
      <c r="G16" s="189"/>
      <c r="H16" s="189"/>
      <c r="I16" s="189"/>
      <c r="J16" s="189">
        <f t="shared" si="1"/>
        <v>6000</v>
      </c>
      <c r="K16" s="189"/>
      <c r="L16" s="189"/>
      <c r="M16" s="189">
        <f t="shared" si="0"/>
        <v>66000</v>
      </c>
      <c r="N16" s="189"/>
      <c r="O16" s="189"/>
      <c r="P16" s="189"/>
      <c r="Q16" s="198" t="s">
        <v>65</v>
      </c>
      <c r="R16" s="191"/>
      <c r="S16" s="6"/>
      <c r="T16" s="21"/>
      <c r="U16" s="21"/>
      <c r="V16" s="21"/>
      <c r="W16" s="21"/>
    </row>
    <row r="17" spans="1:27" ht="30" customHeight="1" thickBot="1">
      <c r="A17" s="200"/>
      <c r="B17" s="13">
        <v>8</v>
      </c>
      <c r="C17" s="343" t="s">
        <v>31</v>
      </c>
      <c r="D17" s="344"/>
      <c r="E17" s="345"/>
      <c r="F17" s="189">
        <v>45000</v>
      </c>
      <c r="G17" s="189"/>
      <c r="H17" s="189"/>
      <c r="I17" s="189"/>
      <c r="J17" s="189">
        <f>F17*0.1</f>
        <v>4500</v>
      </c>
      <c r="K17" s="189"/>
      <c r="L17" s="189"/>
      <c r="M17" s="189">
        <f>F17+J17</f>
        <v>49500</v>
      </c>
      <c r="N17" s="189"/>
      <c r="O17" s="189"/>
      <c r="P17" s="189"/>
      <c r="Q17" s="198"/>
      <c r="R17" s="191"/>
      <c r="S17" s="6"/>
      <c r="T17" s="21"/>
      <c r="U17" s="21"/>
      <c r="V17" s="21"/>
      <c r="W17" s="21"/>
    </row>
    <row r="18" spans="1:27" ht="30" customHeight="1">
      <c r="A18" s="200"/>
      <c r="B18" s="14">
        <v>9</v>
      </c>
      <c r="C18" s="186" t="s">
        <v>40</v>
      </c>
      <c r="D18" s="187"/>
      <c r="E18" s="188"/>
      <c r="F18" s="189">
        <v>45000</v>
      </c>
      <c r="G18" s="189"/>
      <c r="H18" s="189"/>
      <c r="I18" s="189"/>
      <c r="J18" s="189">
        <f t="shared" si="1"/>
        <v>4500</v>
      </c>
      <c r="K18" s="189"/>
      <c r="L18" s="189"/>
      <c r="M18" s="189">
        <f t="shared" si="0"/>
        <v>49500</v>
      </c>
      <c r="N18" s="189"/>
      <c r="O18" s="189"/>
      <c r="P18" s="189"/>
      <c r="Q18" s="198"/>
      <c r="R18" s="191"/>
      <c r="S18" s="6"/>
      <c r="T18" s="302" t="e">
        <f>M26-T14</f>
        <v>#REF!</v>
      </c>
      <c r="U18" s="303"/>
      <c r="V18" s="303"/>
      <c r="W18" s="304"/>
    </row>
    <row r="19" spans="1:27" ht="30" customHeight="1" thickBot="1">
      <c r="A19" s="201"/>
      <c r="B19" s="15">
        <v>10</v>
      </c>
      <c r="C19" s="197" t="s">
        <v>33</v>
      </c>
      <c r="D19" s="197"/>
      <c r="E19" s="197"/>
      <c r="F19" s="195">
        <v>60000</v>
      </c>
      <c r="G19" s="195"/>
      <c r="H19" s="195"/>
      <c r="I19" s="195"/>
      <c r="J19" s="195">
        <f t="shared" si="1"/>
        <v>6000</v>
      </c>
      <c r="K19" s="195"/>
      <c r="L19" s="195"/>
      <c r="M19" s="195">
        <f t="shared" si="0"/>
        <v>66000</v>
      </c>
      <c r="N19" s="195"/>
      <c r="O19" s="195"/>
      <c r="P19" s="195"/>
      <c r="Q19" s="197" t="s">
        <v>66</v>
      </c>
      <c r="R19" s="197"/>
      <c r="S19" s="6"/>
      <c r="T19" s="305"/>
      <c r="U19" s="306"/>
      <c r="V19" s="306"/>
      <c r="W19" s="307"/>
    </row>
    <row r="20" spans="1:27" ht="30" customHeight="1" thickTop="1">
      <c r="A20" s="255" t="s">
        <v>22</v>
      </c>
      <c r="B20" s="13">
        <v>1</v>
      </c>
      <c r="C20" s="329" t="s">
        <v>38</v>
      </c>
      <c r="D20" s="329"/>
      <c r="E20" s="329"/>
      <c r="F20" s="258">
        <v>28000</v>
      </c>
      <c r="G20" s="258"/>
      <c r="H20" s="258"/>
      <c r="I20" s="258"/>
      <c r="J20" s="258">
        <f>F20*0.1</f>
        <v>2800</v>
      </c>
      <c r="K20" s="258"/>
      <c r="L20" s="258"/>
      <c r="M20" s="258">
        <f>F20+J20</f>
        <v>30800</v>
      </c>
      <c r="N20" s="258"/>
      <c r="O20" s="258"/>
      <c r="P20" s="258"/>
      <c r="Q20" s="210" t="s">
        <v>63</v>
      </c>
      <c r="R20" s="211"/>
      <c r="S20" s="6"/>
      <c r="T20" s="21"/>
    </row>
    <row r="21" spans="1:27" ht="30" customHeight="1">
      <c r="A21" s="256"/>
      <c r="B21" s="13">
        <v>3</v>
      </c>
      <c r="C21" s="191" t="s">
        <v>26</v>
      </c>
      <c r="D21" s="191"/>
      <c r="E21" s="191"/>
      <c r="F21" s="189"/>
      <c r="G21" s="189"/>
      <c r="H21" s="189"/>
      <c r="I21" s="189"/>
      <c r="J21" s="189">
        <f t="shared" si="1"/>
        <v>0</v>
      </c>
      <c r="K21" s="189"/>
      <c r="L21" s="189"/>
      <c r="M21" s="189">
        <f t="shared" si="0"/>
        <v>0</v>
      </c>
      <c r="N21" s="189"/>
      <c r="O21" s="189"/>
      <c r="P21" s="189"/>
      <c r="Q21" s="210"/>
      <c r="R21" s="211"/>
      <c r="S21" s="6"/>
    </row>
    <row r="22" spans="1:27" ht="30" customHeight="1">
      <c r="A22" s="256"/>
      <c r="B22" s="260">
        <v>4</v>
      </c>
      <c r="C22" s="293" t="s">
        <v>48</v>
      </c>
      <c r="D22" s="294"/>
      <c r="E22" s="295"/>
      <c r="F22" s="271"/>
      <c r="G22" s="271"/>
      <c r="H22" s="271"/>
      <c r="I22" s="271"/>
      <c r="J22" s="271">
        <f t="shared" si="1"/>
        <v>0</v>
      </c>
      <c r="K22" s="271"/>
      <c r="L22" s="271"/>
      <c r="M22" s="215">
        <f>F22+J22+F23</f>
        <v>0</v>
      </c>
      <c r="N22" s="216"/>
      <c r="O22" s="216"/>
      <c r="P22" s="217"/>
      <c r="Q22" s="275" t="s">
        <v>64</v>
      </c>
      <c r="R22" s="276"/>
      <c r="S22" s="6"/>
    </row>
    <row r="23" spans="1:27" ht="30" customHeight="1">
      <c r="A23" s="256"/>
      <c r="B23" s="261"/>
      <c r="C23" s="296"/>
      <c r="D23" s="297"/>
      <c r="E23" s="298"/>
      <c r="F23" s="282"/>
      <c r="G23" s="282"/>
      <c r="H23" s="282"/>
      <c r="I23" s="282"/>
      <c r="J23" s="282" t="s">
        <v>16</v>
      </c>
      <c r="K23" s="282"/>
      <c r="L23" s="282"/>
      <c r="M23" s="272"/>
      <c r="N23" s="273"/>
      <c r="O23" s="273"/>
      <c r="P23" s="274"/>
      <c r="Q23" s="277"/>
      <c r="R23" s="278"/>
      <c r="S23" s="6"/>
    </row>
    <row r="24" spans="1:27" ht="30" customHeight="1">
      <c r="A24" s="256"/>
      <c r="B24" s="13">
        <v>5</v>
      </c>
      <c r="C24" s="191" t="s">
        <v>43</v>
      </c>
      <c r="D24" s="191"/>
      <c r="E24" s="191"/>
      <c r="F24" s="189"/>
      <c r="G24" s="189"/>
      <c r="H24" s="189"/>
      <c r="I24" s="189"/>
      <c r="J24" s="189">
        <f t="shared" si="1"/>
        <v>0</v>
      </c>
      <c r="K24" s="189"/>
      <c r="L24" s="189"/>
      <c r="M24" s="189">
        <f t="shared" si="0"/>
        <v>0</v>
      </c>
      <c r="N24" s="189"/>
      <c r="O24" s="189"/>
      <c r="P24" s="189"/>
      <c r="Q24" s="210"/>
      <c r="R24" s="211"/>
      <c r="S24" s="6"/>
    </row>
    <row r="25" spans="1:27" ht="30" customHeight="1" thickBot="1">
      <c r="A25" s="256"/>
      <c r="B25" s="13">
        <v>6</v>
      </c>
      <c r="C25" s="211" t="s">
        <v>47</v>
      </c>
      <c r="D25" s="211"/>
      <c r="E25" s="211"/>
      <c r="F25" s="258"/>
      <c r="G25" s="258"/>
      <c r="H25" s="258"/>
      <c r="I25" s="258"/>
      <c r="J25" s="258">
        <f t="shared" si="1"/>
        <v>0</v>
      </c>
      <c r="K25" s="258"/>
      <c r="L25" s="258"/>
      <c r="M25" s="258">
        <f t="shared" si="0"/>
        <v>0</v>
      </c>
      <c r="N25" s="258"/>
      <c r="O25" s="258"/>
      <c r="P25" s="258"/>
      <c r="Q25" s="210" t="s">
        <v>60</v>
      </c>
      <c r="R25" s="211"/>
      <c r="S25" s="6"/>
    </row>
    <row r="26" spans="1:27" ht="30" customHeight="1" thickBot="1">
      <c r="A26" s="19"/>
      <c r="B26" s="7"/>
      <c r="C26" s="6"/>
      <c r="D26" s="6"/>
      <c r="E26" s="6"/>
      <c r="F26" s="283">
        <f>SUM(F5:F25)</f>
        <v>4908892</v>
      </c>
      <c r="G26" s="284"/>
      <c r="H26" s="284"/>
      <c r="I26" s="285"/>
      <c r="J26" s="283">
        <f>SUM(J5:J25)</f>
        <v>490887.6</v>
      </c>
      <c r="K26" s="284"/>
      <c r="L26" s="285"/>
      <c r="M26" s="283">
        <f>SUM(M5:M25)</f>
        <v>5399779.5999999996</v>
      </c>
      <c r="N26" s="284"/>
      <c r="O26" s="284"/>
      <c r="P26" s="285"/>
      <c r="Q26" s="6"/>
      <c r="R26" s="6"/>
      <c r="S26" s="6"/>
    </row>
    <row r="27" spans="1:27" ht="26.25" customHeight="1">
      <c r="A27" s="19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45</v>
      </c>
    </row>
  </sheetData>
  <mergeCells count="126">
    <mergeCell ref="F26:I26"/>
    <mergeCell ref="J26:L26"/>
    <mergeCell ref="M26:P26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Q25:R25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J23:L23"/>
    <mergeCell ref="Q15:R15"/>
    <mergeCell ref="C18:E18"/>
    <mergeCell ref="F18:I18"/>
    <mergeCell ref="J18:L18"/>
    <mergeCell ref="M18:P18"/>
    <mergeCell ref="Q18:R18"/>
    <mergeCell ref="T18:W19"/>
    <mergeCell ref="C19:E19"/>
    <mergeCell ref="F19:I19"/>
    <mergeCell ref="J19:L19"/>
    <mergeCell ref="M19:P19"/>
    <mergeCell ref="Q19:R19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T14:W15"/>
    <mergeCell ref="C15:E15"/>
    <mergeCell ref="F15:I15"/>
    <mergeCell ref="J15:L15"/>
    <mergeCell ref="M15:P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9:W9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B98E-0A2B-4DCA-8CF2-361B2CA33FC2}">
  <dimension ref="A1:AA29"/>
  <sheetViews>
    <sheetView topLeftCell="A7" zoomScaleNormal="100" workbookViewId="0">
      <selection activeCell="AB6" sqref="AB6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92" t="s">
        <v>56</v>
      </c>
      <c r="D1" s="192"/>
      <c r="E1" s="192"/>
      <c r="F1" s="193">
        <v>3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3" ht="30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3" ht="30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 t="s">
        <v>63</v>
      </c>
      <c r="R5" s="197"/>
      <c r="S5" s="6"/>
      <c r="T5" s="315" t="s">
        <v>34</v>
      </c>
      <c r="U5" s="315"/>
      <c r="V5" s="315"/>
      <c r="W5" s="315"/>
    </row>
    <row r="6" spans="1:23" ht="30" customHeight="1" thickTop="1">
      <c r="A6" s="199" t="s">
        <v>20</v>
      </c>
      <c r="B6" s="22">
        <v>1</v>
      </c>
      <c r="C6" s="205" t="s">
        <v>11</v>
      </c>
      <c r="D6" s="205"/>
      <c r="E6" s="205"/>
      <c r="F6" s="203">
        <v>503875</v>
      </c>
      <c r="G6" s="203"/>
      <c r="H6" s="203"/>
      <c r="I6" s="203"/>
      <c r="J6" s="203">
        <v>50387</v>
      </c>
      <c r="K6" s="203"/>
      <c r="L6" s="203"/>
      <c r="M6" s="203">
        <f>F6+J6</f>
        <v>554262</v>
      </c>
      <c r="N6" s="203"/>
      <c r="O6" s="203"/>
      <c r="P6" s="203"/>
      <c r="Q6" s="204" t="s">
        <v>52</v>
      </c>
      <c r="R6" s="205"/>
      <c r="S6" s="6"/>
      <c r="T6" s="302" t="e">
        <f>M8+#REF!+#REF!+M11+M22+M24+M25</f>
        <v>#REF!</v>
      </c>
      <c r="U6" s="303"/>
      <c r="V6" s="303"/>
      <c r="W6" s="304"/>
    </row>
    <row r="7" spans="1:23" ht="30" customHeight="1" thickBot="1">
      <c r="A7" s="200"/>
      <c r="B7" s="14">
        <v>2</v>
      </c>
      <c r="C7" s="191" t="s">
        <v>12</v>
      </c>
      <c r="D7" s="191"/>
      <c r="E7" s="191"/>
      <c r="F7" s="189">
        <v>380298</v>
      </c>
      <c r="G7" s="189"/>
      <c r="H7" s="189"/>
      <c r="I7" s="189"/>
      <c r="J7" s="189">
        <v>38029</v>
      </c>
      <c r="K7" s="189"/>
      <c r="L7" s="189"/>
      <c r="M7" s="189">
        <f>F7+J7</f>
        <v>418327</v>
      </c>
      <c r="N7" s="189"/>
      <c r="O7" s="189"/>
      <c r="P7" s="189"/>
      <c r="Q7" s="210" t="s">
        <v>64</v>
      </c>
      <c r="R7" s="211"/>
      <c r="S7" s="6"/>
      <c r="T7" s="305"/>
      <c r="U7" s="306"/>
      <c r="V7" s="306"/>
      <c r="W7" s="307"/>
    </row>
    <row r="8" spans="1:23" ht="30" customHeight="1" thickBot="1">
      <c r="A8" s="200"/>
      <c r="B8" s="14">
        <v>3</v>
      </c>
      <c r="C8" s="186" t="s">
        <v>44</v>
      </c>
      <c r="D8" s="187"/>
      <c r="E8" s="188"/>
      <c r="F8" s="207">
        <v>1165783</v>
      </c>
      <c r="G8" s="208"/>
      <c r="H8" s="208"/>
      <c r="I8" s="209"/>
      <c r="J8" s="207">
        <v>116578</v>
      </c>
      <c r="K8" s="208"/>
      <c r="L8" s="209"/>
      <c r="M8" s="207">
        <f>F8+J8</f>
        <v>1282361</v>
      </c>
      <c r="N8" s="208"/>
      <c r="O8" s="208"/>
      <c r="P8" s="209"/>
      <c r="Q8" s="198" t="s">
        <v>52</v>
      </c>
      <c r="R8" s="191"/>
      <c r="S8" s="6"/>
      <c r="T8" s="21"/>
      <c r="U8" s="21"/>
      <c r="V8" s="21"/>
      <c r="W8" s="21"/>
    </row>
    <row r="9" spans="1:23" ht="30" customHeight="1" thickBot="1">
      <c r="A9" s="201"/>
      <c r="B9" s="15">
        <v>4</v>
      </c>
      <c r="C9" s="229" t="s">
        <v>68</v>
      </c>
      <c r="D9" s="230"/>
      <c r="E9" s="231"/>
      <c r="F9" s="226">
        <v>276000</v>
      </c>
      <c r="G9" s="227"/>
      <c r="H9" s="227"/>
      <c r="I9" s="228"/>
      <c r="J9" s="226">
        <f>F9*0.1</f>
        <v>27600</v>
      </c>
      <c r="K9" s="227"/>
      <c r="L9" s="228"/>
      <c r="M9" s="226">
        <f t="shared" ref="M9:M25" si="0">F9+J9</f>
        <v>303600</v>
      </c>
      <c r="N9" s="227"/>
      <c r="O9" s="227"/>
      <c r="P9" s="228"/>
      <c r="Q9" s="196"/>
      <c r="R9" s="197"/>
      <c r="S9" s="6"/>
      <c r="T9" s="302">
        <f>M9+M6</f>
        <v>857862</v>
      </c>
      <c r="U9" s="303"/>
      <c r="V9" s="303"/>
      <c r="W9" s="304"/>
    </row>
    <row r="10" spans="1:23" ht="30" customHeight="1" thickTop="1" thickBot="1">
      <c r="A10" s="200" t="s">
        <v>21</v>
      </c>
      <c r="B10" s="13">
        <v>1</v>
      </c>
      <c r="C10" s="211" t="s">
        <v>14</v>
      </c>
      <c r="D10" s="211"/>
      <c r="E10" s="211"/>
      <c r="F10" s="258">
        <v>514686</v>
      </c>
      <c r="G10" s="258"/>
      <c r="H10" s="258"/>
      <c r="I10" s="258"/>
      <c r="J10" s="258">
        <f t="shared" ref="J10:J25" si="1">F10*0.1</f>
        <v>51468.600000000006</v>
      </c>
      <c r="K10" s="258"/>
      <c r="L10" s="258"/>
      <c r="M10" s="258">
        <f t="shared" si="0"/>
        <v>566154.6</v>
      </c>
      <c r="N10" s="258"/>
      <c r="O10" s="258"/>
      <c r="P10" s="258"/>
      <c r="Q10" s="210" t="s">
        <v>63</v>
      </c>
      <c r="R10" s="211"/>
      <c r="S10" s="6"/>
      <c r="T10" s="315" t="s">
        <v>54</v>
      </c>
      <c r="U10" s="315"/>
      <c r="V10" s="315"/>
      <c r="W10" s="315"/>
    </row>
    <row r="11" spans="1:23" ht="30" customHeight="1">
      <c r="A11" s="200"/>
      <c r="B11" s="14">
        <v>2</v>
      </c>
      <c r="C11" s="191" t="s">
        <v>25</v>
      </c>
      <c r="D11" s="191"/>
      <c r="E11" s="191"/>
      <c r="F11" s="189">
        <v>404000</v>
      </c>
      <c r="G11" s="189"/>
      <c r="H11" s="189"/>
      <c r="I11" s="189"/>
      <c r="J11" s="189">
        <f t="shared" si="1"/>
        <v>40400</v>
      </c>
      <c r="K11" s="189"/>
      <c r="L11" s="189"/>
      <c r="M11" s="189">
        <f>F11+J11</f>
        <v>444400</v>
      </c>
      <c r="N11" s="189"/>
      <c r="O11" s="189"/>
      <c r="P11" s="189"/>
      <c r="Q11" s="210" t="s">
        <v>64</v>
      </c>
      <c r="R11" s="211"/>
      <c r="S11" s="6"/>
      <c r="T11" s="302">
        <f>M18+M16+M15+M14+M13+M12+M10+M5</f>
        <v>2250529.6</v>
      </c>
      <c r="U11" s="303"/>
      <c r="V11" s="303"/>
      <c r="W11" s="304"/>
    </row>
    <row r="12" spans="1:23" ht="30" customHeight="1" thickBot="1">
      <c r="A12" s="200"/>
      <c r="B12" s="13">
        <v>3</v>
      </c>
      <c r="C12" s="191" t="s">
        <v>57</v>
      </c>
      <c r="D12" s="191"/>
      <c r="E12" s="191"/>
      <c r="F12" s="189">
        <v>692000</v>
      </c>
      <c r="G12" s="189"/>
      <c r="H12" s="189"/>
      <c r="I12" s="189"/>
      <c r="J12" s="189">
        <f t="shared" si="1"/>
        <v>69200</v>
      </c>
      <c r="K12" s="189"/>
      <c r="L12" s="189"/>
      <c r="M12" s="189">
        <f t="shared" si="0"/>
        <v>761200</v>
      </c>
      <c r="N12" s="189"/>
      <c r="O12" s="189"/>
      <c r="P12" s="189"/>
      <c r="Q12" s="198" t="s">
        <v>63</v>
      </c>
      <c r="R12" s="191"/>
      <c r="S12" s="6"/>
      <c r="T12" s="305"/>
      <c r="U12" s="306"/>
      <c r="V12" s="306"/>
      <c r="W12" s="307"/>
    </row>
    <row r="13" spans="1:23" ht="30" customHeight="1" thickBot="1">
      <c r="A13" s="200"/>
      <c r="B13" s="14">
        <v>4</v>
      </c>
      <c r="C13" s="191" t="s">
        <v>13</v>
      </c>
      <c r="D13" s="191"/>
      <c r="E13" s="191"/>
      <c r="F13" s="189">
        <v>120000</v>
      </c>
      <c r="G13" s="189"/>
      <c r="H13" s="189"/>
      <c r="I13" s="189"/>
      <c r="J13" s="189">
        <f>F13*0.1</f>
        <v>12000</v>
      </c>
      <c r="K13" s="189"/>
      <c r="L13" s="189"/>
      <c r="M13" s="189">
        <f>F13+J13</f>
        <v>132000</v>
      </c>
      <c r="N13" s="189"/>
      <c r="O13" s="189"/>
      <c r="P13" s="189"/>
      <c r="Q13" s="198" t="s">
        <v>63</v>
      </c>
      <c r="R13" s="191"/>
      <c r="S13" s="6"/>
      <c r="T13" s="21"/>
      <c r="U13" s="21"/>
      <c r="V13" s="21"/>
      <c r="W13" s="21"/>
    </row>
    <row r="14" spans="1:23" ht="30" customHeight="1">
      <c r="A14" s="200"/>
      <c r="B14" s="13">
        <v>5</v>
      </c>
      <c r="C14" s="186" t="s">
        <v>46</v>
      </c>
      <c r="D14" s="187"/>
      <c r="E14" s="188"/>
      <c r="F14" s="189">
        <v>96000</v>
      </c>
      <c r="G14" s="189"/>
      <c r="H14" s="189"/>
      <c r="I14" s="189"/>
      <c r="J14" s="189">
        <f>F14*0.1</f>
        <v>9600</v>
      </c>
      <c r="K14" s="189"/>
      <c r="L14" s="189"/>
      <c r="M14" s="189">
        <f>F14+J14</f>
        <v>105600</v>
      </c>
      <c r="N14" s="189"/>
      <c r="O14" s="189"/>
      <c r="P14" s="189"/>
      <c r="Q14" s="198" t="s">
        <v>63</v>
      </c>
      <c r="R14" s="191"/>
      <c r="S14" s="17"/>
      <c r="T14" s="302" t="e">
        <f>T6+T9+T11</f>
        <v>#REF!</v>
      </c>
      <c r="U14" s="312"/>
      <c r="V14" s="312"/>
      <c r="W14" s="313"/>
    </row>
    <row r="15" spans="1:23" ht="30" customHeight="1" thickBot="1">
      <c r="A15" s="200"/>
      <c r="B15" s="14">
        <v>6</v>
      </c>
      <c r="C15" s="299" t="s">
        <v>29</v>
      </c>
      <c r="D15" s="300"/>
      <c r="E15" s="301"/>
      <c r="F15" s="207">
        <v>30000</v>
      </c>
      <c r="G15" s="208"/>
      <c r="H15" s="208"/>
      <c r="I15" s="209"/>
      <c r="J15" s="207">
        <f t="shared" si="1"/>
        <v>3000</v>
      </c>
      <c r="K15" s="208"/>
      <c r="L15" s="209"/>
      <c r="M15" s="207">
        <f t="shared" si="0"/>
        <v>33000</v>
      </c>
      <c r="N15" s="208"/>
      <c r="O15" s="208"/>
      <c r="P15" s="209"/>
      <c r="Q15" s="198" t="s">
        <v>63</v>
      </c>
      <c r="R15" s="191"/>
      <c r="S15" s="17"/>
      <c r="T15" s="314"/>
      <c r="U15" s="315"/>
      <c r="V15" s="315"/>
      <c r="W15" s="316"/>
    </row>
    <row r="16" spans="1:23" ht="30" customHeight="1">
      <c r="A16" s="200"/>
      <c r="B16" s="13">
        <v>7</v>
      </c>
      <c r="C16" s="186" t="s">
        <v>51</v>
      </c>
      <c r="D16" s="187"/>
      <c r="E16" s="188"/>
      <c r="F16" s="189">
        <v>60000</v>
      </c>
      <c r="G16" s="189"/>
      <c r="H16" s="189"/>
      <c r="I16" s="189"/>
      <c r="J16" s="189">
        <f t="shared" si="1"/>
        <v>6000</v>
      </c>
      <c r="K16" s="189"/>
      <c r="L16" s="189"/>
      <c r="M16" s="189">
        <f t="shared" si="0"/>
        <v>66000</v>
      </c>
      <c r="N16" s="189"/>
      <c r="O16" s="189"/>
      <c r="P16" s="189"/>
      <c r="Q16" s="198" t="s">
        <v>65</v>
      </c>
      <c r="R16" s="191"/>
      <c r="S16" s="6"/>
      <c r="T16" s="21"/>
      <c r="U16" s="21"/>
      <c r="V16" s="21"/>
      <c r="W16" s="21"/>
    </row>
    <row r="17" spans="1:27" ht="30" customHeight="1" thickBot="1">
      <c r="A17" s="200"/>
      <c r="B17" s="13">
        <v>8</v>
      </c>
      <c r="C17" s="343" t="s">
        <v>31</v>
      </c>
      <c r="D17" s="344"/>
      <c r="E17" s="345"/>
      <c r="F17" s="189">
        <v>45000</v>
      </c>
      <c r="G17" s="189"/>
      <c r="H17" s="189"/>
      <c r="I17" s="189"/>
      <c r="J17" s="189">
        <f>F17*0.1</f>
        <v>4500</v>
      </c>
      <c r="K17" s="189"/>
      <c r="L17" s="189"/>
      <c r="M17" s="189">
        <f>F17+J17</f>
        <v>49500</v>
      </c>
      <c r="N17" s="189"/>
      <c r="O17" s="189"/>
      <c r="P17" s="189"/>
      <c r="Q17" s="198"/>
      <c r="R17" s="191"/>
      <c r="S17" s="6"/>
      <c r="T17" s="21"/>
      <c r="U17" s="21"/>
      <c r="V17" s="21"/>
      <c r="W17" s="21"/>
    </row>
    <row r="18" spans="1:27" ht="30" customHeight="1">
      <c r="A18" s="200"/>
      <c r="B18" s="14">
        <v>9</v>
      </c>
      <c r="C18" s="186" t="s">
        <v>40</v>
      </c>
      <c r="D18" s="187"/>
      <c r="E18" s="188"/>
      <c r="F18" s="189">
        <v>45000</v>
      </c>
      <c r="G18" s="189"/>
      <c r="H18" s="189"/>
      <c r="I18" s="189"/>
      <c r="J18" s="189">
        <f t="shared" si="1"/>
        <v>4500</v>
      </c>
      <c r="K18" s="189"/>
      <c r="L18" s="189"/>
      <c r="M18" s="189">
        <f t="shared" si="0"/>
        <v>49500</v>
      </c>
      <c r="N18" s="189"/>
      <c r="O18" s="189"/>
      <c r="P18" s="189"/>
      <c r="Q18" s="198"/>
      <c r="R18" s="191"/>
      <c r="S18" s="6"/>
      <c r="T18" s="302" t="e">
        <f>M26-T14</f>
        <v>#REF!</v>
      </c>
      <c r="U18" s="303"/>
      <c r="V18" s="303"/>
      <c r="W18" s="304"/>
    </row>
    <row r="19" spans="1:27" ht="30" customHeight="1" thickBot="1">
      <c r="A19" s="201"/>
      <c r="B19" s="15">
        <v>10</v>
      </c>
      <c r="C19" s="197" t="s">
        <v>33</v>
      </c>
      <c r="D19" s="197"/>
      <c r="E19" s="197"/>
      <c r="F19" s="195">
        <v>60000</v>
      </c>
      <c r="G19" s="195"/>
      <c r="H19" s="195"/>
      <c r="I19" s="195"/>
      <c r="J19" s="195">
        <f t="shared" si="1"/>
        <v>6000</v>
      </c>
      <c r="K19" s="195"/>
      <c r="L19" s="195"/>
      <c r="M19" s="195">
        <f t="shared" si="0"/>
        <v>66000</v>
      </c>
      <c r="N19" s="195"/>
      <c r="O19" s="195"/>
      <c r="P19" s="195"/>
      <c r="Q19" s="197" t="s">
        <v>66</v>
      </c>
      <c r="R19" s="197"/>
      <c r="S19" s="6"/>
      <c r="T19" s="305"/>
      <c r="U19" s="306"/>
      <c r="V19" s="306"/>
      <c r="W19" s="307"/>
    </row>
    <row r="20" spans="1:27" ht="30" customHeight="1" thickTop="1">
      <c r="A20" s="255" t="s">
        <v>22</v>
      </c>
      <c r="B20" s="13">
        <v>1</v>
      </c>
      <c r="C20" s="329" t="s">
        <v>38</v>
      </c>
      <c r="D20" s="329"/>
      <c r="E20" s="329"/>
      <c r="F20" s="258">
        <v>28000</v>
      </c>
      <c r="G20" s="258"/>
      <c r="H20" s="258"/>
      <c r="I20" s="258"/>
      <c r="J20" s="258">
        <f>F20*0.1</f>
        <v>2800</v>
      </c>
      <c r="K20" s="258"/>
      <c r="L20" s="258"/>
      <c r="M20" s="258">
        <f>F20+J20</f>
        <v>30800</v>
      </c>
      <c r="N20" s="258"/>
      <c r="O20" s="258"/>
      <c r="P20" s="258"/>
      <c r="Q20" s="210" t="s">
        <v>63</v>
      </c>
      <c r="R20" s="211"/>
      <c r="S20" s="6"/>
      <c r="T20" s="21"/>
    </row>
    <row r="21" spans="1:27" ht="30" customHeight="1">
      <c r="A21" s="256"/>
      <c r="B21" s="13">
        <v>3</v>
      </c>
      <c r="C21" s="191" t="s">
        <v>26</v>
      </c>
      <c r="D21" s="191"/>
      <c r="E21" s="191"/>
      <c r="F21" s="189"/>
      <c r="G21" s="189"/>
      <c r="H21" s="189"/>
      <c r="I21" s="189"/>
      <c r="J21" s="189">
        <f t="shared" si="1"/>
        <v>0</v>
      </c>
      <c r="K21" s="189"/>
      <c r="L21" s="189"/>
      <c r="M21" s="189">
        <f t="shared" si="0"/>
        <v>0</v>
      </c>
      <c r="N21" s="189"/>
      <c r="O21" s="189"/>
      <c r="P21" s="189"/>
      <c r="Q21" s="210"/>
      <c r="R21" s="211"/>
      <c r="S21" s="6"/>
    </row>
    <row r="22" spans="1:27" ht="30" customHeight="1">
      <c r="A22" s="256"/>
      <c r="B22" s="260">
        <v>4</v>
      </c>
      <c r="C22" s="293" t="s">
        <v>48</v>
      </c>
      <c r="D22" s="294"/>
      <c r="E22" s="295"/>
      <c r="F22" s="271"/>
      <c r="G22" s="271"/>
      <c r="H22" s="271"/>
      <c r="I22" s="271"/>
      <c r="J22" s="271">
        <f t="shared" si="1"/>
        <v>0</v>
      </c>
      <c r="K22" s="271"/>
      <c r="L22" s="271"/>
      <c r="M22" s="215">
        <f>F22+J22+F23</f>
        <v>0</v>
      </c>
      <c r="N22" s="216"/>
      <c r="O22" s="216"/>
      <c r="P22" s="217"/>
      <c r="Q22" s="275" t="s">
        <v>64</v>
      </c>
      <c r="R22" s="276"/>
      <c r="S22" s="6"/>
    </row>
    <row r="23" spans="1:27" ht="30" customHeight="1">
      <c r="A23" s="256"/>
      <c r="B23" s="261"/>
      <c r="C23" s="296"/>
      <c r="D23" s="297"/>
      <c r="E23" s="298"/>
      <c r="F23" s="282"/>
      <c r="G23" s="282"/>
      <c r="H23" s="282"/>
      <c r="I23" s="282"/>
      <c r="J23" s="282" t="s">
        <v>16</v>
      </c>
      <c r="K23" s="282"/>
      <c r="L23" s="282"/>
      <c r="M23" s="272"/>
      <c r="N23" s="273"/>
      <c r="O23" s="273"/>
      <c r="P23" s="274"/>
      <c r="Q23" s="277"/>
      <c r="R23" s="278"/>
      <c r="S23" s="6"/>
    </row>
    <row r="24" spans="1:27" ht="30" customHeight="1">
      <c r="A24" s="256"/>
      <c r="B24" s="13">
        <v>5</v>
      </c>
      <c r="C24" s="191" t="s">
        <v>43</v>
      </c>
      <c r="D24" s="191"/>
      <c r="E24" s="191"/>
      <c r="F24" s="189"/>
      <c r="G24" s="189"/>
      <c r="H24" s="189"/>
      <c r="I24" s="189"/>
      <c r="J24" s="189">
        <f t="shared" si="1"/>
        <v>0</v>
      </c>
      <c r="K24" s="189"/>
      <c r="L24" s="189"/>
      <c r="M24" s="189">
        <f t="shared" si="0"/>
        <v>0</v>
      </c>
      <c r="N24" s="189"/>
      <c r="O24" s="189"/>
      <c r="P24" s="189"/>
      <c r="Q24" s="210"/>
      <c r="R24" s="211"/>
      <c r="S24" s="6"/>
    </row>
    <row r="25" spans="1:27" ht="30" customHeight="1" thickBot="1">
      <c r="A25" s="256"/>
      <c r="B25" s="13">
        <v>6</v>
      </c>
      <c r="C25" s="211" t="s">
        <v>47</v>
      </c>
      <c r="D25" s="211"/>
      <c r="E25" s="211"/>
      <c r="F25" s="258">
        <v>400000</v>
      </c>
      <c r="G25" s="258"/>
      <c r="H25" s="258"/>
      <c r="I25" s="258"/>
      <c r="J25" s="258">
        <f t="shared" si="1"/>
        <v>40000</v>
      </c>
      <c r="K25" s="258"/>
      <c r="L25" s="258"/>
      <c r="M25" s="258">
        <f t="shared" si="0"/>
        <v>440000</v>
      </c>
      <c r="N25" s="258"/>
      <c r="O25" s="258"/>
      <c r="P25" s="258"/>
      <c r="Q25" s="210" t="s">
        <v>60</v>
      </c>
      <c r="R25" s="211"/>
      <c r="S25" s="6"/>
    </row>
    <row r="26" spans="1:27" ht="30" customHeight="1" thickBot="1">
      <c r="A26" s="19"/>
      <c r="B26" s="7"/>
      <c r="C26" s="6"/>
      <c r="D26" s="6"/>
      <c r="E26" s="6"/>
      <c r="F26" s="283">
        <f>SUM(F5:F25)</f>
        <v>5308892</v>
      </c>
      <c r="G26" s="284"/>
      <c r="H26" s="284"/>
      <c r="I26" s="285"/>
      <c r="J26" s="283">
        <f>SUM(J5:J25)</f>
        <v>530887.6</v>
      </c>
      <c r="K26" s="284"/>
      <c r="L26" s="285"/>
      <c r="M26" s="283">
        <f>SUM(M5:M25)</f>
        <v>5839779.5999999996</v>
      </c>
      <c r="N26" s="284"/>
      <c r="O26" s="284"/>
      <c r="P26" s="285"/>
      <c r="Q26" s="6"/>
      <c r="R26" s="6"/>
      <c r="S26" s="6"/>
    </row>
    <row r="27" spans="1:27" ht="26.25" customHeight="1">
      <c r="A27" s="19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45</v>
      </c>
    </row>
  </sheetData>
  <mergeCells count="126">
    <mergeCell ref="T9:W9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J14:L14"/>
    <mergeCell ref="M14:P14"/>
    <mergeCell ref="Q14:R14"/>
    <mergeCell ref="C16:E16"/>
    <mergeCell ref="F16:I16"/>
    <mergeCell ref="J16:L16"/>
    <mergeCell ref="M16:P16"/>
    <mergeCell ref="Q16:R16"/>
    <mergeCell ref="Q8:R8"/>
    <mergeCell ref="C9:E9"/>
    <mergeCell ref="F9:I9"/>
    <mergeCell ref="J9:L9"/>
    <mergeCell ref="M9:P9"/>
    <mergeCell ref="Q9:R9"/>
    <mergeCell ref="C8:E8"/>
    <mergeCell ref="F8:I8"/>
    <mergeCell ref="J8:L8"/>
    <mergeCell ref="M8:P8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C13:E13"/>
    <mergeCell ref="F13:I13"/>
    <mergeCell ref="J13:L13"/>
    <mergeCell ref="M13:P13"/>
    <mergeCell ref="Q13:R13"/>
    <mergeCell ref="T14:W15"/>
    <mergeCell ref="C15:E15"/>
    <mergeCell ref="F15:I15"/>
    <mergeCell ref="J15:L15"/>
    <mergeCell ref="M15:P15"/>
    <mergeCell ref="Q15:R15"/>
    <mergeCell ref="T18:W19"/>
    <mergeCell ref="C19:E19"/>
    <mergeCell ref="F19:I19"/>
    <mergeCell ref="J19:L19"/>
    <mergeCell ref="M19:P19"/>
    <mergeCell ref="Q19:R19"/>
    <mergeCell ref="C17:E17"/>
    <mergeCell ref="F17:I17"/>
    <mergeCell ref="J17:L17"/>
    <mergeCell ref="M17:P17"/>
    <mergeCell ref="Q17:R17"/>
    <mergeCell ref="C18:E18"/>
    <mergeCell ref="F18:I18"/>
    <mergeCell ref="J18:L18"/>
    <mergeCell ref="M18:P18"/>
    <mergeCell ref="Q18:R18"/>
    <mergeCell ref="C14:E14"/>
    <mergeCell ref="F14:I14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J23:L23"/>
    <mergeCell ref="F26:I26"/>
    <mergeCell ref="J26:L26"/>
    <mergeCell ref="M26:P26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Q25:R2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6B31F-4D47-404A-A18B-5CEAABF07609}">
  <dimension ref="A1:AA31"/>
  <sheetViews>
    <sheetView topLeftCell="A16" zoomScaleNormal="100" workbookViewId="0">
      <selection activeCell="B14" sqref="B14:R14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92" t="s">
        <v>56</v>
      </c>
      <c r="D1" s="192"/>
      <c r="E1" s="192"/>
      <c r="F1" s="193">
        <v>2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3" ht="30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3" ht="30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>
        <v>45380</v>
      </c>
      <c r="R5" s="197"/>
      <c r="S5" s="6"/>
      <c r="T5" s="315" t="s">
        <v>34</v>
      </c>
      <c r="U5" s="315"/>
      <c r="V5" s="315"/>
      <c r="W5" s="315"/>
    </row>
    <row r="6" spans="1:23" ht="30" customHeight="1" thickTop="1">
      <c r="A6" s="199" t="s">
        <v>20</v>
      </c>
      <c r="B6" s="22">
        <v>1</v>
      </c>
      <c r="C6" s="205" t="s">
        <v>9</v>
      </c>
      <c r="D6" s="205"/>
      <c r="E6" s="205"/>
      <c r="F6" s="203">
        <v>101500</v>
      </c>
      <c r="G6" s="203"/>
      <c r="H6" s="203"/>
      <c r="I6" s="203"/>
      <c r="J6" s="203">
        <v>10150</v>
      </c>
      <c r="K6" s="203"/>
      <c r="L6" s="203"/>
      <c r="M6" s="203">
        <f>F6+J6</f>
        <v>111650</v>
      </c>
      <c r="N6" s="203"/>
      <c r="O6" s="203"/>
      <c r="P6" s="203"/>
      <c r="Q6" s="204" t="s">
        <v>52</v>
      </c>
      <c r="R6" s="205"/>
      <c r="S6" s="6"/>
      <c r="T6" s="302" t="e">
        <f>M8+#REF!+#REF!+M11+M24+M26+M27</f>
        <v>#REF!</v>
      </c>
      <c r="U6" s="303"/>
      <c r="V6" s="303"/>
      <c r="W6" s="304"/>
    </row>
    <row r="7" spans="1:23" ht="30" customHeight="1" thickBot="1">
      <c r="A7" s="200"/>
      <c r="B7" s="14">
        <v>2</v>
      </c>
      <c r="C7" s="191" t="s">
        <v>12</v>
      </c>
      <c r="D7" s="191"/>
      <c r="E7" s="191"/>
      <c r="F7" s="189">
        <v>610000</v>
      </c>
      <c r="G7" s="189"/>
      <c r="H7" s="189"/>
      <c r="I7" s="189"/>
      <c r="J7" s="189">
        <v>61000</v>
      </c>
      <c r="K7" s="189"/>
      <c r="L7" s="189"/>
      <c r="M7" s="189">
        <f>F7+J7</f>
        <v>671000</v>
      </c>
      <c r="N7" s="189"/>
      <c r="O7" s="189"/>
      <c r="P7" s="189"/>
      <c r="Q7" s="210">
        <v>45372</v>
      </c>
      <c r="R7" s="211"/>
      <c r="S7" s="6"/>
      <c r="T7" s="305"/>
      <c r="U7" s="306"/>
      <c r="V7" s="306"/>
      <c r="W7" s="307"/>
    </row>
    <row r="8" spans="1:23" ht="30" customHeight="1" thickBot="1">
      <c r="A8" s="200"/>
      <c r="B8" s="14">
        <v>3</v>
      </c>
      <c r="C8" s="186" t="s">
        <v>44</v>
      </c>
      <c r="D8" s="187"/>
      <c r="E8" s="188"/>
      <c r="F8" s="207">
        <v>1336910</v>
      </c>
      <c r="G8" s="208"/>
      <c r="H8" s="208"/>
      <c r="I8" s="209"/>
      <c r="J8" s="207">
        <v>133691</v>
      </c>
      <c r="K8" s="208"/>
      <c r="L8" s="209"/>
      <c r="M8" s="207">
        <f>F8+J8</f>
        <v>1470601</v>
      </c>
      <c r="N8" s="208"/>
      <c r="O8" s="208"/>
      <c r="P8" s="209"/>
      <c r="Q8" s="198">
        <v>45376</v>
      </c>
      <c r="R8" s="191"/>
      <c r="S8" s="6"/>
      <c r="T8" s="21"/>
      <c r="U8" s="21"/>
      <c r="V8" s="21"/>
      <c r="W8" s="21"/>
    </row>
    <row r="9" spans="1:23" ht="30" customHeight="1" thickBot="1">
      <c r="A9" s="201"/>
      <c r="B9" s="15">
        <v>4</v>
      </c>
      <c r="C9" s="229"/>
      <c r="D9" s="230"/>
      <c r="E9" s="231"/>
      <c r="F9" s="226"/>
      <c r="G9" s="227"/>
      <c r="H9" s="227"/>
      <c r="I9" s="228"/>
      <c r="J9" s="226">
        <f>F9*0.1</f>
        <v>0</v>
      </c>
      <c r="K9" s="227"/>
      <c r="L9" s="228"/>
      <c r="M9" s="226">
        <f t="shared" ref="M9:M27" si="0">F9+J9</f>
        <v>0</v>
      </c>
      <c r="N9" s="227"/>
      <c r="O9" s="227"/>
      <c r="P9" s="228"/>
      <c r="Q9" s="196"/>
      <c r="R9" s="197"/>
      <c r="S9" s="6"/>
      <c r="T9" s="302">
        <f>M9+M6</f>
        <v>111650</v>
      </c>
      <c r="U9" s="303"/>
      <c r="V9" s="303"/>
      <c r="W9" s="304"/>
    </row>
    <row r="10" spans="1:23" ht="30" customHeight="1" thickTop="1" thickBot="1">
      <c r="A10" s="200" t="s">
        <v>21</v>
      </c>
      <c r="B10" s="13">
        <v>1</v>
      </c>
      <c r="C10" s="211" t="s">
        <v>14</v>
      </c>
      <c r="D10" s="211"/>
      <c r="E10" s="211"/>
      <c r="F10" s="258">
        <v>960000</v>
      </c>
      <c r="G10" s="258"/>
      <c r="H10" s="258"/>
      <c r="I10" s="258"/>
      <c r="J10" s="258">
        <f t="shared" ref="J10:J27" si="1">F10*0.1</f>
        <v>96000</v>
      </c>
      <c r="K10" s="258"/>
      <c r="L10" s="258"/>
      <c r="M10" s="258">
        <f t="shared" si="0"/>
        <v>1056000</v>
      </c>
      <c r="N10" s="258"/>
      <c r="O10" s="258"/>
      <c r="P10" s="258"/>
      <c r="Q10" s="210">
        <v>45380</v>
      </c>
      <c r="R10" s="211"/>
      <c r="S10" s="6"/>
      <c r="T10" s="315" t="s">
        <v>54</v>
      </c>
      <c r="U10" s="315"/>
      <c r="V10" s="315"/>
      <c r="W10" s="315"/>
    </row>
    <row r="11" spans="1:23" ht="30" customHeight="1">
      <c r="A11" s="200"/>
      <c r="B11" s="14">
        <v>2</v>
      </c>
      <c r="C11" s="191" t="s">
        <v>25</v>
      </c>
      <c r="D11" s="191"/>
      <c r="E11" s="191"/>
      <c r="F11" s="189">
        <v>565500</v>
      </c>
      <c r="G11" s="189"/>
      <c r="H11" s="189"/>
      <c r="I11" s="189"/>
      <c r="J11" s="189">
        <f t="shared" si="1"/>
        <v>56550</v>
      </c>
      <c r="K11" s="189"/>
      <c r="L11" s="189"/>
      <c r="M11" s="189">
        <f>F11+J11</f>
        <v>622050</v>
      </c>
      <c r="N11" s="189"/>
      <c r="O11" s="189"/>
      <c r="P11" s="189"/>
      <c r="Q11" s="210">
        <v>45372</v>
      </c>
      <c r="R11" s="211"/>
      <c r="S11" s="6"/>
      <c r="T11" s="302">
        <f>M20+M18+M15+M14+M13+M12+M10+M5</f>
        <v>3167450</v>
      </c>
      <c r="U11" s="303"/>
      <c r="V11" s="303"/>
      <c r="W11" s="304"/>
    </row>
    <row r="12" spans="1:23" ht="30" customHeight="1" thickBot="1">
      <c r="A12" s="200"/>
      <c r="B12" s="13">
        <v>3</v>
      </c>
      <c r="C12" s="191" t="s">
        <v>57</v>
      </c>
      <c r="D12" s="191"/>
      <c r="E12" s="191"/>
      <c r="F12" s="189">
        <v>983000</v>
      </c>
      <c r="G12" s="189"/>
      <c r="H12" s="189"/>
      <c r="I12" s="189"/>
      <c r="J12" s="189">
        <f t="shared" si="1"/>
        <v>98300</v>
      </c>
      <c r="K12" s="189"/>
      <c r="L12" s="189"/>
      <c r="M12" s="189">
        <f t="shared" si="0"/>
        <v>1081300</v>
      </c>
      <c r="N12" s="189"/>
      <c r="O12" s="189"/>
      <c r="P12" s="189"/>
      <c r="Q12" s="198">
        <v>45378</v>
      </c>
      <c r="R12" s="191"/>
      <c r="S12" s="6"/>
      <c r="T12" s="305"/>
      <c r="U12" s="306"/>
      <c r="V12" s="306"/>
      <c r="W12" s="307"/>
    </row>
    <row r="13" spans="1:23" ht="30" customHeight="1" thickBot="1">
      <c r="A13" s="200"/>
      <c r="B13" s="14">
        <v>4</v>
      </c>
      <c r="C13" s="191" t="s">
        <v>13</v>
      </c>
      <c r="D13" s="191"/>
      <c r="E13" s="191"/>
      <c r="F13" s="189">
        <v>215000</v>
      </c>
      <c r="G13" s="189"/>
      <c r="H13" s="189"/>
      <c r="I13" s="189"/>
      <c r="J13" s="189">
        <f>F13*0.1</f>
        <v>21500</v>
      </c>
      <c r="K13" s="189"/>
      <c r="L13" s="189"/>
      <c r="M13" s="189">
        <f>F13+J13</f>
        <v>236500</v>
      </c>
      <c r="N13" s="189"/>
      <c r="O13" s="189"/>
      <c r="P13" s="189"/>
      <c r="Q13" s="198">
        <v>45380</v>
      </c>
      <c r="R13" s="191"/>
      <c r="S13" s="6"/>
      <c r="T13" s="21"/>
      <c r="U13" s="21"/>
      <c r="V13" s="21"/>
      <c r="W13" s="21"/>
    </row>
    <row r="14" spans="1:23" ht="30" customHeight="1">
      <c r="A14" s="200"/>
      <c r="B14" s="13">
        <v>5</v>
      </c>
      <c r="C14" s="186" t="s">
        <v>46</v>
      </c>
      <c r="D14" s="187"/>
      <c r="E14" s="188"/>
      <c r="F14" s="189">
        <v>113250</v>
      </c>
      <c r="G14" s="189"/>
      <c r="H14" s="189"/>
      <c r="I14" s="189"/>
      <c r="J14" s="189">
        <f>F14*0.1</f>
        <v>11325</v>
      </c>
      <c r="K14" s="189"/>
      <c r="L14" s="189"/>
      <c r="M14" s="189">
        <f>F14+J14</f>
        <v>124575</v>
      </c>
      <c r="N14" s="189"/>
      <c r="O14" s="189"/>
      <c r="P14" s="189"/>
      <c r="Q14" s="198" t="s">
        <v>63</v>
      </c>
      <c r="R14" s="191"/>
      <c r="S14" s="17"/>
      <c r="T14" s="302" t="e">
        <f>T6+T9+T11</f>
        <v>#REF!</v>
      </c>
      <c r="U14" s="312"/>
      <c r="V14" s="312"/>
      <c r="W14" s="313"/>
    </row>
    <row r="15" spans="1:23" ht="30" customHeight="1" thickBot="1">
      <c r="A15" s="200"/>
      <c r="B15" s="14">
        <v>6</v>
      </c>
      <c r="C15" s="299" t="s">
        <v>29</v>
      </c>
      <c r="D15" s="300"/>
      <c r="E15" s="301"/>
      <c r="F15" s="207">
        <v>75000</v>
      </c>
      <c r="G15" s="208"/>
      <c r="H15" s="208"/>
      <c r="I15" s="209"/>
      <c r="J15" s="207">
        <f t="shared" si="1"/>
        <v>7500</v>
      </c>
      <c r="K15" s="208"/>
      <c r="L15" s="209"/>
      <c r="M15" s="207">
        <f t="shared" si="0"/>
        <v>82500</v>
      </c>
      <c r="N15" s="208"/>
      <c r="O15" s="208"/>
      <c r="P15" s="209"/>
      <c r="Q15" s="198">
        <v>45376</v>
      </c>
      <c r="R15" s="191"/>
      <c r="S15" s="17"/>
      <c r="T15" s="314"/>
      <c r="U15" s="315"/>
      <c r="V15" s="315"/>
      <c r="W15" s="316"/>
    </row>
    <row r="16" spans="1:23" ht="30" customHeight="1">
      <c r="A16" s="200"/>
      <c r="B16" s="260">
        <v>5</v>
      </c>
      <c r="C16" s="220" t="s">
        <v>23</v>
      </c>
      <c r="D16" s="221"/>
      <c r="E16" s="222"/>
      <c r="F16" s="271">
        <v>605500</v>
      </c>
      <c r="G16" s="271"/>
      <c r="H16" s="271"/>
      <c r="I16" s="271"/>
      <c r="J16" s="271">
        <v>60550</v>
      </c>
      <c r="K16" s="271"/>
      <c r="L16" s="271"/>
      <c r="M16" s="215">
        <f>F16+J16+F17</f>
        <v>702050</v>
      </c>
      <c r="N16" s="216"/>
      <c r="O16" s="216"/>
      <c r="P16" s="217"/>
      <c r="Q16" s="275">
        <v>45380</v>
      </c>
      <c r="R16" s="276"/>
      <c r="S16" s="6"/>
      <c r="T16" s="2"/>
      <c r="U16" s="2"/>
      <c r="V16" s="2"/>
      <c r="W16" s="2"/>
    </row>
    <row r="17" spans="1:27" ht="30" customHeight="1">
      <c r="A17" s="200"/>
      <c r="B17" s="261"/>
      <c r="C17" s="308"/>
      <c r="D17" s="309"/>
      <c r="E17" s="310"/>
      <c r="F17" s="282">
        <v>36000</v>
      </c>
      <c r="G17" s="282"/>
      <c r="H17" s="282"/>
      <c r="I17" s="282"/>
      <c r="J17" s="282" t="s">
        <v>16</v>
      </c>
      <c r="K17" s="282"/>
      <c r="L17" s="282"/>
      <c r="M17" s="272"/>
      <c r="N17" s="273"/>
      <c r="O17" s="273"/>
      <c r="P17" s="274"/>
      <c r="Q17" s="277"/>
      <c r="R17" s="278"/>
      <c r="S17" s="6"/>
      <c r="T17" s="327"/>
      <c r="U17" s="327"/>
      <c r="V17" s="327"/>
      <c r="W17" s="327"/>
    </row>
    <row r="18" spans="1:27" ht="30" customHeight="1">
      <c r="A18" s="200"/>
      <c r="B18" s="13">
        <v>7</v>
      </c>
      <c r="C18" s="186" t="s">
        <v>51</v>
      </c>
      <c r="D18" s="187"/>
      <c r="E18" s="188"/>
      <c r="F18" s="189">
        <v>15000</v>
      </c>
      <c r="G18" s="189"/>
      <c r="H18" s="189"/>
      <c r="I18" s="189"/>
      <c r="J18" s="189">
        <f t="shared" si="1"/>
        <v>1500</v>
      </c>
      <c r="K18" s="189"/>
      <c r="L18" s="189"/>
      <c r="M18" s="189">
        <f t="shared" si="0"/>
        <v>16500</v>
      </c>
      <c r="N18" s="189"/>
      <c r="O18" s="189"/>
      <c r="P18" s="189"/>
      <c r="Q18" s="198">
        <v>45373</v>
      </c>
      <c r="R18" s="191"/>
      <c r="S18" s="6"/>
      <c r="T18" s="21"/>
      <c r="U18" s="21"/>
      <c r="V18" s="21"/>
      <c r="W18" s="21"/>
    </row>
    <row r="19" spans="1:27" ht="30" customHeight="1" thickBot="1">
      <c r="A19" s="200"/>
      <c r="B19" s="13">
        <v>8</v>
      </c>
      <c r="C19" s="186" t="s">
        <v>67</v>
      </c>
      <c r="D19" s="187"/>
      <c r="E19" s="188"/>
      <c r="F19" s="189">
        <v>16000</v>
      </c>
      <c r="G19" s="189"/>
      <c r="H19" s="189"/>
      <c r="I19" s="189"/>
      <c r="J19" s="189">
        <f>F19*0.1</f>
        <v>1600</v>
      </c>
      <c r="K19" s="189"/>
      <c r="L19" s="189"/>
      <c r="M19" s="189">
        <f>F19+J19</f>
        <v>17600</v>
      </c>
      <c r="N19" s="189"/>
      <c r="O19" s="189"/>
      <c r="P19" s="189"/>
      <c r="Q19" s="198">
        <v>45378</v>
      </c>
      <c r="R19" s="191"/>
      <c r="S19" s="6"/>
      <c r="T19" s="21"/>
      <c r="U19" s="21"/>
      <c r="V19" s="21"/>
      <c r="W19" s="21"/>
    </row>
    <row r="20" spans="1:27" ht="30" customHeight="1">
      <c r="A20" s="200"/>
      <c r="B20" s="14">
        <v>9</v>
      </c>
      <c r="C20" s="186" t="s">
        <v>40</v>
      </c>
      <c r="D20" s="187"/>
      <c r="E20" s="188"/>
      <c r="F20" s="189">
        <v>30000</v>
      </c>
      <c r="G20" s="189"/>
      <c r="H20" s="189"/>
      <c r="I20" s="189"/>
      <c r="J20" s="189">
        <f t="shared" si="1"/>
        <v>3000</v>
      </c>
      <c r="K20" s="189"/>
      <c r="L20" s="189"/>
      <c r="M20" s="189">
        <f t="shared" si="0"/>
        <v>33000</v>
      </c>
      <c r="N20" s="189"/>
      <c r="O20" s="189"/>
      <c r="P20" s="189"/>
      <c r="Q20" s="198" t="s">
        <v>69</v>
      </c>
      <c r="R20" s="191"/>
      <c r="S20" s="6"/>
      <c r="T20" s="302" t="e">
        <f>M28-T14</f>
        <v>#REF!</v>
      </c>
      <c r="U20" s="303"/>
      <c r="V20" s="303"/>
      <c r="W20" s="304"/>
    </row>
    <row r="21" spans="1:27" ht="30" customHeight="1" thickBot="1">
      <c r="A21" s="201"/>
      <c r="B21" s="15">
        <v>10</v>
      </c>
      <c r="C21" s="197" t="s">
        <v>28</v>
      </c>
      <c r="D21" s="197"/>
      <c r="E21" s="197"/>
      <c r="F21" s="195">
        <v>15000</v>
      </c>
      <c r="G21" s="195"/>
      <c r="H21" s="195"/>
      <c r="I21" s="195"/>
      <c r="J21" s="195">
        <f t="shared" si="1"/>
        <v>1500</v>
      </c>
      <c r="K21" s="195"/>
      <c r="L21" s="195"/>
      <c r="M21" s="195">
        <f t="shared" si="0"/>
        <v>16500</v>
      </c>
      <c r="N21" s="195"/>
      <c r="O21" s="195"/>
      <c r="P21" s="195"/>
      <c r="Q21" s="196">
        <v>45366</v>
      </c>
      <c r="R21" s="197"/>
      <c r="S21" s="6"/>
      <c r="T21" s="305"/>
      <c r="U21" s="306"/>
      <c r="V21" s="306"/>
      <c r="W21" s="307"/>
    </row>
    <row r="22" spans="1:27" ht="30" customHeight="1" thickTop="1">
      <c r="A22" s="255" t="s">
        <v>22</v>
      </c>
      <c r="B22" s="13">
        <v>1</v>
      </c>
      <c r="C22" s="211" t="s">
        <v>62</v>
      </c>
      <c r="D22" s="211"/>
      <c r="E22" s="211"/>
      <c r="F22" s="258">
        <v>103950</v>
      </c>
      <c r="G22" s="258"/>
      <c r="H22" s="258"/>
      <c r="I22" s="258"/>
      <c r="J22" s="258">
        <f>F22*0.1</f>
        <v>10395</v>
      </c>
      <c r="K22" s="258"/>
      <c r="L22" s="258"/>
      <c r="M22" s="258">
        <f>F22+J22</f>
        <v>114345</v>
      </c>
      <c r="N22" s="258"/>
      <c r="O22" s="258"/>
      <c r="P22" s="258"/>
      <c r="Q22" s="210">
        <v>45362</v>
      </c>
      <c r="R22" s="211"/>
      <c r="S22" s="6"/>
      <c r="T22" s="21"/>
    </row>
    <row r="23" spans="1:27" ht="30" customHeight="1">
      <c r="A23" s="256"/>
      <c r="B23" s="13">
        <v>3</v>
      </c>
      <c r="C23" s="191" t="s">
        <v>26</v>
      </c>
      <c r="D23" s="191"/>
      <c r="E23" s="191"/>
      <c r="F23" s="189"/>
      <c r="G23" s="189"/>
      <c r="H23" s="189"/>
      <c r="I23" s="189"/>
      <c r="J23" s="189">
        <f t="shared" si="1"/>
        <v>0</v>
      </c>
      <c r="K23" s="189"/>
      <c r="L23" s="189"/>
      <c r="M23" s="189">
        <f t="shared" si="0"/>
        <v>0</v>
      </c>
      <c r="N23" s="189"/>
      <c r="O23" s="189"/>
      <c r="P23" s="189"/>
      <c r="Q23" s="210"/>
      <c r="R23" s="211"/>
      <c r="S23" s="6"/>
    </row>
    <row r="24" spans="1:27" ht="30" customHeight="1">
      <c r="A24" s="256"/>
      <c r="B24" s="260">
        <v>4</v>
      </c>
      <c r="C24" s="293" t="s">
        <v>48</v>
      </c>
      <c r="D24" s="294"/>
      <c r="E24" s="295"/>
      <c r="F24" s="271"/>
      <c r="G24" s="271"/>
      <c r="H24" s="271"/>
      <c r="I24" s="271"/>
      <c r="J24" s="271">
        <f t="shared" si="1"/>
        <v>0</v>
      </c>
      <c r="K24" s="271"/>
      <c r="L24" s="271"/>
      <c r="M24" s="215">
        <f>F24+J24+F25</f>
        <v>0</v>
      </c>
      <c r="N24" s="216"/>
      <c r="O24" s="216"/>
      <c r="P24" s="217"/>
      <c r="Q24" s="275" t="s">
        <v>64</v>
      </c>
      <c r="R24" s="276"/>
      <c r="S24" s="6"/>
    </row>
    <row r="25" spans="1:27" ht="30" customHeight="1">
      <c r="A25" s="256"/>
      <c r="B25" s="261"/>
      <c r="C25" s="296"/>
      <c r="D25" s="297"/>
      <c r="E25" s="298"/>
      <c r="F25" s="282"/>
      <c r="G25" s="282"/>
      <c r="H25" s="282"/>
      <c r="I25" s="282"/>
      <c r="J25" s="282" t="s">
        <v>16</v>
      </c>
      <c r="K25" s="282"/>
      <c r="L25" s="282"/>
      <c r="M25" s="272"/>
      <c r="N25" s="273"/>
      <c r="O25" s="273"/>
      <c r="P25" s="274"/>
      <c r="Q25" s="277"/>
      <c r="R25" s="278"/>
      <c r="S25" s="6"/>
    </row>
    <row r="26" spans="1:27" ht="30" customHeight="1">
      <c r="A26" s="256"/>
      <c r="B26" s="13">
        <v>5</v>
      </c>
      <c r="C26" s="191" t="s">
        <v>43</v>
      </c>
      <c r="D26" s="191"/>
      <c r="E26" s="191"/>
      <c r="F26" s="189"/>
      <c r="G26" s="189"/>
      <c r="H26" s="189"/>
      <c r="I26" s="189"/>
      <c r="J26" s="189">
        <f t="shared" si="1"/>
        <v>0</v>
      </c>
      <c r="K26" s="189"/>
      <c r="L26" s="189"/>
      <c r="M26" s="189">
        <f t="shared" si="0"/>
        <v>0</v>
      </c>
      <c r="N26" s="189"/>
      <c r="O26" s="189"/>
      <c r="P26" s="189"/>
      <c r="Q26" s="210"/>
      <c r="R26" s="211"/>
      <c r="S26" s="6"/>
    </row>
    <row r="27" spans="1:27" ht="30" customHeight="1" thickBot="1">
      <c r="A27" s="256"/>
      <c r="B27" s="13">
        <v>6</v>
      </c>
      <c r="C27" s="211" t="s">
        <v>47</v>
      </c>
      <c r="D27" s="211"/>
      <c r="E27" s="211"/>
      <c r="F27" s="258"/>
      <c r="G27" s="258"/>
      <c r="H27" s="258"/>
      <c r="I27" s="258"/>
      <c r="J27" s="258">
        <f t="shared" si="1"/>
        <v>0</v>
      </c>
      <c r="K27" s="258"/>
      <c r="L27" s="258"/>
      <c r="M27" s="258">
        <f t="shared" si="0"/>
        <v>0</v>
      </c>
      <c r="N27" s="258"/>
      <c r="O27" s="258"/>
      <c r="P27" s="258"/>
      <c r="Q27" s="210" t="s">
        <v>60</v>
      </c>
      <c r="R27" s="211"/>
      <c r="S27" s="6"/>
    </row>
    <row r="28" spans="1:27" ht="30" customHeight="1" thickBot="1">
      <c r="A28" s="19"/>
      <c r="B28" s="7"/>
      <c r="C28" s="6"/>
      <c r="D28" s="6"/>
      <c r="E28" s="6"/>
      <c r="F28" s="283">
        <f>SUM(F5:F27)</f>
        <v>6269860</v>
      </c>
      <c r="G28" s="284"/>
      <c r="H28" s="284"/>
      <c r="I28" s="285"/>
      <c r="J28" s="283">
        <f>SUM(J5:J27)</f>
        <v>623386</v>
      </c>
      <c r="K28" s="284"/>
      <c r="L28" s="285"/>
      <c r="M28" s="283">
        <f>SUM(M5:M27)</f>
        <v>6893246</v>
      </c>
      <c r="N28" s="284"/>
      <c r="O28" s="284"/>
      <c r="P28" s="285"/>
      <c r="Q28" s="6"/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5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Q15:R15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T17:W17"/>
    <mergeCell ref="C18:E18"/>
    <mergeCell ref="F18:I18"/>
    <mergeCell ref="J18:L18"/>
    <mergeCell ref="M18:P18"/>
    <mergeCell ref="Q18:R18"/>
    <mergeCell ref="B16:B17"/>
    <mergeCell ref="C16:E17"/>
    <mergeCell ref="F16:I16"/>
    <mergeCell ref="J16:L16"/>
    <mergeCell ref="M16:P17"/>
    <mergeCell ref="Q16:R17"/>
    <mergeCell ref="F17:I17"/>
    <mergeCell ref="J17:L17"/>
    <mergeCell ref="A6:A9"/>
    <mergeCell ref="J11:L11"/>
    <mergeCell ref="M11:P11"/>
    <mergeCell ref="Q11:R11"/>
    <mergeCell ref="Q13:R13"/>
    <mergeCell ref="C14:E14"/>
    <mergeCell ref="F14:I14"/>
    <mergeCell ref="J14:L14"/>
    <mergeCell ref="M14:P14"/>
    <mergeCell ref="Q14:R14"/>
    <mergeCell ref="Q8:R8"/>
    <mergeCell ref="C9:E9"/>
    <mergeCell ref="F9:I9"/>
    <mergeCell ref="J9:L9"/>
    <mergeCell ref="M9:P9"/>
    <mergeCell ref="Q9:R9"/>
    <mergeCell ref="T11:W12"/>
    <mergeCell ref="C12:E12"/>
    <mergeCell ref="F12:I12"/>
    <mergeCell ref="J12:L12"/>
    <mergeCell ref="M12:P12"/>
    <mergeCell ref="Q12:R12"/>
    <mergeCell ref="A10:A21"/>
    <mergeCell ref="C10:E10"/>
    <mergeCell ref="F10:I10"/>
    <mergeCell ref="J10:L10"/>
    <mergeCell ref="M10:P10"/>
    <mergeCell ref="Q10:R10"/>
    <mergeCell ref="T10:W10"/>
    <mergeCell ref="C11:E11"/>
    <mergeCell ref="F11:I11"/>
    <mergeCell ref="T14:W15"/>
    <mergeCell ref="C15:E15"/>
    <mergeCell ref="F15:I15"/>
    <mergeCell ref="J15:L15"/>
    <mergeCell ref="M15:P15"/>
    <mergeCell ref="C13:E13"/>
    <mergeCell ref="F13:I13"/>
    <mergeCell ref="J13:L13"/>
    <mergeCell ref="M13:P13"/>
    <mergeCell ref="C8:E8"/>
    <mergeCell ref="F8:I8"/>
    <mergeCell ref="J8:L8"/>
    <mergeCell ref="M8:P8"/>
    <mergeCell ref="T9:W9"/>
    <mergeCell ref="C5:E5"/>
    <mergeCell ref="F5:I5"/>
    <mergeCell ref="J5:L5"/>
    <mergeCell ref="M5:P5"/>
    <mergeCell ref="Q5:R5"/>
    <mergeCell ref="T5:W5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F2E9-E0DF-4F65-9969-9AC247D707EE}">
  <dimension ref="A1:AA31"/>
  <sheetViews>
    <sheetView topLeftCell="A7" zoomScaleNormal="100" workbookViewId="0">
      <selection activeCell="X13" sqref="W13:X13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92" t="s">
        <v>56</v>
      </c>
      <c r="D1" s="192"/>
      <c r="E1" s="192"/>
      <c r="F1" s="193">
        <v>2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3" ht="30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0" t="s">
        <v>5</v>
      </c>
      <c r="R4" s="190"/>
      <c r="S4" s="6"/>
    </row>
    <row r="5" spans="1:23" ht="30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48825</v>
      </c>
      <c r="K5" s="195"/>
      <c r="L5" s="195"/>
      <c r="M5" s="195">
        <f>F5+J5</f>
        <v>537075</v>
      </c>
      <c r="N5" s="195"/>
      <c r="O5" s="195"/>
      <c r="P5" s="195"/>
      <c r="Q5" s="196">
        <v>45380</v>
      </c>
      <c r="R5" s="197"/>
      <c r="S5" s="6"/>
      <c r="T5" s="315" t="s">
        <v>34</v>
      </c>
      <c r="U5" s="315"/>
      <c r="V5" s="315"/>
      <c r="W5" s="315"/>
    </row>
    <row r="6" spans="1:23" ht="30" customHeight="1" thickTop="1">
      <c r="A6" s="199" t="s">
        <v>20</v>
      </c>
      <c r="B6" s="22">
        <v>1</v>
      </c>
      <c r="C6" s="205" t="s">
        <v>9</v>
      </c>
      <c r="D6" s="205"/>
      <c r="E6" s="205"/>
      <c r="F6" s="203">
        <v>101500</v>
      </c>
      <c r="G6" s="203"/>
      <c r="H6" s="203"/>
      <c r="I6" s="203"/>
      <c r="J6" s="203">
        <v>10150</v>
      </c>
      <c r="K6" s="203"/>
      <c r="L6" s="203"/>
      <c r="M6" s="203">
        <f>F6+J6</f>
        <v>111650</v>
      </c>
      <c r="N6" s="203"/>
      <c r="O6" s="203"/>
      <c r="P6" s="203"/>
      <c r="Q6" s="204" t="s">
        <v>52</v>
      </c>
      <c r="R6" s="205"/>
      <c r="S6" s="6"/>
      <c r="T6" s="302" t="e">
        <f>M8+#REF!+#REF!+M11+M24+M26+M27</f>
        <v>#REF!</v>
      </c>
      <c r="U6" s="303"/>
      <c r="V6" s="303"/>
      <c r="W6" s="304"/>
    </row>
    <row r="7" spans="1:23" ht="30" customHeight="1" thickBot="1">
      <c r="A7" s="200"/>
      <c r="B7" s="14">
        <v>2</v>
      </c>
      <c r="C7" s="191" t="s">
        <v>12</v>
      </c>
      <c r="D7" s="191"/>
      <c r="E7" s="191"/>
      <c r="F7" s="189">
        <v>610000</v>
      </c>
      <c r="G7" s="189"/>
      <c r="H7" s="189"/>
      <c r="I7" s="189"/>
      <c r="J7" s="189">
        <v>61000</v>
      </c>
      <c r="K7" s="189"/>
      <c r="L7" s="189"/>
      <c r="M7" s="189">
        <f>F7+J7</f>
        <v>671000</v>
      </c>
      <c r="N7" s="189"/>
      <c r="O7" s="189"/>
      <c r="P7" s="189"/>
      <c r="Q7" s="210">
        <v>45372</v>
      </c>
      <c r="R7" s="211"/>
      <c r="S7" s="6"/>
      <c r="T7" s="305"/>
      <c r="U7" s="306"/>
      <c r="V7" s="306"/>
      <c r="W7" s="307"/>
    </row>
    <row r="8" spans="1:23" ht="30" customHeight="1" thickBot="1">
      <c r="A8" s="200"/>
      <c r="B8" s="14">
        <v>3</v>
      </c>
      <c r="C8" s="186" t="s">
        <v>44</v>
      </c>
      <c r="D8" s="187"/>
      <c r="E8" s="188"/>
      <c r="F8" s="207">
        <v>1336910</v>
      </c>
      <c r="G8" s="208"/>
      <c r="H8" s="208"/>
      <c r="I8" s="209"/>
      <c r="J8" s="207">
        <v>133691</v>
      </c>
      <c r="K8" s="208"/>
      <c r="L8" s="209"/>
      <c r="M8" s="207">
        <f>F8+J8</f>
        <v>1470601</v>
      </c>
      <c r="N8" s="208"/>
      <c r="O8" s="208"/>
      <c r="P8" s="209"/>
      <c r="Q8" s="198">
        <v>45376</v>
      </c>
      <c r="R8" s="191"/>
      <c r="S8" s="6"/>
      <c r="T8" s="21"/>
      <c r="U8" s="21"/>
      <c r="V8" s="21"/>
      <c r="W8" s="21"/>
    </row>
    <row r="9" spans="1:23" ht="30" customHeight="1" thickBot="1">
      <c r="A9" s="201"/>
      <c r="B9" s="15">
        <v>4</v>
      </c>
      <c r="C9" s="229"/>
      <c r="D9" s="230"/>
      <c r="E9" s="231"/>
      <c r="F9" s="226"/>
      <c r="G9" s="227"/>
      <c r="H9" s="227"/>
      <c r="I9" s="228"/>
      <c r="J9" s="226">
        <f>F9*0.1</f>
        <v>0</v>
      </c>
      <c r="K9" s="227"/>
      <c r="L9" s="228"/>
      <c r="M9" s="226">
        <f t="shared" ref="M9:M27" si="0">F9+J9</f>
        <v>0</v>
      </c>
      <c r="N9" s="227"/>
      <c r="O9" s="227"/>
      <c r="P9" s="228"/>
      <c r="Q9" s="196"/>
      <c r="R9" s="197"/>
      <c r="S9" s="6"/>
      <c r="T9" s="302">
        <f>M9+M6</f>
        <v>111650</v>
      </c>
      <c r="U9" s="303"/>
      <c r="V9" s="303"/>
      <c r="W9" s="304"/>
    </row>
    <row r="10" spans="1:23" ht="30" customHeight="1" thickTop="1" thickBot="1">
      <c r="A10" s="200" t="s">
        <v>21</v>
      </c>
      <c r="B10" s="13">
        <v>1</v>
      </c>
      <c r="C10" s="211" t="s">
        <v>14</v>
      </c>
      <c r="D10" s="211"/>
      <c r="E10" s="211"/>
      <c r="F10" s="258">
        <v>960000</v>
      </c>
      <c r="G10" s="258"/>
      <c r="H10" s="258"/>
      <c r="I10" s="258"/>
      <c r="J10" s="258">
        <f t="shared" ref="J10:J27" si="1">F10*0.1</f>
        <v>96000</v>
      </c>
      <c r="K10" s="258"/>
      <c r="L10" s="258"/>
      <c r="M10" s="258">
        <f t="shared" si="0"/>
        <v>1056000</v>
      </c>
      <c r="N10" s="258"/>
      <c r="O10" s="258"/>
      <c r="P10" s="258"/>
      <c r="Q10" s="210">
        <v>45380</v>
      </c>
      <c r="R10" s="211"/>
      <c r="S10" s="6"/>
      <c r="T10" s="315" t="s">
        <v>54</v>
      </c>
      <c r="U10" s="315"/>
      <c r="V10" s="315"/>
      <c r="W10" s="315"/>
    </row>
    <row r="11" spans="1:23" ht="30" customHeight="1">
      <c r="A11" s="200"/>
      <c r="B11" s="14">
        <v>2</v>
      </c>
      <c r="C11" s="191" t="s">
        <v>25</v>
      </c>
      <c r="D11" s="191"/>
      <c r="E11" s="191"/>
      <c r="F11" s="189">
        <v>565500</v>
      </c>
      <c r="G11" s="189"/>
      <c r="H11" s="189"/>
      <c r="I11" s="189"/>
      <c r="J11" s="189">
        <f t="shared" si="1"/>
        <v>56550</v>
      </c>
      <c r="K11" s="189"/>
      <c r="L11" s="189"/>
      <c r="M11" s="189">
        <f>F11+J11</f>
        <v>622050</v>
      </c>
      <c r="N11" s="189"/>
      <c r="O11" s="189"/>
      <c r="P11" s="189"/>
      <c r="Q11" s="210">
        <v>45372</v>
      </c>
      <c r="R11" s="211"/>
      <c r="S11" s="6"/>
      <c r="T11" s="302">
        <f>M20+M18+M15+M14+M13+M12+M10+M5</f>
        <v>3167450</v>
      </c>
      <c r="U11" s="303"/>
      <c r="V11" s="303"/>
      <c r="W11" s="304"/>
    </row>
    <row r="12" spans="1:23" ht="30" customHeight="1" thickBot="1">
      <c r="A12" s="200"/>
      <c r="B12" s="13">
        <v>3</v>
      </c>
      <c r="C12" s="191" t="s">
        <v>57</v>
      </c>
      <c r="D12" s="191"/>
      <c r="E12" s="191"/>
      <c r="F12" s="189">
        <v>983000</v>
      </c>
      <c r="G12" s="189"/>
      <c r="H12" s="189"/>
      <c r="I12" s="189"/>
      <c r="J12" s="189">
        <f t="shared" si="1"/>
        <v>98300</v>
      </c>
      <c r="K12" s="189"/>
      <c r="L12" s="189"/>
      <c r="M12" s="189">
        <f t="shared" si="0"/>
        <v>1081300</v>
      </c>
      <c r="N12" s="189"/>
      <c r="O12" s="189"/>
      <c r="P12" s="189"/>
      <c r="Q12" s="198">
        <v>45378</v>
      </c>
      <c r="R12" s="191"/>
      <c r="S12" s="6"/>
      <c r="T12" s="305"/>
      <c r="U12" s="306"/>
      <c r="V12" s="306"/>
      <c r="W12" s="307"/>
    </row>
    <row r="13" spans="1:23" ht="30" customHeight="1" thickBot="1">
      <c r="A13" s="200"/>
      <c r="B13" s="14">
        <v>4</v>
      </c>
      <c r="C13" s="191" t="s">
        <v>13</v>
      </c>
      <c r="D13" s="191"/>
      <c r="E13" s="191"/>
      <c r="F13" s="189">
        <v>215000</v>
      </c>
      <c r="G13" s="189"/>
      <c r="H13" s="189"/>
      <c r="I13" s="189"/>
      <c r="J13" s="189">
        <f>F13*0.1</f>
        <v>21500</v>
      </c>
      <c r="K13" s="189"/>
      <c r="L13" s="189"/>
      <c r="M13" s="189">
        <f>F13+J13</f>
        <v>236500</v>
      </c>
      <c r="N13" s="189"/>
      <c r="O13" s="189"/>
      <c r="P13" s="189"/>
      <c r="Q13" s="198">
        <v>45380</v>
      </c>
      <c r="R13" s="191"/>
      <c r="S13" s="6"/>
      <c r="T13" s="21"/>
      <c r="U13" s="21"/>
      <c r="V13" s="21"/>
      <c r="W13" s="21"/>
    </row>
    <row r="14" spans="1:23" ht="30" customHeight="1">
      <c r="A14" s="200"/>
      <c r="B14" s="23">
        <v>5</v>
      </c>
      <c r="C14" s="346" t="s">
        <v>46</v>
      </c>
      <c r="D14" s="347"/>
      <c r="E14" s="348"/>
      <c r="F14" s="349">
        <v>113250</v>
      </c>
      <c r="G14" s="349"/>
      <c r="H14" s="349"/>
      <c r="I14" s="349"/>
      <c r="J14" s="349">
        <f>F14*0.1</f>
        <v>11325</v>
      </c>
      <c r="K14" s="349"/>
      <c r="L14" s="349"/>
      <c r="M14" s="349">
        <f>F14+J14</f>
        <v>124575</v>
      </c>
      <c r="N14" s="349"/>
      <c r="O14" s="349"/>
      <c r="P14" s="349"/>
      <c r="Q14" s="350" t="s">
        <v>63</v>
      </c>
      <c r="R14" s="351"/>
      <c r="S14" s="17"/>
      <c r="T14" s="302" t="e">
        <f>T6+T9+T11</f>
        <v>#REF!</v>
      </c>
      <c r="U14" s="312"/>
      <c r="V14" s="312"/>
      <c r="W14" s="313"/>
    </row>
    <row r="15" spans="1:23" ht="30" customHeight="1" thickBot="1">
      <c r="A15" s="200"/>
      <c r="B15" s="14">
        <v>6</v>
      </c>
      <c r="C15" s="299" t="s">
        <v>29</v>
      </c>
      <c r="D15" s="300"/>
      <c r="E15" s="301"/>
      <c r="F15" s="207">
        <v>75000</v>
      </c>
      <c r="G15" s="208"/>
      <c r="H15" s="208"/>
      <c r="I15" s="209"/>
      <c r="J15" s="207">
        <f t="shared" si="1"/>
        <v>7500</v>
      </c>
      <c r="K15" s="208"/>
      <c r="L15" s="209"/>
      <c r="M15" s="207">
        <f t="shared" si="0"/>
        <v>82500</v>
      </c>
      <c r="N15" s="208"/>
      <c r="O15" s="208"/>
      <c r="P15" s="209"/>
      <c r="Q15" s="198">
        <v>45376</v>
      </c>
      <c r="R15" s="191"/>
      <c r="S15" s="17"/>
      <c r="T15" s="314"/>
      <c r="U15" s="315"/>
      <c r="V15" s="315"/>
      <c r="W15" s="316"/>
    </row>
    <row r="16" spans="1:23" ht="30" customHeight="1">
      <c r="A16" s="200"/>
      <c r="B16" s="260">
        <v>5</v>
      </c>
      <c r="C16" s="220" t="s">
        <v>23</v>
      </c>
      <c r="D16" s="221"/>
      <c r="E16" s="222"/>
      <c r="F16" s="271">
        <v>605500</v>
      </c>
      <c r="G16" s="271"/>
      <c r="H16" s="271"/>
      <c r="I16" s="271"/>
      <c r="J16" s="271">
        <v>60550</v>
      </c>
      <c r="K16" s="271"/>
      <c r="L16" s="271"/>
      <c r="M16" s="215">
        <f>F16+J16+F17</f>
        <v>702050</v>
      </c>
      <c r="N16" s="216"/>
      <c r="O16" s="216"/>
      <c r="P16" s="217"/>
      <c r="Q16" s="275">
        <v>45380</v>
      </c>
      <c r="R16" s="276"/>
      <c r="S16" s="6"/>
      <c r="T16" s="2"/>
      <c r="U16" s="2"/>
      <c r="V16" s="2"/>
      <c r="W16" s="2"/>
    </row>
    <row r="17" spans="1:27" ht="30" customHeight="1">
      <c r="A17" s="200"/>
      <c r="B17" s="261"/>
      <c r="C17" s="308"/>
      <c r="D17" s="309"/>
      <c r="E17" s="310"/>
      <c r="F17" s="282">
        <v>36000</v>
      </c>
      <c r="G17" s="282"/>
      <c r="H17" s="282"/>
      <c r="I17" s="282"/>
      <c r="J17" s="282" t="s">
        <v>16</v>
      </c>
      <c r="K17" s="282"/>
      <c r="L17" s="282"/>
      <c r="M17" s="272"/>
      <c r="N17" s="273"/>
      <c r="O17" s="273"/>
      <c r="P17" s="274"/>
      <c r="Q17" s="277"/>
      <c r="R17" s="278"/>
      <c r="S17" s="6"/>
      <c r="T17" s="327"/>
      <c r="U17" s="327"/>
      <c r="V17" s="327"/>
      <c r="W17" s="327"/>
    </row>
    <row r="18" spans="1:27" ht="30" customHeight="1">
      <c r="A18" s="200"/>
      <c r="B18" s="13">
        <v>7</v>
      </c>
      <c r="C18" s="186" t="s">
        <v>51</v>
      </c>
      <c r="D18" s="187"/>
      <c r="E18" s="188"/>
      <c r="F18" s="189">
        <v>15000</v>
      </c>
      <c r="G18" s="189"/>
      <c r="H18" s="189"/>
      <c r="I18" s="189"/>
      <c r="J18" s="189">
        <f t="shared" si="1"/>
        <v>1500</v>
      </c>
      <c r="K18" s="189"/>
      <c r="L18" s="189"/>
      <c r="M18" s="189">
        <f t="shared" si="0"/>
        <v>16500</v>
      </c>
      <c r="N18" s="189"/>
      <c r="O18" s="189"/>
      <c r="P18" s="189"/>
      <c r="Q18" s="198">
        <v>45373</v>
      </c>
      <c r="R18" s="191"/>
      <c r="S18" s="6"/>
      <c r="T18" s="21"/>
      <c r="U18" s="21"/>
      <c r="V18" s="21"/>
      <c r="W18" s="21"/>
    </row>
    <row r="19" spans="1:27" ht="30" customHeight="1" thickBot="1">
      <c r="A19" s="200"/>
      <c r="B19" s="13">
        <v>8</v>
      </c>
      <c r="C19" s="186" t="s">
        <v>67</v>
      </c>
      <c r="D19" s="187"/>
      <c r="E19" s="188"/>
      <c r="F19" s="189">
        <v>16000</v>
      </c>
      <c r="G19" s="189"/>
      <c r="H19" s="189"/>
      <c r="I19" s="189"/>
      <c r="J19" s="189">
        <f>F19*0.1</f>
        <v>1600</v>
      </c>
      <c r="K19" s="189"/>
      <c r="L19" s="189"/>
      <c r="M19" s="189">
        <f>F19+J19</f>
        <v>17600</v>
      </c>
      <c r="N19" s="189"/>
      <c r="O19" s="189"/>
      <c r="P19" s="189"/>
      <c r="Q19" s="198">
        <v>45378</v>
      </c>
      <c r="R19" s="191"/>
      <c r="S19" s="6"/>
      <c r="T19" s="21"/>
      <c r="U19" s="21"/>
      <c r="V19" s="21"/>
      <c r="W19" s="21"/>
    </row>
    <row r="20" spans="1:27" ht="30" customHeight="1">
      <c r="A20" s="200"/>
      <c r="B20" s="14">
        <v>9</v>
      </c>
      <c r="C20" s="186" t="s">
        <v>40</v>
      </c>
      <c r="D20" s="187"/>
      <c r="E20" s="188"/>
      <c r="F20" s="189">
        <v>30000</v>
      </c>
      <c r="G20" s="189"/>
      <c r="H20" s="189"/>
      <c r="I20" s="189"/>
      <c r="J20" s="189">
        <f t="shared" si="1"/>
        <v>3000</v>
      </c>
      <c r="K20" s="189"/>
      <c r="L20" s="189"/>
      <c r="M20" s="189">
        <f t="shared" si="0"/>
        <v>33000</v>
      </c>
      <c r="N20" s="189"/>
      <c r="O20" s="189"/>
      <c r="P20" s="189"/>
      <c r="Q20" s="198" t="s">
        <v>69</v>
      </c>
      <c r="R20" s="191"/>
      <c r="S20" s="6"/>
      <c r="T20" s="302" t="e">
        <f>M28-T14</f>
        <v>#REF!</v>
      </c>
      <c r="U20" s="303"/>
      <c r="V20" s="303"/>
      <c r="W20" s="304"/>
    </row>
    <row r="21" spans="1:27" ht="30" customHeight="1" thickBot="1">
      <c r="A21" s="201"/>
      <c r="B21" s="15">
        <v>10</v>
      </c>
      <c r="C21" s="197" t="s">
        <v>28</v>
      </c>
      <c r="D21" s="197"/>
      <c r="E21" s="197"/>
      <c r="F21" s="195">
        <v>15000</v>
      </c>
      <c r="G21" s="195"/>
      <c r="H21" s="195"/>
      <c r="I21" s="195"/>
      <c r="J21" s="195">
        <f t="shared" si="1"/>
        <v>1500</v>
      </c>
      <c r="K21" s="195"/>
      <c r="L21" s="195"/>
      <c r="M21" s="195">
        <f t="shared" si="0"/>
        <v>16500</v>
      </c>
      <c r="N21" s="195"/>
      <c r="O21" s="195"/>
      <c r="P21" s="195"/>
      <c r="Q21" s="196">
        <v>45366</v>
      </c>
      <c r="R21" s="197"/>
      <c r="S21" s="6"/>
      <c r="T21" s="305"/>
      <c r="U21" s="306"/>
      <c r="V21" s="306"/>
      <c r="W21" s="307"/>
    </row>
    <row r="22" spans="1:27" ht="30" customHeight="1" thickTop="1">
      <c r="A22" s="255" t="s">
        <v>22</v>
      </c>
      <c r="B22" s="13">
        <v>1</v>
      </c>
      <c r="C22" s="211" t="s">
        <v>62</v>
      </c>
      <c r="D22" s="211"/>
      <c r="E22" s="211"/>
      <c r="F22" s="258">
        <v>103950</v>
      </c>
      <c r="G22" s="258"/>
      <c r="H22" s="258"/>
      <c r="I22" s="258"/>
      <c r="J22" s="258">
        <f>F22*0.1</f>
        <v>10395</v>
      </c>
      <c r="K22" s="258"/>
      <c r="L22" s="258"/>
      <c r="M22" s="258">
        <f>F22+J22</f>
        <v>114345</v>
      </c>
      <c r="N22" s="258"/>
      <c r="O22" s="258"/>
      <c r="P22" s="258"/>
      <c r="Q22" s="210">
        <v>45362</v>
      </c>
      <c r="R22" s="211"/>
      <c r="S22" s="6"/>
      <c r="T22" s="21"/>
    </row>
    <row r="23" spans="1:27" ht="30" customHeight="1">
      <c r="A23" s="256"/>
      <c r="B23" s="13">
        <v>3</v>
      </c>
      <c r="C23" s="191" t="s">
        <v>26</v>
      </c>
      <c r="D23" s="191"/>
      <c r="E23" s="191"/>
      <c r="F23" s="189"/>
      <c r="G23" s="189"/>
      <c r="H23" s="189"/>
      <c r="I23" s="189"/>
      <c r="J23" s="189">
        <f t="shared" si="1"/>
        <v>0</v>
      </c>
      <c r="K23" s="189"/>
      <c r="L23" s="189"/>
      <c r="M23" s="189">
        <f t="shared" si="0"/>
        <v>0</v>
      </c>
      <c r="N23" s="189"/>
      <c r="O23" s="189"/>
      <c r="P23" s="189"/>
      <c r="Q23" s="210"/>
      <c r="R23" s="211"/>
      <c r="S23" s="6"/>
    </row>
    <row r="24" spans="1:27" ht="30" customHeight="1">
      <c r="A24" s="256"/>
      <c r="B24" s="260">
        <v>4</v>
      </c>
      <c r="C24" s="293" t="s">
        <v>48</v>
      </c>
      <c r="D24" s="294"/>
      <c r="E24" s="295"/>
      <c r="F24" s="271"/>
      <c r="G24" s="271"/>
      <c r="H24" s="271"/>
      <c r="I24" s="271"/>
      <c r="J24" s="271">
        <f t="shared" si="1"/>
        <v>0</v>
      </c>
      <c r="K24" s="271"/>
      <c r="L24" s="271"/>
      <c r="M24" s="215">
        <f>F24+J24+F25</f>
        <v>0</v>
      </c>
      <c r="N24" s="216"/>
      <c r="O24" s="216"/>
      <c r="P24" s="217"/>
      <c r="Q24" s="275" t="s">
        <v>64</v>
      </c>
      <c r="R24" s="276"/>
      <c r="S24" s="6"/>
    </row>
    <row r="25" spans="1:27" ht="30" customHeight="1">
      <c r="A25" s="256"/>
      <c r="B25" s="261"/>
      <c r="C25" s="296"/>
      <c r="D25" s="297"/>
      <c r="E25" s="298"/>
      <c r="F25" s="282"/>
      <c r="G25" s="282"/>
      <c r="H25" s="282"/>
      <c r="I25" s="282"/>
      <c r="J25" s="282" t="s">
        <v>16</v>
      </c>
      <c r="K25" s="282"/>
      <c r="L25" s="282"/>
      <c r="M25" s="272"/>
      <c r="N25" s="273"/>
      <c r="O25" s="273"/>
      <c r="P25" s="274"/>
      <c r="Q25" s="277"/>
      <c r="R25" s="278"/>
      <c r="S25" s="6"/>
    </row>
    <row r="26" spans="1:27" ht="30" customHeight="1">
      <c r="A26" s="256"/>
      <c r="B26" s="13">
        <v>5</v>
      </c>
      <c r="C26" s="191" t="s">
        <v>43</v>
      </c>
      <c r="D26" s="191"/>
      <c r="E26" s="191"/>
      <c r="F26" s="189"/>
      <c r="G26" s="189"/>
      <c r="H26" s="189"/>
      <c r="I26" s="189"/>
      <c r="J26" s="189">
        <f t="shared" si="1"/>
        <v>0</v>
      </c>
      <c r="K26" s="189"/>
      <c r="L26" s="189"/>
      <c r="M26" s="189">
        <f t="shared" si="0"/>
        <v>0</v>
      </c>
      <c r="N26" s="189"/>
      <c r="O26" s="189"/>
      <c r="P26" s="189"/>
      <c r="Q26" s="210"/>
      <c r="R26" s="211"/>
      <c r="S26" s="6"/>
    </row>
    <row r="27" spans="1:27" ht="30" customHeight="1" thickBot="1">
      <c r="A27" s="256"/>
      <c r="B27" s="13">
        <v>6</v>
      </c>
      <c r="C27" s="211" t="s">
        <v>47</v>
      </c>
      <c r="D27" s="211"/>
      <c r="E27" s="211"/>
      <c r="F27" s="258">
        <v>400000</v>
      </c>
      <c r="G27" s="258"/>
      <c r="H27" s="258"/>
      <c r="I27" s="258"/>
      <c r="J27" s="258">
        <f t="shared" si="1"/>
        <v>40000</v>
      </c>
      <c r="K27" s="258"/>
      <c r="L27" s="258"/>
      <c r="M27" s="258">
        <f t="shared" si="0"/>
        <v>440000</v>
      </c>
      <c r="N27" s="258"/>
      <c r="O27" s="258"/>
      <c r="P27" s="258"/>
      <c r="Q27" s="210" t="s">
        <v>60</v>
      </c>
      <c r="R27" s="211"/>
      <c r="S27" s="6"/>
    </row>
    <row r="28" spans="1:27" ht="30" customHeight="1" thickBot="1">
      <c r="A28" s="19"/>
      <c r="B28" s="7"/>
      <c r="C28" s="6"/>
      <c r="D28" s="6"/>
      <c r="E28" s="6"/>
      <c r="F28" s="283">
        <f>SUM(F5:F27)</f>
        <v>6669860</v>
      </c>
      <c r="G28" s="284"/>
      <c r="H28" s="284"/>
      <c r="I28" s="285"/>
      <c r="J28" s="283">
        <f>SUM(J5:J27)</f>
        <v>663386</v>
      </c>
      <c r="K28" s="284"/>
      <c r="L28" s="285"/>
      <c r="M28" s="283">
        <f>SUM(M5:M27)</f>
        <v>7333246</v>
      </c>
      <c r="N28" s="284"/>
      <c r="O28" s="284"/>
      <c r="P28" s="285"/>
      <c r="Q28" s="6"/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5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T9:W9"/>
    <mergeCell ref="Q8:R8"/>
    <mergeCell ref="C8:E8"/>
    <mergeCell ref="F8:I8"/>
    <mergeCell ref="J8:L8"/>
    <mergeCell ref="M8:P8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21"/>
    <mergeCell ref="C10:E10"/>
    <mergeCell ref="F10:I10"/>
    <mergeCell ref="J10:L10"/>
    <mergeCell ref="M10:P10"/>
    <mergeCell ref="Q10:R10"/>
    <mergeCell ref="T10:W10"/>
    <mergeCell ref="C11:E11"/>
    <mergeCell ref="F11:I11"/>
    <mergeCell ref="T14:W15"/>
    <mergeCell ref="C15:E15"/>
    <mergeCell ref="F15:I15"/>
    <mergeCell ref="J15:L15"/>
    <mergeCell ref="M15:P15"/>
    <mergeCell ref="T20:W21"/>
    <mergeCell ref="C21:E21"/>
    <mergeCell ref="F21:I21"/>
    <mergeCell ref="J21:L21"/>
    <mergeCell ref="M21:P21"/>
    <mergeCell ref="Q21:R21"/>
    <mergeCell ref="C18:E18"/>
    <mergeCell ref="F18:I18"/>
    <mergeCell ref="J18:L18"/>
    <mergeCell ref="M18:P18"/>
    <mergeCell ref="Q18:R18"/>
    <mergeCell ref="C20:E20"/>
    <mergeCell ref="F20:I20"/>
    <mergeCell ref="J20:L20"/>
    <mergeCell ref="M20:P20"/>
    <mergeCell ref="Q20:R20"/>
    <mergeCell ref="T17:W17"/>
    <mergeCell ref="Q15:R15"/>
    <mergeCell ref="C19:E19"/>
    <mergeCell ref="F19:I19"/>
    <mergeCell ref="J19:L19"/>
    <mergeCell ref="M19:P19"/>
    <mergeCell ref="Q19:R19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B16:B17"/>
    <mergeCell ref="C16:E17"/>
    <mergeCell ref="M16:P17"/>
    <mergeCell ref="Q16:R17"/>
    <mergeCell ref="F16:I16"/>
    <mergeCell ref="J16:L16"/>
    <mergeCell ref="F17:I17"/>
    <mergeCell ref="J17:L17"/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584E6-AFDF-439A-B6DE-70A92B6996F6}">
  <dimension ref="A1:AA31"/>
  <sheetViews>
    <sheetView topLeftCell="A4" zoomScaleNormal="100" workbookViewId="0">
      <selection activeCell="Q5" sqref="Q5:R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92" t="s">
        <v>56</v>
      </c>
      <c r="D1" s="192"/>
      <c r="E1" s="192"/>
      <c r="F1" s="193">
        <v>1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3" ht="30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352" t="s">
        <v>5</v>
      </c>
      <c r="R4" s="352"/>
      <c r="S4" s="6"/>
    </row>
    <row r="5" spans="1:23" ht="30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46500</v>
      </c>
      <c r="K5" s="195"/>
      <c r="L5" s="195"/>
      <c r="M5" s="195">
        <f t="shared" ref="M5:M27" si="0">F5+J5</f>
        <v>534750</v>
      </c>
      <c r="N5" s="195"/>
      <c r="O5" s="195"/>
      <c r="P5" s="195"/>
      <c r="Q5" s="196">
        <v>45351</v>
      </c>
      <c r="R5" s="197"/>
      <c r="S5" s="6"/>
      <c r="T5" s="315" t="s">
        <v>34</v>
      </c>
      <c r="U5" s="315"/>
      <c r="V5" s="315"/>
      <c r="W5" s="315"/>
    </row>
    <row r="6" spans="1:23" ht="30" customHeight="1" thickTop="1">
      <c r="A6" s="199" t="s">
        <v>20</v>
      </c>
      <c r="B6" s="13">
        <v>1</v>
      </c>
      <c r="C6" s="211" t="s">
        <v>9</v>
      </c>
      <c r="D6" s="211"/>
      <c r="E6" s="211"/>
      <c r="F6" s="258">
        <v>841000</v>
      </c>
      <c r="G6" s="258"/>
      <c r="H6" s="258"/>
      <c r="I6" s="258"/>
      <c r="J6" s="258">
        <f>F6*0.1</f>
        <v>84100</v>
      </c>
      <c r="K6" s="258"/>
      <c r="L6" s="258"/>
      <c r="M6" s="258">
        <f t="shared" si="0"/>
        <v>925100</v>
      </c>
      <c r="N6" s="258"/>
      <c r="O6" s="258"/>
      <c r="P6" s="258"/>
      <c r="Q6" s="210">
        <v>45347</v>
      </c>
      <c r="R6" s="211"/>
      <c r="S6" s="6"/>
      <c r="T6" s="302">
        <f>M8+M9+M11+M14+M24+M26+M27</f>
        <v>3221386.9000000004</v>
      </c>
      <c r="U6" s="303"/>
      <c r="V6" s="303"/>
      <c r="W6" s="304"/>
    </row>
    <row r="7" spans="1:23" ht="30" customHeight="1" thickBot="1">
      <c r="A7" s="200"/>
      <c r="B7" s="14">
        <v>2</v>
      </c>
      <c r="C7" s="191" t="s">
        <v>12</v>
      </c>
      <c r="D7" s="191"/>
      <c r="E7" s="191"/>
      <c r="F7" s="189">
        <v>166798</v>
      </c>
      <c r="G7" s="189"/>
      <c r="H7" s="189"/>
      <c r="I7" s="189"/>
      <c r="J7" s="189">
        <f>ROUNDDOWN(F7*0.1,0)</f>
        <v>16679</v>
      </c>
      <c r="K7" s="189"/>
      <c r="L7" s="189"/>
      <c r="M7" s="189">
        <f t="shared" si="0"/>
        <v>183477</v>
      </c>
      <c r="N7" s="189"/>
      <c r="O7" s="189"/>
      <c r="P7" s="189"/>
      <c r="Q7" s="210">
        <v>45342</v>
      </c>
      <c r="R7" s="211"/>
      <c r="S7" s="6"/>
      <c r="T7" s="305"/>
      <c r="U7" s="306"/>
      <c r="V7" s="306"/>
      <c r="W7" s="307"/>
    </row>
    <row r="8" spans="1:23" ht="30" customHeight="1">
      <c r="A8" s="200"/>
      <c r="B8" s="14">
        <v>3</v>
      </c>
      <c r="C8" s="186" t="s">
        <v>44</v>
      </c>
      <c r="D8" s="187"/>
      <c r="E8" s="188"/>
      <c r="F8" s="207">
        <v>2020037</v>
      </c>
      <c r="G8" s="208"/>
      <c r="H8" s="208"/>
      <c r="I8" s="209"/>
      <c r="J8" s="207">
        <f>F8*0.1</f>
        <v>202003.7</v>
      </c>
      <c r="K8" s="208"/>
      <c r="L8" s="209"/>
      <c r="M8" s="207">
        <f t="shared" si="0"/>
        <v>2222040.7000000002</v>
      </c>
      <c r="N8" s="208"/>
      <c r="O8" s="208"/>
      <c r="P8" s="209"/>
      <c r="Q8" s="198">
        <v>45347</v>
      </c>
      <c r="R8" s="191"/>
      <c r="S8" s="6"/>
      <c r="T8" s="21"/>
      <c r="U8" s="21"/>
      <c r="V8" s="21"/>
      <c r="W8" s="21"/>
    </row>
    <row r="9" spans="1:23" ht="30" customHeight="1" thickBot="1">
      <c r="A9" s="200"/>
      <c r="B9" s="14">
        <v>4</v>
      </c>
      <c r="C9" s="191"/>
      <c r="D9" s="191"/>
      <c r="E9" s="191"/>
      <c r="F9" s="189"/>
      <c r="G9" s="189"/>
      <c r="H9" s="189"/>
      <c r="I9" s="189"/>
      <c r="J9" s="189">
        <f>ROUNDDOWN(F9*0.1,0)</f>
        <v>0</v>
      </c>
      <c r="K9" s="189"/>
      <c r="L9" s="189"/>
      <c r="M9" s="189">
        <f t="shared" si="0"/>
        <v>0</v>
      </c>
      <c r="N9" s="189"/>
      <c r="O9" s="189"/>
      <c r="P9" s="189"/>
      <c r="Q9" s="210"/>
      <c r="R9" s="211"/>
      <c r="S9" s="6"/>
      <c r="T9" s="315" t="s">
        <v>53</v>
      </c>
      <c r="U9" s="315"/>
      <c r="V9" s="315"/>
      <c r="W9" s="315"/>
    </row>
    <row r="10" spans="1:23" ht="30" customHeight="1">
      <c r="A10" s="200"/>
      <c r="B10" s="14">
        <v>7</v>
      </c>
      <c r="C10" s="186"/>
      <c r="D10" s="187"/>
      <c r="E10" s="188"/>
      <c r="F10" s="207"/>
      <c r="G10" s="208"/>
      <c r="H10" s="208"/>
      <c r="I10" s="209"/>
      <c r="J10" s="207">
        <f>F10*0.1</f>
        <v>0</v>
      </c>
      <c r="K10" s="208"/>
      <c r="L10" s="209"/>
      <c r="M10" s="207">
        <f t="shared" si="0"/>
        <v>0</v>
      </c>
      <c r="N10" s="208"/>
      <c r="O10" s="208"/>
      <c r="P10" s="209"/>
      <c r="Q10" s="198"/>
      <c r="R10" s="191"/>
      <c r="S10" s="6"/>
      <c r="T10" s="302">
        <f>M10+M6</f>
        <v>925100</v>
      </c>
      <c r="U10" s="303"/>
      <c r="V10" s="303"/>
      <c r="W10" s="304"/>
    </row>
    <row r="11" spans="1:23" ht="30" customHeight="1" thickBot="1">
      <c r="A11" s="200"/>
      <c r="B11" s="14">
        <v>5</v>
      </c>
      <c r="C11" s="191"/>
      <c r="D11" s="191"/>
      <c r="E11" s="191"/>
      <c r="F11" s="189"/>
      <c r="G11" s="189"/>
      <c r="H11" s="189"/>
      <c r="I11" s="189"/>
      <c r="J11" s="189">
        <f t="shared" ref="J11:J27" si="1">F11*0.1</f>
        <v>0</v>
      </c>
      <c r="K11" s="189"/>
      <c r="L11" s="189"/>
      <c r="M11" s="189">
        <f t="shared" si="0"/>
        <v>0</v>
      </c>
      <c r="N11" s="189"/>
      <c r="O11" s="189"/>
      <c r="P11" s="189"/>
      <c r="Q11" s="198"/>
      <c r="R11" s="191"/>
      <c r="S11" s="6"/>
      <c r="T11" s="305"/>
      <c r="U11" s="306"/>
      <c r="V11" s="306"/>
      <c r="W11" s="307"/>
    </row>
    <row r="12" spans="1:23" ht="30" customHeight="1" thickBot="1">
      <c r="A12" s="201"/>
      <c r="B12" s="15">
        <v>6</v>
      </c>
      <c r="C12" s="197"/>
      <c r="D12" s="197"/>
      <c r="E12" s="197"/>
      <c r="F12" s="195"/>
      <c r="G12" s="195"/>
      <c r="H12" s="195"/>
      <c r="I12" s="195"/>
      <c r="J12" s="195">
        <f t="shared" si="1"/>
        <v>0</v>
      </c>
      <c r="K12" s="195"/>
      <c r="L12" s="195"/>
      <c r="M12" s="195">
        <f t="shared" si="0"/>
        <v>0</v>
      </c>
      <c r="N12" s="195"/>
      <c r="O12" s="195"/>
      <c r="P12" s="195"/>
      <c r="Q12" s="197"/>
      <c r="R12" s="197"/>
      <c r="S12" s="6"/>
      <c r="T12" s="327"/>
      <c r="U12" s="327"/>
      <c r="V12" s="327"/>
      <c r="W12" s="327"/>
    </row>
    <row r="13" spans="1:23" ht="30" customHeight="1" thickTop="1" thickBot="1">
      <c r="A13" s="199" t="s">
        <v>21</v>
      </c>
      <c r="B13" s="13">
        <v>1</v>
      </c>
      <c r="C13" s="211" t="s">
        <v>14</v>
      </c>
      <c r="D13" s="211"/>
      <c r="E13" s="211"/>
      <c r="F13" s="258">
        <v>630000</v>
      </c>
      <c r="G13" s="258"/>
      <c r="H13" s="258"/>
      <c r="I13" s="258"/>
      <c r="J13" s="258">
        <f t="shared" si="1"/>
        <v>63000</v>
      </c>
      <c r="K13" s="258"/>
      <c r="L13" s="258"/>
      <c r="M13" s="258">
        <f t="shared" si="0"/>
        <v>693000</v>
      </c>
      <c r="N13" s="258"/>
      <c r="O13" s="258"/>
      <c r="P13" s="258"/>
      <c r="Q13" s="210">
        <v>45351</v>
      </c>
      <c r="R13" s="211"/>
      <c r="S13" s="6"/>
      <c r="T13" s="315" t="s">
        <v>54</v>
      </c>
      <c r="U13" s="315"/>
      <c r="V13" s="315"/>
      <c r="W13" s="315"/>
    </row>
    <row r="14" spans="1:23" ht="30" customHeight="1">
      <c r="A14" s="200"/>
      <c r="B14" s="14">
        <v>2</v>
      </c>
      <c r="C14" s="191" t="s">
        <v>25</v>
      </c>
      <c r="D14" s="191"/>
      <c r="E14" s="191"/>
      <c r="F14" s="189">
        <v>681442</v>
      </c>
      <c r="G14" s="189"/>
      <c r="H14" s="189"/>
      <c r="I14" s="189"/>
      <c r="J14" s="189">
        <f t="shared" si="1"/>
        <v>68144.2</v>
      </c>
      <c r="K14" s="189"/>
      <c r="L14" s="189"/>
      <c r="M14" s="189">
        <f>F14+J14</f>
        <v>749586.2</v>
      </c>
      <c r="N14" s="189"/>
      <c r="O14" s="189"/>
      <c r="P14" s="189"/>
      <c r="Q14" s="210">
        <v>45342</v>
      </c>
      <c r="R14" s="211"/>
      <c r="S14" s="6"/>
      <c r="T14" s="302">
        <f>M20+M19+M18+M17+M16+M15+M13+M5</f>
        <v>2259550</v>
      </c>
      <c r="U14" s="303"/>
      <c r="V14" s="303"/>
      <c r="W14" s="304"/>
    </row>
    <row r="15" spans="1:23" ht="30" customHeight="1" thickBot="1">
      <c r="A15" s="200"/>
      <c r="B15" s="13">
        <v>3</v>
      </c>
      <c r="C15" s="191" t="s">
        <v>57</v>
      </c>
      <c r="D15" s="191"/>
      <c r="E15" s="191"/>
      <c r="F15" s="189">
        <v>560000</v>
      </c>
      <c r="G15" s="189"/>
      <c r="H15" s="189"/>
      <c r="I15" s="189"/>
      <c r="J15" s="189">
        <f t="shared" si="1"/>
        <v>56000</v>
      </c>
      <c r="K15" s="189"/>
      <c r="L15" s="189"/>
      <c r="M15" s="189">
        <f>F15+J15</f>
        <v>616000</v>
      </c>
      <c r="N15" s="189"/>
      <c r="O15" s="189"/>
      <c r="P15" s="189"/>
      <c r="Q15" s="198">
        <v>45351</v>
      </c>
      <c r="R15" s="191"/>
      <c r="S15" s="6"/>
      <c r="T15" s="305"/>
      <c r="U15" s="306"/>
      <c r="V15" s="306"/>
      <c r="W15" s="307"/>
    </row>
    <row r="16" spans="1:23" ht="30" customHeight="1" thickBot="1">
      <c r="A16" s="200"/>
      <c r="B16" s="14">
        <v>4</v>
      </c>
      <c r="C16" s="191" t="s">
        <v>13</v>
      </c>
      <c r="D16" s="191"/>
      <c r="E16" s="191"/>
      <c r="F16" s="189">
        <v>60000</v>
      </c>
      <c r="G16" s="189"/>
      <c r="H16" s="189"/>
      <c r="I16" s="189"/>
      <c r="J16" s="189">
        <f>F16*0.1</f>
        <v>6000</v>
      </c>
      <c r="K16" s="189"/>
      <c r="L16" s="189"/>
      <c r="M16" s="189">
        <f>F16+J16</f>
        <v>66000</v>
      </c>
      <c r="N16" s="189"/>
      <c r="O16" s="189"/>
      <c r="P16" s="189"/>
      <c r="Q16" s="198">
        <v>45351</v>
      </c>
      <c r="R16" s="191"/>
      <c r="S16" s="6"/>
      <c r="T16" s="21"/>
      <c r="U16" s="21"/>
      <c r="V16" s="21"/>
      <c r="W16" s="21"/>
    </row>
    <row r="17" spans="1:27" ht="30" customHeight="1">
      <c r="A17" s="200"/>
      <c r="B17" s="13">
        <v>5</v>
      </c>
      <c r="C17" s="186" t="s">
        <v>46</v>
      </c>
      <c r="D17" s="187"/>
      <c r="E17" s="188"/>
      <c r="F17" s="189">
        <v>288000</v>
      </c>
      <c r="G17" s="189"/>
      <c r="H17" s="189"/>
      <c r="I17" s="189"/>
      <c r="J17" s="189">
        <f>F17*0.1</f>
        <v>28800</v>
      </c>
      <c r="K17" s="189"/>
      <c r="L17" s="189"/>
      <c r="M17" s="189">
        <f>F17+J17</f>
        <v>316800</v>
      </c>
      <c r="N17" s="189"/>
      <c r="O17" s="189"/>
      <c r="P17" s="189"/>
      <c r="Q17" s="198">
        <v>45351</v>
      </c>
      <c r="R17" s="191"/>
      <c r="S17" s="17"/>
      <c r="T17" s="302">
        <f>T6+T10+T14</f>
        <v>6406036.9000000004</v>
      </c>
      <c r="U17" s="312"/>
      <c r="V17" s="312"/>
      <c r="W17" s="313"/>
    </row>
    <row r="18" spans="1:27" ht="30" customHeight="1" thickBot="1">
      <c r="A18" s="200"/>
      <c r="B18" s="14">
        <v>6</v>
      </c>
      <c r="C18" s="299" t="s">
        <v>58</v>
      </c>
      <c r="D18" s="300"/>
      <c r="E18" s="301"/>
      <c r="F18" s="207">
        <v>30000</v>
      </c>
      <c r="G18" s="208"/>
      <c r="H18" s="208"/>
      <c r="I18" s="209"/>
      <c r="J18" s="207">
        <f t="shared" si="1"/>
        <v>3000</v>
      </c>
      <c r="K18" s="208"/>
      <c r="L18" s="209"/>
      <c r="M18" s="207">
        <f t="shared" si="0"/>
        <v>33000</v>
      </c>
      <c r="N18" s="208"/>
      <c r="O18" s="208"/>
      <c r="P18" s="209"/>
      <c r="Q18" s="198">
        <v>45351</v>
      </c>
      <c r="R18" s="191"/>
      <c r="S18" s="17"/>
      <c r="T18" s="314"/>
      <c r="U18" s="315"/>
      <c r="V18" s="315"/>
      <c r="W18" s="316"/>
    </row>
    <row r="19" spans="1:27" ht="30" customHeight="1" thickBot="1">
      <c r="A19" s="200"/>
      <c r="B19" s="13">
        <v>7</v>
      </c>
      <c r="C19" s="186"/>
      <c r="D19" s="187"/>
      <c r="E19" s="188"/>
      <c r="F19" s="189"/>
      <c r="G19" s="189"/>
      <c r="H19" s="189"/>
      <c r="I19" s="189"/>
      <c r="J19" s="189">
        <f t="shared" si="1"/>
        <v>0</v>
      </c>
      <c r="K19" s="189"/>
      <c r="L19" s="189"/>
      <c r="M19" s="189">
        <f t="shared" si="0"/>
        <v>0</v>
      </c>
      <c r="N19" s="189"/>
      <c r="O19" s="189"/>
      <c r="P19" s="189"/>
      <c r="Q19" s="198"/>
      <c r="R19" s="191"/>
      <c r="S19" s="6"/>
      <c r="T19" s="21"/>
      <c r="U19" s="21"/>
      <c r="V19" s="21"/>
      <c r="W19" s="21"/>
    </row>
    <row r="20" spans="1:27" ht="30" customHeight="1">
      <c r="A20" s="200"/>
      <c r="B20" s="14">
        <v>8</v>
      </c>
      <c r="C20" s="186"/>
      <c r="D20" s="187"/>
      <c r="E20" s="188"/>
      <c r="F20" s="189"/>
      <c r="G20" s="189"/>
      <c r="H20" s="189"/>
      <c r="I20" s="189"/>
      <c r="J20" s="189">
        <f t="shared" si="1"/>
        <v>0</v>
      </c>
      <c r="K20" s="189"/>
      <c r="L20" s="189"/>
      <c r="M20" s="189">
        <f t="shared" si="0"/>
        <v>0</v>
      </c>
      <c r="N20" s="189"/>
      <c r="O20" s="189"/>
      <c r="P20" s="189"/>
      <c r="Q20" s="198"/>
      <c r="R20" s="191"/>
      <c r="S20" s="6"/>
      <c r="T20" s="302" t="s">
        <v>70</v>
      </c>
      <c r="U20" s="303"/>
      <c r="V20" s="303"/>
      <c r="W20" s="304"/>
    </row>
    <row r="21" spans="1:27" ht="30" customHeight="1" thickBot="1">
      <c r="A21" s="201"/>
      <c r="B21" s="15">
        <v>9</v>
      </c>
      <c r="C21" s="197"/>
      <c r="D21" s="197"/>
      <c r="E21" s="197"/>
      <c r="F21" s="195"/>
      <c r="G21" s="195"/>
      <c r="H21" s="195"/>
      <c r="I21" s="195"/>
      <c r="J21" s="195">
        <f t="shared" si="1"/>
        <v>0</v>
      </c>
      <c r="K21" s="195"/>
      <c r="L21" s="195"/>
      <c r="M21" s="195">
        <f t="shared" si="0"/>
        <v>0</v>
      </c>
      <c r="N21" s="195"/>
      <c r="O21" s="195"/>
      <c r="P21" s="195"/>
      <c r="Q21" s="197"/>
      <c r="R21" s="197"/>
      <c r="S21" s="6"/>
      <c r="T21" s="305"/>
      <c r="U21" s="306"/>
      <c r="V21" s="306"/>
      <c r="W21" s="307"/>
    </row>
    <row r="22" spans="1:27" ht="30" customHeight="1" thickTop="1">
      <c r="A22" s="255" t="s">
        <v>22</v>
      </c>
      <c r="B22" s="13">
        <v>1</v>
      </c>
      <c r="C22" s="211" t="s">
        <v>30</v>
      </c>
      <c r="D22" s="211"/>
      <c r="E22" s="211"/>
      <c r="F22" s="258">
        <v>54000</v>
      </c>
      <c r="G22" s="258"/>
      <c r="H22" s="258"/>
      <c r="I22" s="258"/>
      <c r="J22" s="258">
        <f>F22*0.1</f>
        <v>5400</v>
      </c>
      <c r="K22" s="258"/>
      <c r="L22" s="258"/>
      <c r="M22" s="258">
        <f>F22+J22</f>
        <v>59400</v>
      </c>
      <c r="N22" s="258"/>
      <c r="O22" s="258"/>
      <c r="P22" s="258"/>
      <c r="Q22" s="210"/>
      <c r="R22" s="211"/>
      <c r="S22" s="6"/>
      <c r="T22" s="21"/>
    </row>
    <row r="23" spans="1:27" ht="30" customHeight="1">
      <c r="A23" s="256"/>
      <c r="B23" s="13">
        <v>3</v>
      </c>
      <c r="C23" s="191" t="s">
        <v>26</v>
      </c>
      <c r="D23" s="191"/>
      <c r="E23" s="191"/>
      <c r="F23" s="189"/>
      <c r="G23" s="189"/>
      <c r="H23" s="189"/>
      <c r="I23" s="189"/>
      <c r="J23" s="189">
        <f t="shared" si="1"/>
        <v>0</v>
      </c>
      <c r="K23" s="189"/>
      <c r="L23" s="189"/>
      <c r="M23" s="189">
        <f t="shared" si="0"/>
        <v>0</v>
      </c>
      <c r="N23" s="189"/>
      <c r="O23" s="189"/>
      <c r="P23" s="189"/>
      <c r="Q23" s="210"/>
      <c r="R23" s="211"/>
      <c r="S23" s="6"/>
    </row>
    <row r="24" spans="1:27" ht="30" customHeight="1">
      <c r="A24" s="256"/>
      <c r="B24" s="260">
        <v>4</v>
      </c>
      <c r="C24" s="293" t="s">
        <v>48</v>
      </c>
      <c r="D24" s="294"/>
      <c r="E24" s="295"/>
      <c r="F24" s="271">
        <v>209600</v>
      </c>
      <c r="G24" s="271"/>
      <c r="H24" s="271"/>
      <c r="I24" s="271"/>
      <c r="J24" s="271">
        <f t="shared" si="1"/>
        <v>20960</v>
      </c>
      <c r="K24" s="271"/>
      <c r="L24" s="271"/>
      <c r="M24" s="215">
        <f>F24+J24+F25</f>
        <v>249760</v>
      </c>
      <c r="N24" s="216"/>
      <c r="O24" s="216"/>
      <c r="P24" s="217"/>
      <c r="Q24" s="275">
        <v>45342</v>
      </c>
      <c r="R24" s="276"/>
      <c r="S24" s="6"/>
    </row>
    <row r="25" spans="1:27" ht="30" customHeight="1">
      <c r="A25" s="256"/>
      <c r="B25" s="261"/>
      <c r="C25" s="296"/>
      <c r="D25" s="297"/>
      <c r="E25" s="298"/>
      <c r="F25" s="282">
        <v>19200</v>
      </c>
      <c r="G25" s="282"/>
      <c r="H25" s="282"/>
      <c r="I25" s="282"/>
      <c r="J25" s="282" t="s">
        <v>16</v>
      </c>
      <c r="K25" s="282"/>
      <c r="L25" s="282"/>
      <c r="M25" s="272"/>
      <c r="N25" s="273"/>
      <c r="O25" s="273"/>
      <c r="P25" s="274"/>
      <c r="Q25" s="277"/>
      <c r="R25" s="278"/>
      <c r="S25" s="6"/>
    </row>
    <row r="26" spans="1:27" ht="30" customHeight="1">
      <c r="A26" s="256"/>
      <c r="B26" s="13">
        <v>5</v>
      </c>
      <c r="C26" s="191" t="s">
        <v>43</v>
      </c>
      <c r="D26" s="191"/>
      <c r="E26" s="191"/>
      <c r="F26" s="189"/>
      <c r="G26" s="189"/>
      <c r="H26" s="189"/>
      <c r="I26" s="189"/>
      <c r="J26" s="189">
        <f t="shared" si="1"/>
        <v>0</v>
      </c>
      <c r="K26" s="189"/>
      <c r="L26" s="189"/>
      <c r="M26" s="189">
        <f t="shared" si="0"/>
        <v>0</v>
      </c>
      <c r="N26" s="189"/>
      <c r="O26" s="189"/>
      <c r="P26" s="189"/>
      <c r="Q26" s="210"/>
      <c r="R26" s="211"/>
      <c r="S26" s="6"/>
    </row>
    <row r="27" spans="1:27" ht="30" customHeight="1" thickBot="1">
      <c r="A27" s="256"/>
      <c r="B27" s="13">
        <v>6</v>
      </c>
      <c r="C27" s="211" t="s">
        <v>47</v>
      </c>
      <c r="D27" s="211"/>
      <c r="E27" s="211"/>
      <c r="F27" s="258"/>
      <c r="G27" s="258"/>
      <c r="H27" s="258"/>
      <c r="I27" s="258"/>
      <c r="J27" s="258">
        <f t="shared" si="1"/>
        <v>0</v>
      </c>
      <c r="K27" s="258"/>
      <c r="L27" s="258"/>
      <c r="M27" s="258">
        <f t="shared" si="0"/>
        <v>0</v>
      </c>
      <c r="N27" s="258"/>
      <c r="O27" s="258"/>
      <c r="P27" s="258"/>
      <c r="Q27" s="210" t="s">
        <v>60</v>
      </c>
      <c r="R27" s="211"/>
      <c r="S27" s="6"/>
    </row>
    <row r="28" spans="1:27" ht="30" customHeight="1" thickBot="1">
      <c r="A28" s="19"/>
      <c r="B28" s="7"/>
      <c r="C28" s="6"/>
      <c r="D28" s="6"/>
      <c r="E28" s="6"/>
      <c r="F28" s="283">
        <f>SUM(F5:F27)</f>
        <v>6048327</v>
      </c>
      <c r="G28" s="284"/>
      <c r="H28" s="284"/>
      <c r="I28" s="285"/>
      <c r="J28" s="283">
        <f>SUM(J5:J27)</f>
        <v>600586.9</v>
      </c>
      <c r="K28" s="284"/>
      <c r="L28" s="285"/>
      <c r="M28" s="283">
        <f>SUM(M5:M27)</f>
        <v>6648913.9000000004</v>
      </c>
      <c r="N28" s="284"/>
      <c r="O28" s="284"/>
      <c r="P28" s="285"/>
      <c r="Q28" s="6" t="s">
        <v>61</v>
      </c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8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DB13-D077-4724-8D58-61602EECC551}">
  <dimension ref="A1:AA31"/>
  <sheetViews>
    <sheetView topLeftCell="A7" zoomScaleNormal="100" workbookViewId="0">
      <selection activeCell="T20" sqref="T20:W21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92" t="s">
        <v>56</v>
      </c>
      <c r="D1" s="192"/>
      <c r="E1" s="192"/>
      <c r="F1" s="193">
        <v>1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3" ht="30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352" t="s">
        <v>55</v>
      </c>
      <c r="R4" s="352"/>
      <c r="S4" s="6"/>
    </row>
    <row r="5" spans="1:23" ht="30" customHeight="1" thickBot="1">
      <c r="A5" s="11" t="s">
        <v>8</v>
      </c>
      <c r="B5" s="20" t="s">
        <v>6</v>
      </c>
      <c r="C5" s="353" t="s">
        <v>7</v>
      </c>
      <c r="D5" s="353"/>
      <c r="E5" s="353"/>
      <c r="F5" s="195">
        <v>488250</v>
      </c>
      <c r="G5" s="195"/>
      <c r="H5" s="195"/>
      <c r="I5" s="195"/>
      <c r="J5" s="195">
        <v>46500</v>
      </c>
      <c r="K5" s="195"/>
      <c r="L5" s="195"/>
      <c r="M5" s="195">
        <f t="shared" ref="M5:M10" si="0">F5+J5</f>
        <v>534750</v>
      </c>
      <c r="N5" s="195"/>
      <c r="O5" s="195"/>
      <c r="P5" s="195"/>
      <c r="Q5" s="196">
        <v>45351</v>
      </c>
      <c r="R5" s="197"/>
      <c r="S5" s="6"/>
      <c r="T5" s="315" t="s">
        <v>34</v>
      </c>
      <c r="U5" s="315"/>
      <c r="V5" s="315"/>
      <c r="W5" s="315"/>
    </row>
    <row r="6" spans="1:23" ht="30" customHeight="1" thickTop="1">
      <c r="A6" s="199" t="s">
        <v>20</v>
      </c>
      <c r="B6" s="13">
        <v>1</v>
      </c>
      <c r="C6" s="211" t="s">
        <v>9</v>
      </c>
      <c r="D6" s="211"/>
      <c r="E6" s="211"/>
      <c r="F6" s="258">
        <v>841000</v>
      </c>
      <c r="G6" s="258"/>
      <c r="H6" s="258"/>
      <c r="I6" s="258"/>
      <c r="J6" s="258">
        <f>F6*0.1</f>
        <v>84100</v>
      </c>
      <c r="K6" s="258"/>
      <c r="L6" s="258"/>
      <c r="M6" s="258">
        <f t="shared" si="0"/>
        <v>925100</v>
      </c>
      <c r="N6" s="258"/>
      <c r="O6" s="258"/>
      <c r="P6" s="258"/>
      <c r="Q6" s="210">
        <v>45347</v>
      </c>
      <c r="R6" s="211"/>
      <c r="S6" s="6"/>
      <c r="T6" s="302">
        <f>M8+M9+M11+M14+M24+M26+M27</f>
        <v>3661386.9000000004</v>
      </c>
      <c r="U6" s="303"/>
      <c r="V6" s="303"/>
      <c r="W6" s="304"/>
    </row>
    <row r="7" spans="1:23" ht="30" customHeight="1" thickBot="1">
      <c r="A7" s="200"/>
      <c r="B7" s="14">
        <v>2</v>
      </c>
      <c r="C7" s="351" t="s">
        <v>12</v>
      </c>
      <c r="D7" s="351"/>
      <c r="E7" s="351"/>
      <c r="F7" s="189">
        <v>166798</v>
      </c>
      <c r="G7" s="189"/>
      <c r="H7" s="189"/>
      <c r="I7" s="189"/>
      <c r="J7" s="189">
        <f>ROUNDDOWN(F7*0.1,0)</f>
        <v>16679</v>
      </c>
      <c r="K7" s="189"/>
      <c r="L7" s="189"/>
      <c r="M7" s="189">
        <f t="shared" si="0"/>
        <v>183477</v>
      </c>
      <c r="N7" s="189"/>
      <c r="O7" s="189"/>
      <c r="P7" s="189"/>
      <c r="Q7" s="210">
        <v>45342</v>
      </c>
      <c r="R7" s="211"/>
      <c r="S7" s="6"/>
      <c r="T7" s="305"/>
      <c r="U7" s="306"/>
      <c r="V7" s="306"/>
      <c r="W7" s="307"/>
    </row>
    <row r="8" spans="1:23" ht="30" customHeight="1">
      <c r="A8" s="200"/>
      <c r="B8" s="14">
        <v>3</v>
      </c>
      <c r="C8" s="346" t="s">
        <v>44</v>
      </c>
      <c r="D8" s="347"/>
      <c r="E8" s="348"/>
      <c r="F8" s="207">
        <v>2020037</v>
      </c>
      <c r="G8" s="208"/>
      <c r="H8" s="208"/>
      <c r="I8" s="209"/>
      <c r="J8" s="207">
        <f>F8*0.1</f>
        <v>202003.7</v>
      </c>
      <c r="K8" s="208"/>
      <c r="L8" s="209"/>
      <c r="M8" s="207">
        <f t="shared" si="0"/>
        <v>2222040.7000000002</v>
      </c>
      <c r="N8" s="208"/>
      <c r="O8" s="208"/>
      <c r="P8" s="209"/>
      <c r="Q8" s="198">
        <v>45347</v>
      </c>
      <c r="R8" s="191"/>
      <c r="S8" s="6"/>
      <c r="T8" s="21"/>
      <c r="U8" s="21"/>
      <c r="V8" s="21"/>
      <c r="W8" s="21"/>
    </row>
    <row r="9" spans="1:23" ht="30" customHeight="1" thickBot="1">
      <c r="A9" s="200"/>
      <c r="B9" s="14">
        <v>4</v>
      </c>
      <c r="C9" s="191"/>
      <c r="D9" s="191"/>
      <c r="E9" s="191"/>
      <c r="F9" s="189"/>
      <c r="G9" s="189"/>
      <c r="H9" s="189"/>
      <c r="I9" s="189"/>
      <c r="J9" s="189">
        <f>ROUNDDOWN(F9*0.1,0)</f>
        <v>0</v>
      </c>
      <c r="K9" s="189"/>
      <c r="L9" s="189"/>
      <c r="M9" s="189">
        <f t="shared" si="0"/>
        <v>0</v>
      </c>
      <c r="N9" s="189"/>
      <c r="O9" s="189"/>
      <c r="P9" s="189"/>
      <c r="Q9" s="210"/>
      <c r="R9" s="211"/>
      <c r="S9" s="6"/>
      <c r="T9" s="315" t="s">
        <v>53</v>
      </c>
      <c r="U9" s="315"/>
      <c r="V9" s="315"/>
      <c r="W9" s="315"/>
    </row>
    <row r="10" spans="1:23" ht="30" customHeight="1">
      <c r="A10" s="200"/>
      <c r="B10" s="14">
        <v>7</v>
      </c>
      <c r="C10" s="186"/>
      <c r="D10" s="187"/>
      <c r="E10" s="188"/>
      <c r="F10" s="207"/>
      <c r="G10" s="208"/>
      <c r="H10" s="208"/>
      <c r="I10" s="209"/>
      <c r="J10" s="207">
        <f>F10*0.1</f>
        <v>0</v>
      </c>
      <c r="K10" s="208"/>
      <c r="L10" s="209"/>
      <c r="M10" s="207">
        <f t="shared" si="0"/>
        <v>0</v>
      </c>
      <c r="N10" s="208"/>
      <c r="O10" s="208"/>
      <c r="P10" s="209"/>
      <c r="Q10" s="198"/>
      <c r="R10" s="191"/>
      <c r="S10" s="6"/>
      <c r="T10" s="302">
        <f>M10+M6</f>
        <v>925100</v>
      </c>
      <c r="U10" s="303"/>
      <c r="V10" s="303"/>
      <c r="W10" s="304"/>
    </row>
    <row r="11" spans="1:23" ht="30" customHeight="1" thickBot="1">
      <c r="A11" s="200"/>
      <c r="B11" s="14">
        <v>5</v>
      </c>
      <c r="C11" s="191"/>
      <c r="D11" s="191"/>
      <c r="E11" s="191"/>
      <c r="F11" s="189"/>
      <c r="G11" s="189"/>
      <c r="H11" s="189"/>
      <c r="I11" s="189"/>
      <c r="J11" s="189">
        <f t="shared" ref="J11:J27" si="1">F11*0.1</f>
        <v>0</v>
      </c>
      <c r="K11" s="189"/>
      <c r="L11" s="189"/>
      <c r="M11" s="189">
        <f t="shared" ref="M11:M27" si="2">F11+J11</f>
        <v>0</v>
      </c>
      <c r="N11" s="189"/>
      <c r="O11" s="189"/>
      <c r="P11" s="189"/>
      <c r="Q11" s="198"/>
      <c r="R11" s="191"/>
      <c r="S11" s="6"/>
      <c r="T11" s="305"/>
      <c r="U11" s="306"/>
      <c r="V11" s="306"/>
      <c r="W11" s="307"/>
    </row>
    <row r="12" spans="1:23" ht="30" customHeight="1" thickBot="1">
      <c r="A12" s="201"/>
      <c r="B12" s="15">
        <v>6</v>
      </c>
      <c r="C12" s="197"/>
      <c r="D12" s="197"/>
      <c r="E12" s="197"/>
      <c r="F12" s="195"/>
      <c r="G12" s="195"/>
      <c r="H12" s="195"/>
      <c r="I12" s="195"/>
      <c r="J12" s="195">
        <f t="shared" si="1"/>
        <v>0</v>
      </c>
      <c r="K12" s="195"/>
      <c r="L12" s="195"/>
      <c r="M12" s="195">
        <f t="shared" si="2"/>
        <v>0</v>
      </c>
      <c r="N12" s="195"/>
      <c r="O12" s="195"/>
      <c r="P12" s="195"/>
      <c r="Q12" s="197"/>
      <c r="R12" s="197"/>
      <c r="S12" s="6"/>
      <c r="T12" s="327"/>
      <c r="U12" s="327"/>
      <c r="V12" s="327"/>
      <c r="W12" s="327"/>
    </row>
    <row r="13" spans="1:23" ht="30" customHeight="1" thickTop="1" thickBot="1">
      <c r="A13" s="199" t="s">
        <v>21</v>
      </c>
      <c r="B13" s="13">
        <v>1</v>
      </c>
      <c r="C13" s="355" t="s">
        <v>14</v>
      </c>
      <c r="D13" s="355"/>
      <c r="E13" s="355"/>
      <c r="F13" s="258">
        <v>630000</v>
      </c>
      <c r="G13" s="258"/>
      <c r="H13" s="258"/>
      <c r="I13" s="258"/>
      <c r="J13" s="258">
        <f t="shared" si="1"/>
        <v>63000</v>
      </c>
      <c r="K13" s="258"/>
      <c r="L13" s="258"/>
      <c r="M13" s="258">
        <f t="shared" si="2"/>
        <v>693000</v>
      </c>
      <c r="N13" s="258"/>
      <c r="O13" s="258"/>
      <c r="P13" s="258"/>
      <c r="Q13" s="210">
        <v>45351</v>
      </c>
      <c r="R13" s="211"/>
      <c r="S13" s="6"/>
      <c r="T13" s="315" t="s">
        <v>54</v>
      </c>
      <c r="U13" s="315"/>
      <c r="V13" s="315"/>
      <c r="W13" s="315"/>
    </row>
    <row r="14" spans="1:23" ht="30" customHeight="1">
      <c r="A14" s="200"/>
      <c r="B14" s="14">
        <v>2</v>
      </c>
      <c r="C14" s="351" t="s">
        <v>25</v>
      </c>
      <c r="D14" s="351"/>
      <c r="E14" s="351"/>
      <c r="F14" s="189">
        <v>681442</v>
      </c>
      <c r="G14" s="189"/>
      <c r="H14" s="189"/>
      <c r="I14" s="189"/>
      <c r="J14" s="189">
        <f t="shared" si="1"/>
        <v>68144.2</v>
      </c>
      <c r="K14" s="189"/>
      <c r="L14" s="189"/>
      <c r="M14" s="189">
        <f>F14+J14</f>
        <v>749586.2</v>
      </c>
      <c r="N14" s="189"/>
      <c r="O14" s="189"/>
      <c r="P14" s="189"/>
      <c r="Q14" s="210">
        <v>45342</v>
      </c>
      <c r="R14" s="211"/>
      <c r="S14" s="6"/>
      <c r="T14" s="302">
        <f>M20+M19+M18+M17+M16+M15+M13+M5</f>
        <v>2259550</v>
      </c>
      <c r="U14" s="303"/>
      <c r="V14" s="303"/>
      <c r="W14" s="304"/>
    </row>
    <row r="15" spans="1:23" ht="30" customHeight="1" thickBot="1">
      <c r="A15" s="200"/>
      <c r="B15" s="13">
        <v>3</v>
      </c>
      <c r="C15" s="354" t="s">
        <v>57</v>
      </c>
      <c r="D15" s="354"/>
      <c r="E15" s="354"/>
      <c r="F15" s="189">
        <v>560000</v>
      </c>
      <c r="G15" s="189"/>
      <c r="H15" s="189"/>
      <c r="I15" s="189"/>
      <c r="J15" s="189">
        <f t="shared" si="1"/>
        <v>56000</v>
      </c>
      <c r="K15" s="189"/>
      <c r="L15" s="189"/>
      <c r="M15" s="189">
        <f>F15+J15</f>
        <v>616000</v>
      </c>
      <c r="N15" s="189"/>
      <c r="O15" s="189"/>
      <c r="P15" s="189"/>
      <c r="Q15" s="198">
        <v>45351</v>
      </c>
      <c r="R15" s="191"/>
      <c r="S15" s="6"/>
      <c r="T15" s="305"/>
      <c r="U15" s="306"/>
      <c r="V15" s="306"/>
      <c r="W15" s="307"/>
    </row>
    <row r="16" spans="1:23" ht="30" customHeight="1" thickBot="1">
      <c r="A16" s="200"/>
      <c r="B16" s="14">
        <v>4</v>
      </c>
      <c r="C16" s="351" t="s">
        <v>13</v>
      </c>
      <c r="D16" s="351"/>
      <c r="E16" s="351"/>
      <c r="F16" s="189">
        <v>60000</v>
      </c>
      <c r="G16" s="189"/>
      <c r="H16" s="189"/>
      <c r="I16" s="189"/>
      <c r="J16" s="189">
        <f>F16*0.1</f>
        <v>6000</v>
      </c>
      <c r="K16" s="189"/>
      <c r="L16" s="189"/>
      <c r="M16" s="189">
        <f>F16+J16</f>
        <v>66000</v>
      </c>
      <c r="N16" s="189"/>
      <c r="O16" s="189"/>
      <c r="P16" s="189"/>
      <c r="Q16" s="198">
        <v>45351</v>
      </c>
      <c r="R16" s="191"/>
      <c r="S16" s="6"/>
      <c r="T16" s="21"/>
      <c r="U16" s="21"/>
      <c r="V16" s="21"/>
      <c r="W16" s="21"/>
    </row>
    <row r="17" spans="1:27" ht="30" customHeight="1">
      <c r="A17" s="200"/>
      <c r="B17" s="13">
        <v>5</v>
      </c>
      <c r="C17" s="346" t="s">
        <v>46</v>
      </c>
      <c r="D17" s="347"/>
      <c r="E17" s="348"/>
      <c r="F17" s="189">
        <v>288000</v>
      </c>
      <c r="G17" s="189"/>
      <c r="H17" s="189"/>
      <c r="I17" s="189"/>
      <c r="J17" s="189">
        <f>F17*0.1</f>
        <v>28800</v>
      </c>
      <c r="K17" s="189"/>
      <c r="L17" s="189"/>
      <c r="M17" s="189">
        <f>F17+J17</f>
        <v>316800</v>
      </c>
      <c r="N17" s="189"/>
      <c r="O17" s="189"/>
      <c r="P17" s="189"/>
      <c r="Q17" s="198">
        <v>45351</v>
      </c>
      <c r="R17" s="191"/>
      <c r="S17" s="17"/>
      <c r="T17" s="302">
        <f>T6+T10+T14</f>
        <v>6846036.9000000004</v>
      </c>
      <c r="U17" s="312"/>
      <c r="V17" s="312"/>
      <c r="W17" s="313"/>
    </row>
    <row r="18" spans="1:27" ht="30" customHeight="1" thickBot="1">
      <c r="A18" s="200"/>
      <c r="B18" s="14">
        <v>6</v>
      </c>
      <c r="C18" s="356" t="s">
        <v>58</v>
      </c>
      <c r="D18" s="357"/>
      <c r="E18" s="358"/>
      <c r="F18" s="207">
        <v>30000</v>
      </c>
      <c r="G18" s="208"/>
      <c r="H18" s="208"/>
      <c r="I18" s="209"/>
      <c r="J18" s="207">
        <f t="shared" si="1"/>
        <v>3000</v>
      </c>
      <c r="K18" s="208"/>
      <c r="L18" s="209"/>
      <c r="M18" s="207">
        <f t="shared" si="2"/>
        <v>33000</v>
      </c>
      <c r="N18" s="208"/>
      <c r="O18" s="208"/>
      <c r="P18" s="209"/>
      <c r="Q18" s="198">
        <v>45351</v>
      </c>
      <c r="R18" s="191"/>
      <c r="S18" s="17"/>
      <c r="T18" s="314"/>
      <c r="U18" s="315"/>
      <c r="V18" s="315"/>
      <c r="W18" s="316"/>
    </row>
    <row r="19" spans="1:27" ht="30" customHeight="1" thickBot="1">
      <c r="A19" s="200"/>
      <c r="B19" s="13">
        <v>7</v>
      </c>
      <c r="C19" s="186"/>
      <c r="D19" s="187"/>
      <c r="E19" s="188"/>
      <c r="F19" s="189"/>
      <c r="G19" s="189"/>
      <c r="H19" s="189"/>
      <c r="I19" s="189"/>
      <c r="J19" s="189">
        <f t="shared" si="1"/>
        <v>0</v>
      </c>
      <c r="K19" s="189"/>
      <c r="L19" s="189"/>
      <c r="M19" s="189">
        <f t="shared" si="2"/>
        <v>0</v>
      </c>
      <c r="N19" s="189"/>
      <c r="O19" s="189"/>
      <c r="P19" s="189"/>
      <c r="Q19" s="198"/>
      <c r="R19" s="191"/>
      <c r="S19" s="6"/>
      <c r="T19" s="21"/>
      <c r="U19" s="21"/>
      <c r="V19" s="21"/>
      <c r="W19" s="21"/>
    </row>
    <row r="20" spans="1:27" ht="30" customHeight="1">
      <c r="A20" s="200"/>
      <c r="B20" s="14">
        <v>8</v>
      </c>
      <c r="C20" s="186"/>
      <c r="D20" s="187"/>
      <c r="E20" s="188"/>
      <c r="F20" s="189"/>
      <c r="G20" s="189"/>
      <c r="H20" s="189"/>
      <c r="I20" s="189"/>
      <c r="J20" s="189">
        <f t="shared" si="1"/>
        <v>0</v>
      </c>
      <c r="K20" s="189"/>
      <c r="L20" s="189"/>
      <c r="M20" s="189">
        <f t="shared" si="2"/>
        <v>0</v>
      </c>
      <c r="N20" s="189"/>
      <c r="O20" s="189"/>
      <c r="P20" s="189"/>
      <c r="Q20" s="198"/>
      <c r="R20" s="191"/>
      <c r="S20" s="6"/>
      <c r="T20" s="302" t="s">
        <v>70</v>
      </c>
      <c r="U20" s="303"/>
      <c r="V20" s="303"/>
      <c r="W20" s="304"/>
    </row>
    <row r="21" spans="1:27" ht="30" customHeight="1" thickBot="1">
      <c r="A21" s="201"/>
      <c r="B21" s="15">
        <v>9</v>
      </c>
      <c r="C21" s="197"/>
      <c r="D21" s="197"/>
      <c r="E21" s="197"/>
      <c r="F21" s="195"/>
      <c r="G21" s="195"/>
      <c r="H21" s="195"/>
      <c r="I21" s="195"/>
      <c r="J21" s="195">
        <f t="shared" si="1"/>
        <v>0</v>
      </c>
      <c r="K21" s="195"/>
      <c r="L21" s="195"/>
      <c r="M21" s="195">
        <f t="shared" si="2"/>
        <v>0</v>
      </c>
      <c r="N21" s="195"/>
      <c r="O21" s="195"/>
      <c r="P21" s="195"/>
      <c r="Q21" s="197"/>
      <c r="R21" s="197"/>
      <c r="S21" s="6"/>
      <c r="T21" s="305"/>
      <c r="U21" s="306"/>
      <c r="V21" s="306"/>
      <c r="W21" s="307"/>
    </row>
    <row r="22" spans="1:27" ht="30" customHeight="1" thickTop="1">
      <c r="A22" s="255" t="s">
        <v>22</v>
      </c>
      <c r="B22" s="13">
        <v>1</v>
      </c>
      <c r="C22" s="355" t="s">
        <v>30</v>
      </c>
      <c r="D22" s="355"/>
      <c r="E22" s="355"/>
      <c r="F22" s="258">
        <v>54000</v>
      </c>
      <c r="G22" s="258"/>
      <c r="H22" s="258"/>
      <c r="I22" s="258"/>
      <c r="J22" s="258">
        <f>F22*0.1</f>
        <v>5400</v>
      </c>
      <c r="K22" s="258"/>
      <c r="L22" s="258"/>
      <c r="M22" s="258">
        <f>F22+J22</f>
        <v>59400</v>
      </c>
      <c r="N22" s="258"/>
      <c r="O22" s="258"/>
      <c r="P22" s="258"/>
      <c r="Q22" s="210"/>
      <c r="R22" s="211"/>
      <c r="S22" s="6"/>
      <c r="T22" s="21"/>
    </row>
    <row r="23" spans="1:27" ht="30" customHeight="1">
      <c r="A23" s="256"/>
      <c r="B23" s="13">
        <v>3</v>
      </c>
      <c r="C23" s="191" t="s">
        <v>26</v>
      </c>
      <c r="D23" s="191"/>
      <c r="E23" s="191"/>
      <c r="F23" s="189"/>
      <c r="G23" s="189"/>
      <c r="H23" s="189"/>
      <c r="I23" s="189"/>
      <c r="J23" s="189">
        <f t="shared" si="1"/>
        <v>0</v>
      </c>
      <c r="K23" s="189"/>
      <c r="L23" s="189"/>
      <c r="M23" s="189">
        <f t="shared" si="2"/>
        <v>0</v>
      </c>
      <c r="N23" s="189"/>
      <c r="O23" s="189"/>
      <c r="P23" s="189"/>
      <c r="Q23" s="210"/>
      <c r="R23" s="211"/>
      <c r="S23" s="6"/>
    </row>
    <row r="24" spans="1:27" ht="30" customHeight="1">
      <c r="A24" s="256"/>
      <c r="B24" s="260">
        <v>4</v>
      </c>
      <c r="C24" s="359" t="s">
        <v>48</v>
      </c>
      <c r="D24" s="360"/>
      <c r="E24" s="361"/>
      <c r="F24" s="271">
        <v>209600</v>
      </c>
      <c r="G24" s="271"/>
      <c r="H24" s="271"/>
      <c r="I24" s="271"/>
      <c r="J24" s="271">
        <f t="shared" si="1"/>
        <v>20960</v>
      </c>
      <c r="K24" s="271"/>
      <c r="L24" s="271"/>
      <c r="M24" s="215">
        <f>F24+J24+F25</f>
        <v>249760</v>
      </c>
      <c r="N24" s="216"/>
      <c r="O24" s="216"/>
      <c r="P24" s="217"/>
      <c r="Q24" s="275">
        <v>45342</v>
      </c>
      <c r="R24" s="276"/>
      <c r="S24" s="6"/>
    </row>
    <row r="25" spans="1:27" ht="30" customHeight="1">
      <c r="A25" s="256"/>
      <c r="B25" s="261"/>
      <c r="C25" s="362"/>
      <c r="D25" s="363"/>
      <c r="E25" s="364"/>
      <c r="F25" s="282">
        <v>19200</v>
      </c>
      <c r="G25" s="282"/>
      <c r="H25" s="282"/>
      <c r="I25" s="282"/>
      <c r="J25" s="282" t="s">
        <v>16</v>
      </c>
      <c r="K25" s="282"/>
      <c r="L25" s="282"/>
      <c r="M25" s="272"/>
      <c r="N25" s="273"/>
      <c r="O25" s="273"/>
      <c r="P25" s="274"/>
      <c r="Q25" s="277"/>
      <c r="R25" s="278"/>
      <c r="S25" s="6"/>
    </row>
    <row r="26" spans="1:27" ht="30" customHeight="1">
      <c r="A26" s="256"/>
      <c r="B26" s="13">
        <v>5</v>
      </c>
      <c r="C26" s="191" t="s">
        <v>43</v>
      </c>
      <c r="D26" s="191"/>
      <c r="E26" s="191"/>
      <c r="F26" s="189"/>
      <c r="G26" s="189"/>
      <c r="H26" s="189"/>
      <c r="I26" s="189"/>
      <c r="J26" s="189">
        <f t="shared" si="1"/>
        <v>0</v>
      </c>
      <c r="K26" s="189"/>
      <c r="L26" s="189"/>
      <c r="M26" s="189">
        <f t="shared" si="2"/>
        <v>0</v>
      </c>
      <c r="N26" s="189"/>
      <c r="O26" s="189"/>
      <c r="P26" s="189"/>
      <c r="Q26" s="210"/>
      <c r="R26" s="211"/>
      <c r="S26" s="6"/>
    </row>
    <row r="27" spans="1:27" ht="30" customHeight="1" thickBot="1">
      <c r="A27" s="256"/>
      <c r="B27" s="13">
        <v>6</v>
      </c>
      <c r="C27" s="211" t="s">
        <v>47</v>
      </c>
      <c r="D27" s="211"/>
      <c r="E27" s="211"/>
      <c r="F27" s="258">
        <v>400000</v>
      </c>
      <c r="G27" s="258"/>
      <c r="H27" s="258"/>
      <c r="I27" s="258"/>
      <c r="J27" s="258">
        <f t="shared" si="1"/>
        <v>40000</v>
      </c>
      <c r="K27" s="258"/>
      <c r="L27" s="258"/>
      <c r="M27" s="258">
        <f t="shared" si="2"/>
        <v>440000</v>
      </c>
      <c r="N27" s="258"/>
      <c r="O27" s="258"/>
      <c r="P27" s="258"/>
      <c r="Q27" s="210" t="s">
        <v>60</v>
      </c>
      <c r="R27" s="211"/>
      <c r="S27" s="6"/>
    </row>
    <row r="28" spans="1:27" ht="30" customHeight="1" thickBot="1">
      <c r="A28" s="19"/>
      <c r="B28" s="7"/>
      <c r="C28" s="6"/>
      <c r="D28" s="6"/>
      <c r="E28" s="6"/>
      <c r="F28" s="283">
        <f>SUM(F5:F27)</f>
        <v>6448327</v>
      </c>
      <c r="G28" s="284"/>
      <c r="H28" s="284"/>
      <c r="I28" s="285"/>
      <c r="J28" s="283">
        <f>SUM(J5:J27)</f>
        <v>640586.9</v>
      </c>
      <c r="K28" s="284"/>
      <c r="L28" s="285"/>
      <c r="M28" s="283">
        <f>SUM(M5:M27)</f>
        <v>7088913.9000000004</v>
      </c>
      <c r="N28" s="284"/>
      <c r="O28" s="284"/>
      <c r="P28" s="285"/>
      <c r="Q28" s="6" t="s">
        <v>61</v>
      </c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8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CA813-6230-4969-AD8D-34C5ED680D76}">
  <dimension ref="A1:AA31"/>
  <sheetViews>
    <sheetView topLeftCell="B10" zoomScaleNormal="100" workbookViewId="0">
      <selection activeCell="Q5" sqref="Q5:R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92" t="s">
        <v>24</v>
      </c>
      <c r="D1" s="192"/>
      <c r="E1" s="192"/>
      <c r="F1" s="193">
        <v>12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3" ht="30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352" t="s">
        <v>5</v>
      </c>
      <c r="R4" s="352"/>
      <c r="S4" s="6"/>
    </row>
    <row r="5" spans="1:23" ht="30" customHeight="1" thickBot="1">
      <c r="A5" s="11" t="s">
        <v>8</v>
      </c>
      <c r="B5" s="20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46500</v>
      </c>
      <c r="K5" s="195"/>
      <c r="L5" s="195"/>
      <c r="M5" s="195">
        <f>F5+J5</f>
        <v>534750</v>
      </c>
      <c r="N5" s="195"/>
      <c r="O5" s="195"/>
      <c r="P5" s="195"/>
      <c r="Q5" s="196">
        <v>45321</v>
      </c>
      <c r="R5" s="197"/>
      <c r="S5" s="6"/>
      <c r="T5" s="315" t="s">
        <v>34</v>
      </c>
      <c r="U5" s="315"/>
      <c r="V5" s="315"/>
      <c r="W5" s="315"/>
    </row>
    <row r="6" spans="1:23" ht="30" customHeight="1" thickTop="1">
      <c r="A6" s="199" t="s">
        <v>20</v>
      </c>
      <c r="B6" s="13">
        <v>1</v>
      </c>
      <c r="C6" s="211" t="s">
        <v>9</v>
      </c>
      <c r="D6" s="211"/>
      <c r="E6" s="211"/>
      <c r="F6" s="258">
        <v>145000</v>
      </c>
      <c r="G6" s="258"/>
      <c r="H6" s="258"/>
      <c r="I6" s="258"/>
      <c r="J6" s="258">
        <f>F6*0.1</f>
        <v>14500</v>
      </c>
      <c r="K6" s="258"/>
      <c r="L6" s="258"/>
      <c r="M6" s="258">
        <f>F6+J6</f>
        <v>159500</v>
      </c>
      <c r="N6" s="258"/>
      <c r="O6" s="258"/>
      <c r="P6" s="258"/>
      <c r="Q6" s="210">
        <v>45316</v>
      </c>
      <c r="R6" s="211"/>
      <c r="S6" s="6"/>
      <c r="T6" s="302">
        <f>M8+M9+M11+M14+M24+M26+M27</f>
        <v>1926004</v>
      </c>
      <c r="U6" s="303"/>
      <c r="V6" s="303"/>
      <c r="W6" s="304"/>
    </row>
    <row r="7" spans="1:23" ht="30" customHeight="1" thickBot="1">
      <c r="A7" s="200"/>
      <c r="B7" s="14">
        <v>2</v>
      </c>
      <c r="C7" s="191" t="s">
        <v>10</v>
      </c>
      <c r="D7" s="191"/>
      <c r="E7" s="191"/>
      <c r="F7" s="189"/>
      <c r="G7" s="189"/>
      <c r="H7" s="189"/>
      <c r="I7" s="189"/>
      <c r="J7" s="189">
        <f t="shared" ref="J7:J27" si="0">F7*0.1</f>
        <v>0</v>
      </c>
      <c r="K7" s="189"/>
      <c r="L7" s="189"/>
      <c r="M7" s="189">
        <f t="shared" ref="M7:M27" si="1">F7+J7</f>
        <v>0</v>
      </c>
      <c r="N7" s="189"/>
      <c r="O7" s="189"/>
      <c r="P7" s="189"/>
      <c r="Q7" s="211"/>
      <c r="R7" s="211"/>
      <c r="S7" s="6"/>
      <c r="T7" s="305"/>
      <c r="U7" s="306"/>
      <c r="V7" s="306"/>
      <c r="W7" s="307"/>
    </row>
    <row r="8" spans="1:23" ht="30" customHeight="1">
      <c r="A8" s="200"/>
      <c r="B8" s="14">
        <v>3</v>
      </c>
      <c r="C8" s="191" t="s">
        <v>11</v>
      </c>
      <c r="D8" s="191"/>
      <c r="E8" s="191"/>
      <c r="F8" s="189">
        <v>159500</v>
      </c>
      <c r="G8" s="189"/>
      <c r="H8" s="189"/>
      <c r="I8" s="189"/>
      <c r="J8" s="189">
        <f t="shared" si="0"/>
        <v>15950</v>
      </c>
      <c r="K8" s="189"/>
      <c r="L8" s="189"/>
      <c r="M8" s="189">
        <f t="shared" si="1"/>
        <v>175450</v>
      </c>
      <c r="N8" s="189"/>
      <c r="O8" s="189"/>
      <c r="P8" s="189"/>
      <c r="Q8" s="210">
        <v>45313</v>
      </c>
      <c r="R8" s="211"/>
      <c r="S8" s="6"/>
      <c r="T8" s="21"/>
      <c r="U8" s="21"/>
      <c r="V8" s="21"/>
      <c r="W8" s="21"/>
    </row>
    <row r="9" spans="1:23" ht="30" customHeight="1" thickBot="1">
      <c r="A9" s="200"/>
      <c r="B9" s="14">
        <v>4</v>
      </c>
      <c r="C9" s="191" t="s">
        <v>12</v>
      </c>
      <c r="D9" s="191"/>
      <c r="E9" s="191"/>
      <c r="F9" s="189">
        <v>411750</v>
      </c>
      <c r="G9" s="189"/>
      <c r="H9" s="189"/>
      <c r="I9" s="189"/>
      <c r="J9" s="189">
        <f>F9*0.1</f>
        <v>41175</v>
      </c>
      <c r="K9" s="189"/>
      <c r="L9" s="189"/>
      <c r="M9" s="189">
        <f>F9+J9</f>
        <v>452925</v>
      </c>
      <c r="N9" s="189"/>
      <c r="O9" s="189"/>
      <c r="P9" s="189"/>
      <c r="Q9" s="210">
        <v>45313</v>
      </c>
      <c r="R9" s="211"/>
      <c r="S9" s="6"/>
      <c r="T9" s="315" t="s">
        <v>53</v>
      </c>
      <c r="U9" s="315"/>
      <c r="V9" s="315"/>
      <c r="W9" s="315"/>
    </row>
    <row r="10" spans="1:23" ht="30" customHeight="1">
      <c r="A10" s="200"/>
      <c r="B10" s="14">
        <v>7</v>
      </c>
      <c r="C10" s="186" t="s">
        <v>44</v>
      </c>
      <c r="D10" s="187"/>
      <c r="E10" s="188"/>
      <c r="F10" s="207">
        <v>2837979</v>
      </c>
      <c r="G10" s="208"/>
      <c r="H10" s="208"/>
      <c r="I10" s="209"/>
      <c r="J10" s="207">
        <f>F10*0.1</f>
        <v>283797.90000000002</v>
      </c>
      <c r="K10" s="208"/>
      <c r="L10" s="209"/>
      <c r="M10" s="207">
        <f>F10+J10</f>
        <v>3121776.9</v>
      </c>
      <c r="N10" s="208"/>
      <c r="O10" s="208"/>
      <c r="P10" s="209"/>
      <c r="Q10" s="198">
        <v>45316</v>
      </c>
      <c r="R10" s="191"/>
      <c r="S10" s="6"/>
      <c r="T10" s="302">
        <f>M10+M6</f>
        <v>3281276.9</v>
      </c>
      <c r="U10" s="303"/>
      <c r="V10" s="303"/>
      <c r="W10" s="304"/>
    </row>
    <row r="11" spans="1:23" ht="30" customHeight="1" thickBot="1">
      <c r="A11" s="200"/>
      <c r="B11" s="14">
        <v>5</v>
      </c>
      <c r="C11" s="191" t="s">
        <v>27</v>
      </c>
      <c r="D11" s="191"/>
      <c r="E11" s="191"/>
      <c r="F11" s="189">
        <v>15000</v>
      </c>
      <c r="G11" s="189"/>
      <c r="H11" s="189"/>
      <c r="I11" s="189"/>
      <c r="J11" s="189">
        <f t="shared" si="0"/>
        <v>1500</v>
      </c>
      <c r="K11" s="189"/>
      <c r="L11" s="189"/>
      <c r="M11" s="189">
        <f t="shared" si="1"/>
        <v>16500</v>
      </c>
      <c r="N11" s="189"/>
      <c r="O11" s="189"/>
      <c r="P11" s="189"/>
      <c r="Q11" s="198">
        <v>45312</v>
      </c>
      <c r="R11" s="191"/>
      <c r="S11" s="6"/>
      <c r="T11" s="305"/>
      <c r="U11" s="306"/>
      <c r="V11" s="306"/>
      <c r="W11" s="307"/>
    </row>
    <row r="12" spans="1:23" ht="30" customHeight="1" thickBot="1">
      <c r="A12" s="201"/>
      <c r="B12" s="15">
        <v>6</v>
      </c>
      <c r="C12" s="197" t="s">
        <v>37</v>
      </c>
      <c r="D12" s="197"/>
      <c r="E12" s="197"/>
      <c r="F12" s="195"/>
      <c r="G12" s="195"/>
      <c r="H12" s="195"/>
      <c r="I12" s="195"/>
      <c r="J12" s="195">
        <f t="shared" si="0"/>
        <v>0</v>
      </c>
      <c r="K12" s="195"/>
      <c r="L12" s="195"/>
      <c r="M12" s="195">
        <f t="shared" si="1"/>
        <v>0</v>
      </c>
      <c r="N12" s="195"/>
      <c r="O12" s="195"/>
      <c r="P12" s="195"/>
      <c r="Q12" s="197"/>
      <c r="R12" s="197"/>
      <c r="S12" s="6"/>
      <c r="T12" s="327"/>
      <c r="U12" s="327"/>
      <c r="V12" s="327"/>
      <c r="W12" s="327"/>
    </row>
    <row r="13" spans="1:23" ht="30" customHeight="1" thickTop="1" thickBot="1">
      <c r="A13" s="199" t="s">
        <v>21</v>
      </c>
      <c r="B13" s="13">
        <v>1</v>
      </c>
      <c r="C13" s="211" t="s">
        <v>14</v>
      </c>
      <c r="D13" s="211"/>
      <c r="E13" s="211"/>
      <c r="F13" s="258">
        <v>480000</v>
      </c>
      <c r="G13" s="258"/>
      <c r="H13" s="258"/>
      <c r="I13" s="258"/>
      <c r="J13" s="258">
        <f t="shared" si="0"/>
        <v>48000</v>
      </c>
      <c r="K13" s="258"/>
      <c r="L13" s="258"/>
      <c r="M13" s="258">
        <f t="shared" si="1"/>
        <v>528000</v>
      </c>
      <c r="N13" s="258"/>
      <c r="O13" s="258"/>
      <c r="P13" s="258"/>
      <c r="Q13" s="210">
        <v>45322</v>
      </c>
      <c r="R13" s="211"/>
      <c r="S13" s="6"/>
      <c r="T13" s="315" t="s">
        <v>54</v>
      </c>
      <c r="U13" s="315"/>
      <c r="V13" s="315"/>
      <c r="W13" s="315"/>
    </row>
    <row r="14" spans="1:23" ht="30" customHeight="1">
      <c r="A14" s="200"/>
      <c r="B14" s="14">
        <v>2</v>
      </c>
      <c r="C14" s="191" t="s">
        <v>25</v>
      </c>
      <c r="D14" s="191"/>
      <c r="E14" s="191"/>
      <c r="F14" s="189">
        <v>714200</v>
      </c>
      <c r="G14" s="189"/>
      <c r="H14" s="189"/>
      <c r="I14" s="189"/>
      <c r="J14" s="189">
        <f t="shared" si="0"/>
        <v>71420</v>
      </c>
      <c r="K14" s="189"/>
      <c r="L14" s="189"/>
      <c r="M14" s="189">
        <f>F14+J14</f>
        <v>785620</v>
      </c>
      <c r="N14" s="189"/>
      <c r="O14" s="189"/>
      <c r="P14" s="189"/>
      <c r="Q14" s="210">
        <v>45313</v>
      </c>
      <c r="R14" s="211"/>
      <c r="S14" s="6"/>
      <c r="T14" s="302">
        <f>M20+M19+M18+M17+M16+M15+M13+M5</f>
        <v>2131950</v>
      </c>
      <c r="U14" s="303"/>
      <c r="V14" s="303"/>
      <c r="W14" s="304"/>
    </row>
    <row r="15" spans="1:23" ht="30" customHeight="1" thickBot="1">
      <c r="A15" s="200"/>
      <c r="B15" s="13">
        <v>3</v>
      </c>
      <c r="C15" s="191" t="s">
        <v>49</v>
      </c>
      <c r="D15" s="191"/>
      <c r="E15" s="191"/>
      <c r="F15" s="189">
        <v>16000</v>
      </c>
      <c r="G15" s="189"/>
      <c r="H15" s="189"/>
      <c r="I15" s="189"/>
      <c r="J15" s="189">
        <f t="shared" si="0"/>
        <v>1600</v>
      </c>
      <c r="K15" s="189"/>
      <c r="L15" s="189"/>
      <c r="M15" s="189">
        <f t="shared" si="1"/>
        <v>17600</v>
      </c>
      <c r="N15" s="189"/>
      <c r="O15" s="189"/>
      <c r="P15" s="189"/>
      <c r="Q15" s="198">
        <v>45316</v>
      </c>
      <c r="R15" s="191"/>
      <c r="S15" s="6"/>
      <c r="T15" s="305"/>
      <c r="U15" s="306"/>
      <c r="V15" s="306"/>
      <c r="W15" s="307"/>
    </row>
    <row r="16" spans="1:23" ht="30" customHeight="1" thickBot="1">
      <c r="A16" s="200"/>
      <c r="B16" s="14">
        <v>4</v>
      </c>
      <c r="C16" s="186" t="s">
        <v>29</v>
      </c>
      <c r="D16" s="187"/>
      <c r="E16" s="188"/>
      <c r="F16" s="207">
        <v>93000</v>
      </c>
      <c r="G16" s="208"/>
      <c r="H16" s="208"/>
      <c r="I16" s="209"/>
      <c r="J16" s="207">
        <f>F16*0.1</f>
        <v>9300</v>
      </c>
      <c r="K16" s="208"/>
      <c r="L16" s="209"/>
      <c r="M16" s="207">
        <f t="shared" si="1"/>
        <v>102300</v>
      </c>
      <c r="N16" s="208"/>
      <c r="O16" s="208"/>
      <c r="P16" s="209"/>
      <c r="Q16" s="198">
        <v>45316</v>
      </c>
      <c r="R16" s="191"/>
      <c r="S16" s="6"/>
      <c r="T16" s="21"/>
      <c r="U16" s="21"/>
      <c r="V16" s="21"/>
      <c r="W16" s="21"/>
    </row>
    <row r="17" spans="1:27" ht="30" customHeight="1">
      <c r="A17" s="200"/>
      <c r="B17" s="13">
        <v>5</v>
      </c>
      <c r="C17" s="191" t="s">
        <v>13</v>
      </c>
      <c r="D17" s="191"/>
      <c r="E17" s="191"/>
      <c r="F17" s="189">
        <v>135000</v>
      </c>
      <c r="G17" s="189"/>
      <c r="H17" s="189"/>
      <c r="I17" s="189"/>
      <c r="J17" s="189">
        <f>F17*0.1</f>
        <v>13500</v>
      </c>
      <c r="K17" s="189"/>
      <c r="L17" s="189"/>
      <c r="M17" s="189">
        <f>F17+J17</f>
        <v>148500</v>
      </c>
      <c r="N17" s="189"/>
      <c r="O17" s="189"/>
      <c r="P17" s="189"/>
      <c r="Q17" s="198">
        <v>45322</v>
      </c>
      <c r="R17" s="191"/>
      <c r="S17" s="17"/>
      <c r="T17" s="302">
        <f>T6+T10+T14</f>
        <v>7339230.9000000004</v>
      </c>
      <c r="U17" s="312"/>
      <c r="V17" s="312"/>
      <c r="W17" s="313"/>
    </row>
    <row r="18" spans="1:27" ht="30" customHeight="1" thickBot="1">
      <c r="A18" s="200"/>
      <c r="B18" s="14">
        <v>6</v>
      </c>
      <c r="C18" s="186" t="s">
        <v>50</v>
      </c>
      <c r="D18" s="187"/>
      <c r="E18" s="188"/>
      <c r="F18" s="207">
        <v>60000</v>
      </c>
      <c r="G18" s="208"/>
      <c r="H18" s="208"/>
      <c r="I18" s="209"/>
      <c r="J18" s="207">
        <f t="shared" si="0"/>
        <v>6000</v>
      </c>
      <c r="K18" s="208"/>
      <c r="L18" s="209"/>
      <c r="M18" s="207">
        <f t="shared" si="1"/>
        <v>66000</v>
      </c>
      <c r="N18" s="208"/>
      <c r="O18" s="208"/>
      <c r="P18" s="209"/>
      <c r="Q18" s="198">
        <v>45322</v>
      </c>
      <c r="R18" s="191"/>
      <c r="S18" s="17"/>
      <c r="T18" s="314"/>
      <c r="U18" s="315"/>
      <c r="V18" s="315"/>
      <c r="W18" s="316"/>
    </row>
    <row r="19" spans="1:27" ht="30" customHeight="1" thickBot="1">
      <c r="A19" s="200"/>
      <c r="B19" s="13">
        <v>7</v>
      </c>
      <c r="C19" s="186" t="s">
        <v>46</v>
      </c>
      <c r="D19" s="187"/>
      <c r="E19" s="188"/>
      <c r="F19" s="189">
        <v>608000</v>
      </c>
      <c r="G19" s="189"/>
      <c r="H19" s="189"/>
      <c r="I19" s="189"/>
      <c r="J19" s="189">
        <f t="shared" si="0"/>
        <v>60800</v>
      </c>
      <c r="K19" s="189"/>
      <c r="L19" s="189"/>
      <c r="M19" s="189">
        <f t="shared" si="1"/>
        <v>668800</v>
      </c>
      <c r="N19" s="189"/>
      <c r="O19" s="189"/>
      <c r="P19" s="189"/>
      <c r="Q19" s="198">
        <v>45322</v>
      </c>
      <c r="R19" s="191"/>
      <c r="S19" s="6"/>
      <c r="T19" s="21"/>
      <c r="U19" s="21"/>
      <c r="V19" s="21"/>
      <c r="W19" s="21"/>
    </row>
    <row r="20" spans="1:27" ht="30" customHeight="1">
      <c r="A20" s="200"/>
      <c r="B20" s="14">
        <v>8</v>
      </c>
      <c r="C20" s="186" t="s">
        <v>51</v>
      </c>
      <c r="D20" s="187"/>
      <c r="E20" s="188"/>
      <c r="F20" s="189">
        <v>60000</v>
      </c>
      <c r="G20" s="189"/>
      <c r="H20" s="189"/>
      <c r="I20" s="189"/>
      <c r="J20" s="189">
        <f t="shared" si="0"/>
        <v>6000</v>
      </c>
      <c r="K20" s="189"/>
      <c r="L20" s="189"/>
      <c r="M20" s="189">
        <f t="shared" si="1"/>
        <v>66000</v>
      </c>
      <c r="N20" s="189"/>
      <c r="O20" s="189"/>
      <c r="P20" s="189"/>
      <c r="Q20" s="198">
        <v>45315</v>
      </c>
      <c r="R20" s="191"/>
      <c r="S20" s="6"/>
      <c r="T20" s="302">
        <f>M28-T17</f>
        <v>92400</v>
      </c>
      <c r="U20" s="303"/>
      <c r="V20" s="303"/>
      <c r="W20" s="304"/>
    </row>
    <row r="21" spans="1:27" ht="30" customHeight="1" thickBot="1">
      <c r="A21" s="201"/>
      <c r="B21" s="15">
        <v>9</v>
      </c>
      <c r="C21" s="197" t="s">
        <v>15</v>
      </c>
      <c r="D21" s="197"/>
      <c r="E21" s="197"/>
      <c r="F21" s="195">
        <v>32000</v>
      </c>
      <c r="G21" s="195"/>
      <c r="H21" s="195"/>
      <c r="I21" s="195"/>
      <c r="J21" s="195">
        <f t="shared" si="0"/>
        <v>3200</v>
      </c>
      <c r="K21" s="195"/>
      <c r="L21" s="195"/>
      <c r="M21" s="195">
        <f t="shared" si="1"/>
        <v>35200</v>
      </c>
      <c r="N21" s="195"/>
      <c r="O21" s="195"/>
      <c r="P21" s="195"/>
      <c r="Q21" s="197"/>
      <c r="R21" s="197"/>
      <c r="S21" s="6"/>
      <c r="T21" s="305"/>
      <c r="U21" s="306"/>
      <c r="V21" s="306"/>
      <c r="W21" s="307"/>
    </row>
    <row r="22" spans="1:27" ht="30" customHeight="1" thickTop="1">
      <c r="A22" s="255" t="s">
        <v>22</v>
      </c>
      <c r="B22" s="13">
        <v>1</v>
      </c>
      <c r="C22" s="211" t="s">
        <v>30</v>
      </c>
      <c r="D22" s="211"/>
      <c r="E22" s="211"/>
      <c r="F22" s="258"/>
      <c r="G22" s="258"/>
      <c r="H22" s="258"/>
      <c r="I22" s="258"/>
      <c r="J22" s="258">
        <f>F22*0.1</f>
        <v>0</v>
      </c>
      <c r="K22" s="258"/>
      <c r="L22" s="258"/>
      <c r="M22" s="258">
        <f>F22+J22</f>
        <v>0</v>
      </c>
      <c r="N22" s="258"/>
      <c r="O22" s="258"/>
      <c r="P22" s="258"/>
      <c r="Q22" s="210"/>
      <c r="R22" s="211"/>
      <c r="S22" s="6"/>
      <c r="T22" s="21"/>
    </row>
    <row r="23" spans="1:27" ht="30" customHeight="1">
      <c r="A23" s="256"/>
      <c r="B23" s="13">
        <v>3</v>
      </c>
      <c r="C23" s="191" t="s">
        <v>26</v>
      </c>
      <c r="D23" s="191"/>
      <c r="E23" s="191"/>
      <c r="F23" s="189">
        <v>52000</v>
      </c>
      <c r="G23" s="189"/>
      <c r="H23" s="189"/>
      <c r="I23" s="189"/>
      <c r="J23" s="189">
        <f t="shared" si="0"/>
        <v>5200</v>
      </c>
      <c r="K23" s="189"/>
      <c r="L23" s="189"/>
      <c r="M23" s="189">
        <f>J23+F23</f>
        <v>57200</v>
      </c>
      <c r="N23" s="189"/>
      <c r="O23" s="189"/>
      <c r="P23" s="189"/>
      <c r="Q23" s="210"/>
      <c r="R23" s="211"/>
      <c r="S23" s="6"/>
    </row>
    <row r="24" spans="1:27" ht="30" customHeight="1">
      <c r="A24" s="256"/>
      <c r="B24" s="260">
        <v>4</v>
      </c>
      <c r="C24" s="293" t="s">
        <v>48</v>
      </c>
      <c r="D24" s="294"/>
      <c r="E24" s="295"/>
      <c r="F24" s="271">
        <v>417000</v>
      </c>
      <c r="G24" s="271"/>
      <c r="H24" s="271"/>
      <c r="I24" s="271"/>
      <c r="J24" s="271">
        <f t="shared" si="0"/>
        <v>41700</v>
      </c>
      <c r="K24" s="271"/>
      <c r="L24" s="271"/>
      <c r="M24" s="215">
        <f>F24+J24+F25</f>
        <v>495500</v>
      </c>
      <c r="N24" s="216"/>
      <c r="O24" s="216"/>
      <c r="P24" s="217"/>
      <c r="Q24" s="275">
        <v>45310</v>
      </c>
      <c r="R24" s="276"/>
      <c r="S24" s="6"/>
    </row>
    <row r="25" spans="1:27" ht="30" customHeight="1">
      <c r="A25" s="256"/>
      <c r="B25" s="261"/>
      <c r="C25" s="296"/>
      <c r="D25" s="297"/>
      <c r="E25" s="298"/>
      <c r="F25" s="282">
        <v>36800</v>
      </c>
      <c r="G25" s="282"/>
      <c r="H25" s="282"/>
      <c r="I25" s="282"/>
      <c r="J25" s="282" t="s">
        <v>16</v>
      </c>
      <c r="K25" s="282"/>
      <c r="L25" s="282"/>
      <c r="M25" s="272"/>
      <c r="N25" s="273"/>
      <c r="O25" s="273"/>
      <c r="P25" s="274"/>
      <c r="Q25" s="277"/>
      <c r="R25" s="278"/>
      <c r="S25" s="6"/>
    </row>
    <row r="26" spans="1:27" ht="30" customHeight="1">
      <c r="A26" s="256"/>
      <c r="B26" s="13">
        <v>5</v>
      </c>
      <c r="C26" s="191" t="s">
        <v>43</v>
      </c>
      <c r="D26" s="191"/>
      <c r="E26" s="191"/>
      <c r="F26" s="189">
        <v>57600</v>
      </c>
      <c r="G26" s="189"/>
      <c r="H26" s="189"/>
      <c r="I26" s="189"/>
      <c r="J26" s="189">
        <f t="shared" si="0"/>
        <v>5760</v>
      </c>
      <c r="K26" s="189"/>
      <c r="L26" s="189"/>
      <c r="M26" s="189">
        <v>9</v>
      </c>
      <c r="N26" s="189"/>
      <c r="O26" s="189"/>
      <c r="P26" s="189"/>
      <c r="Q26" s="210">
        <v>45302</v>
      </c>
      <c r="R26" s="211"/>
      <c r="S26" s="6"/>
    </row>
    <row r="27" spans="1:27" ht="30" customHeight="1" thickBot="1">
      <c r="A27" s="256"/>
      <c r="B27" s="13">
        <v>6</v>
      </c>
      <c r="C27" s="211" t="s">
        <v>47</v>
      </c>
      <c r="D27" s="211"/>
      <c r="E27" s="211"/>
      <c r="F27" s="258"/>
      <c r="G27" s="258"/>
      <c r="H27" s="258"/>
      <c r="I27" s="258"/>
      <c r="J27" s="258">
        <f t="shared" si="0"/>
        <v>0</v>
      </c>
      <c r="K27" s="258"/>
      <c r="L27" s="258"/>
      <c r="M27" s="258">
        <f t="shared" si="1"/>
        <v>0</v>
      </c>
      <c r="N27" s="258"/>
      <c r="O27" s="258"/>
      <c r="P27" s="258"/>
      <c r="Q27" s="210" t="s">
        <v>59</v>
      </c>
      <c r="R27" s="211"/>
      <c r="S27" s="6"/>
    </row>
    <row r="28" spans="1:27" ht="30" customHeight="1" thickBot="1">
      <c r="A28" s="19"/>
      <c r="B28" s="7"/>
      <c r="C28" s="6"/>
      <c r="D28" s="6"/>
      <c r="E28" s="6"/>
      <c r="F28" s="283">
        <f>SUM(F5:F27)</f>
        <v>6819079</v>
      </c>
      <c r="G28" s="284"/>
      <c r="H28" s="284"/>
      <c r="I28" s="285"/>
      <c r="J28" s="283">
        <f>SUM(J5:J27)</f>
        <v>675902.9</v>
      </c>
      <c r="K28" s="284"/>
      <c r="L28" s="285"/>
      <c r="M28" s="283">
        <f>SUM(M5:M27)</f>
        <v>7431630.9000000004</v>
      </c>
      <c r="N28" s="284"/>
      <c r="O28" s="284"/>
      <c r="P28" s="285"/>
      <c r="Q28" s="6"/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8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3DFF6-4C9C-4F13-931E-DFDBD334ACCA}">
  <dimension ref="A1:AQ32"/>
  <sheetViews>
    <sheetView topLeftCell="A13" zoomScaleNormal="100" workbookViewId="0">
      <selection activeCell="F30" sqref="F30:I30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9"/>
    <col min="6" max="16" width="5" style="3"/>
    <col min="17" max="16384" width="5" style="1"/>
  </cols>
  <sheetData>
    <row r="1" spans="1:23" ht="30" customHeight="1">
      <c r="A1" s="6"/>
      <c r="B1" s="7"/>
      <c r="C1" s="192" t="s">
        <v>24</v>
      </c>
      <c r="D1" s="192"/>
      <c r="E1" s="192"/>
      <c r="F1" s="193">
        <v>10</v>
      </c>
      <c r="G1" s="183" t="s">
        <v>18</v>
      </c>
      <c r="H1" s="184" t="s">
        <v>19</v>
      </c>
      <c r="I1" s="184"/>
      <c r="J1" s="184"/>
      <c r="K1" s="184"/>
      <c r="L1" s="184"/>
      <c r="M1" s="184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92"/>
      <c r="D2" s="192"/>
      <c r="E2" s="192"/>
      <c r="F2" s="193"/>
      <c r="G2" s="183"/>
      <c r="H2" s="184"/>
      <c r="I2" s="184"/>
      <c r="J2" s="184"/>
      <c r="K2" s="184"/>
      <c r="L2" s="184"/>
      <c r="M2" s="184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85" t="s">
        <v>17</v>
      </c>
      <c r="N3" s="185"/>
      <c r="O3" s="185"/>
      <c r="P3" s="185"/>
      <c r="Q3" s="185"/>
      <c r="R3" s="185"/>
      <c r="S3" s="16"/>
    </row>
    <row r="4" spans="1:23" ht="26.25" customHeight="1">
      <c r="A4" s="10" t="s">
        <v>2</v>
      </c>
      <c r="B4" s="186" t="s">
        <v>1</v>
      </c>
      <c r="C4" s="187"/>
      <c r="D4" s="187"/>
      <c r="E4" s="188"/>
      <c r="F4" s="189" t="s">
        <v>3</v>
      </c>
      <c r="G4" s="189"/>
      <c r="H4" s="189"/>
      <c r="I4" s="189"/>
      <c r="J4" s="189" t="s">
        <v>0</v>
      </c>
      <c r="K4" s="189"/>
      <c r="L4" s="189"/>
      <c r="M4" s="189" t="s">
        <v>4</v>
      </c>
      <c r="N4" s="189"/>
      <c r="O4" s="189"/>
      <c r="P4" s="189"/>
      <c r="Q4" s="191" t="s">
        <v>5</v>
      </c>
      <c r="R4" s="191"/>
      <c r="S4" s="6"/>
    </row>
    <row r="5" spans="1:23" ht="26.25" customHeight="1" thickBot="1">
      <c r="A5" s="11" t="s">
        <v>8</v>
      </c>
      <c r="B5" s="12" t="s">
        <v>6</v>
      </c>
      <c r="C5" s="197" t="s">
        <v>7</v>
      </c>
      <c r="D5" s="197"/>
      <c r="E5" s="197"/>
      <c r="F5" s="195">
        <v>488250</v>
      </c>
      <c r="G5" s="195"/>
      <c r="H5" s="195"/>
      <c r="I5" s="195"/>
      <c r="J5" s="195">
        <v>46500</v>
      </c>
      <c r="K5" s="195"/>
      <c r="L5" s="195"/>
      <c r="M5" s="195">
        <f>F5+J5</f>
        <v>534750</v>
      </c>
      <c r="N5" s="195"/>
      <c r="O5" s="195"/>
      <c r="P5" s="195"/>
      <c r="Q5" s="196">
        <v>45260</v>
      </c>
      <c r="R5" s="197"/>
      <c r="S5" s="6"/>
      <c r="T5" s="315" t="s">
        <v>34</v>
      </c>
      <c r="U5" s="315"/>
      <c r="V5" s="315"/>
      <c r="W5" s="315"/>
    </row>
    <row r="6" spans="1:23" ht="26.25" customHeight="1" thickTop="1">
      <c r="A6" s="199" t="s">
        <v>20</v>
      </c>
      <c r="B6" s="13">
        <v>1</v>
      </c>
      <c r="C6" s="211" t="s">
        <v>9</v>
      </c>
      <c r="D6" s="211"/>
      <c r="E6" s="211"/>
      <c r="F6" s="258">
        <v>58000</v>
      </c>
      <c r="G6" s="258"/>
      <c r="H6" s="258"/>
      <c r="I6" s="258"/>
      <c r="J6" s="258">
        <f>F6*0.1</f>
        <v>5800</v>
      </c>
      <c r="K6" s="258"/>
      <c r="L6" s="258"/>
      <c r="M6" s="258">
        <f>F6+J6</f>
        <v>63800</v>
      </c>
      <c r="N6" s="258"/>
      <c r="O6" s="258"/>
      <c r="P6" s="258"/>
      <c r="Q6" s="210">
        <v>45257</v>
      </c>
      <c r="R6" s="211"/>
      <c r="S6" s="6"/>
      <c r="T6" s="302">
        <f>M7+M8+M9+M13+M15+M6</f>
        <v>1302125</v>
      </c>
      <c r="U6" s="303"/>
      <c r="V6" s="303"/>
      <c r="W6" s="304"/>
    </row>
    <row r="7" spans="1:23" ht="26.25" customHeight="1">
      <c r="A7" s="200"/>
      <c r="B7" s="14">
        <v>2</v>
      </c>
      <c r="C7" s="191" t="s">
        <v>10</v>
      </c>
      <c r="D7" s="191"/>
      <c r="E7" s="191"/>
      <c r="F7" s="189"/>
      <c r="G7" s="189"/>
      <c r="H7" s="189"/>
      <c r="I7" s="189"/>
      <c r="J7" s="189">
        <f t="shared" ref="J7:J30" si="0">F7*0.1</f>
        <v>0</v>
      </c>
      <c r="K7" s="189"/>
      <c r="L7" s="189"/>
      <c r="M7" s="189">
        <f t="shared" ref="M7:M30" si="1">F7+J7</f>
        <v>0</v>
      </c>
      <c r="N7" s="189"/>
      <c r="O7" s="189"/>
      <c r="P7" s="189"/>
      <c r="Q7" s="211"/>
      <c r="R7" s="211"/>
      <c r="S7" s="6"/>
      <c r="T7" s="365"/>
      <c r="U7" s="328"/>
      <c r="V7" s="328"/>
      <c r="W7" s="366"/>
    </row>
    <row r="8" spans="1:23" ht="26.25" customHeight="1">
      <c r="A8" s="200"/>
      <c r="B8" s="14">
        <v>3</v>
      </c>
      <c r="C8" s="191" t="s">
        <v>11</v>
      </c>
      <c r="D8" s="191"/>
      <c r="E8" s="191"/>
      <c r="F8" s="189">
        <v>246500</v>
      </c>
      <c r="G8" s="189"/>
      <c r="H8" s="189"/>
      <c r="I8" s="189"/>
      <c r="J8" s="189">
        <f t="shared" si="0"/>
        <v>24650</v>
      </c>
      <c r="K8" s="189"/>
      <c r="L8" s="189"/>
      <c r="M8" s="189">
        <f t="shared" si="1"/>
        <v>271150</v>
      </c>
      <c r="N8" s="189"/>
      <c r="O8" s="189"/>
      <c r="P8" s="189"/>
      <c r="Q8" s="210">
        <v>45250</v>
      </c>
      <c r="R8" s="211"/>
      <c r="S8" s="6"/>
      <c r="T8" s="365"/>
      <c r="U8" s="328"/>
      <c r="V8" s="328"/>
      <c r="W8" s="366"/>
    </row>
    <row r="9" spans="1:23" ht="26.25" customHeight="1">
      <c r="A9" s="200"/>
      <c r="B9" s="14">
        <v>4</v>
      </c>
      <c r="C9" s="191" t="s">
        <v>12</v>
      </c>
      <c r="D9" s="191"/>
      <c r="E9" s="191"/>
      <c r="F9" s="189">
        <v>289750</v>
      </c>
      <c r="G9" s="189"/>
      <c r="H9" s="189"/>
      <c r="I9" s="189"/>
      <c r="J9" s="189">
        <f>F9*0.1</f>
        <v>28975</v>
      </c>
      <c r="K9" s="189"/>
      <c r="L9" s="189"/>
      <c r="M9" s="189">
        <f>F9+J9</f>
        <v>318725</v>
      </c>
      <c r="N9" s="189"/>
      <c r="O9" s="189"/>
      <c r="P9" s="189"/>
      <c r="Q9" s="210">
        <v>45250</v>
      </c>
      <c r="R9" s="211"/>
      <c r="S9" s="6"/>
      <c r="T9" s="365"/>
      <c r="U9" s="328"/>
      <c r="V9" s="328"/>
      <c r="W9" s="366"/>
    </row>
    <row r="10" spans="1:23" ht="26.25" customHeight="1" thickBot="1">
      <c r="A10" s="200"/>
      <c r="B10" s="14">
        <v>5</v>
      </c>
      <c r="C10" s="191" t="s">
        <v>27</v>
      </c>
      <c r="D10" s="191"/>
      <c r="E10" s="191"/>
      <c r="F10" s="189"/>
      <c r="G10" s="189"/>
      <c r="H10" s="189"/>
      <c r="I10" s="189"/>
      <c r="J10" s="189">
        <f t="shared" si="0"/>
        <v>0</v>
      </c>
      <c r="K10" s="189"/>
      <c r="L10" s="189"/>
      <c r="M10" s="189">
        <f t="shared" si="1"/>
        <v>0</v>
      </c>
      <c r="N10" s="189"/>
      <c r="O10" s="189"/>
      <c r="P10" s="189"/>
      <c r="Q10" s="198">
        <v>45250</v>
      </c>
      <c r="R10" s="191"/>
      <c r="S10" s="6"/>
      <c r="T10" s="305"/>
      <c r="U10" s="306"/>
      <c r="V10" s="306"/>
      <c r="W10" s="307"/>
    </row>
    <row r="11" spans="1:23" ht="26.25" customHeight="1" thickBot="1">
      <c r="A11" s="201"/>
      <c r="B11" s="15">
        <v>6</v>
      </c>
      <c r="C11" s="197" t="s">
        <v>37</v>
      </c>
      <c r="D11" s="197"/>
      <c r="E11" s="197"/>
      <c r="F11" s="195"/>
      <c r="G11" s="195"/>
      <c r="H11" s="195"/>
      <c r="I11" s="195"/>
      <c r="J11" s="195">
        <f t="shared" si="0"/>
        <v>0</v>
      </c>
      <c r="K11" s="195"/>
      <c r="L11" s="195"/>
      <c r="M11" s="195">
        <f t="shared" si="1"/>
        <v>0</v>
      </c>
      <c r="N11" s="195"/>
      <c r="O11" s="195"/>
      <c r="P11" s="195"/>
      <c r="Q11" s="197"/>
      <c r="R11" s="197"/>
      <c r="S11" s="6"/>
      <c r="T11" s="315" t="s">
        <v>35</v>
      </c>
      <c r="U11" s="315"/>
      <c r="V11" s="315"/>
      <c r="W11" s="315"/>
    </row>
    <row r="12" spans="1:23" ht="26.25" customHeight="1" thickTop="1">
      <c r="A12" s="199" t="s">
        <v>21</v>
      </c>
      <c r="B12" s="13">
        <v>1</v>
      </c>
      <c r="C12" s="211" t="s">
        <v>14</v>
      </c>
      <c r="D12" s="211"/>
      <c r="E12" s="211"/>
      <c r="F12" s="258">
        <v>130000</v>
      </c>
      <c r="G12" s="258"/>
      <c r="H12" s="258"/>
      <c r="I12" s="258"/>
      <c r="J12" s="258">
        <f t="shared" si="0"/>
        <v>13000</v>
      </c>
      <c r="K12" s="258"/>
      <c r="L12" s="258"/>
      <c r="M12" s="258">
        <f t="shared" si="1"/>
        <v>143000</v>
      </c>
      <c r="N12" s="258"/>
      <c r="O12" s="258"/>
      <c r="P12" s="258"/>
      <c r="Q12" s="210">
        <v>45260</v>
      </c>
      <c r="R12" s="211"/>
      <c r="S12" s="6"/>
      <c r="T12" s="302">
        <f>M5+M12+M14+M16+M18+M19+M20+M21+M23+M24+M25+M26+M27+M28+M30</f>
        <v>4267440</v>
      </c>
      <c r="U12" s="303"/>
      <c r="V12" s="303"/>
      <c r="W12" s="304"/>
    </row>
    <row r="13" spans="1:23" ht="26.25" customHeight="1">
      <c r="A13" s="200"/>
      <c r="B13" s="14">
        <v>2</v>
      </c>
      <c r="C13" s="191" t="s">
        <v>25</v>
      </c>
      <c r="D13" s="191"/>
      <c r="E13" s="191"/>
      <c r="F13" s="189">
        <v>449500</v>
      </c>
      <c r="G13" s="189"/>
      <c r="H13" s="189"/>
      <c r="I13" s="189"/>
      <c r="J13" s="189">
        <f t="shared" si="0"/>
        <v>44950</v>
      </c>
      <c r="K13" s="189"/>
      <c r="L13" s="189"/>
      <c r="M13" s="189">
        <f t="shared" si="1"/>
        <v>494450</v>
      </c>
      <c r="N13" s="189"/>
      <c r="O13" s="189"/>
      <c r="P13" s="189"/>
      <c r="Q13" s="210">
        <v>45250</v>
      </c>
      <c r="R13" s="211"/>
      <c r="S13" s="6"/>
      <c r="T13" s="365"/>
      <c r="U13" s="328"/>
      <c r="V13" s="328"/>
      <c r="W13" s="366"/>
    </row>
    <row r="14" spans="1:23" ht="26.25" customHeight="1">
      <c r="A14" s="200"/>
      <c r="B14" s="13">
        <v>3</v>
      </c>
      <c r="C14" s="191" t="s">
        <v>40</v>
      </c>
      <c r="D14" s="191"/>
      <c r="E14" s="191"/>
      <c r="F14" s="189">
        <v>30000</v>
      </c>
      <c r="G14" s="189"/>
      <c r="H14" s="189"/>
      <c r="I14" s="189"/>
      <c r="J14" s="189">
        <f t="shared" si="0"/>
        <v>3000</v>
      </c>
      <c r="K14" s="189"/>
      <c r="L14" s="189"/>
      <c r="M14" s="189">
        <f t="shared" si="1"/>
        <v>33000</v>
      </c>
      <c r="N14" s="189"/>
      <c r="O14" s="189"/>
      <c r="P14" s="189"/>
      <c r="Q14" s="198">
        <v>45265</v>
      </c>
      <c r="R14" s="191"/>
      <c r="S14" s="6"/>
      <c r="T14" s="365"/>
      <c r="U14" s="328"/>
      <c r="V14" s="328"/>
      <c r="W14" s="366"/>
    </row>
    <row r="15" spans="1:23" ht="26.25" customHeight="1" thickBot="1">
      <c r="A15" s="200"/>
      <c r="B15" s="14">
        <v>4</v>
      </c>
      <c r="C15" s="186" t="s">
        <v>39</v>
      </c>
      <c r="D15" s="187"/>
      <c r="E15" s="188"/>
      <c r="F15" s="207">
        <v>140000</v>
      </c>
      <c r="G15" s="208"/>
      <c r="H15" s="208"/>
      <c r="I15" s="209"/>
      <c r="J15" s="207">
        <f>F15*0.1</f>
        <v>14000</v>
      </c>
      <c r="K15" s="208"/>
      <c r="L15" s="209"/>
      <c r="M15" s="207">
        <f t="shared" si="1"/>
        <v>154000</v>
      </c>
      <c r="N15" s="208"/>
      <c r="O15" s="208"/>
      <c r="P15" s="209"/>
      <c r="Q15" s="198">
        <v>45250</v>
      </c>
      <c r="R15" s="191"/>
      <c r="S15" s="6"/>
      <c r="T15" s="305"/>
      <c r="U15" s="306"/>
      <c r="V15" s="306"/>
      <c r="W15" s="307"/>
    </row>
    <row r="16" spans="1:23" ht="26.25" customHeight="1" thickBot="1">
      <c r="A16" s="200"/>
      <c r="B16" s="260">
        <v>5</v>
      </c>
      <c r="C16" s="220" t="s">
        <v>23</v>
      </c>
      <c r="D16" s="221"/>
      <c r="E16" s="222"/>
      <c r="F16" s="271">
        <v>1602000</v>
      </c>
      <c r="G16" s="271"/>
      <c r="H16" s="271"/>
      <c r="I16" s="271"/>
      <c r="J16" s="271">
        <f t="shared" si="0"/>
        <v>160200</v>
      </c>
      <c r="K16" s="271"/>
      <c r="L16" s="271"/>
      <c r="M16" s="215">
        <f>F16+J16+F17</f>
        <v>1878040</v>
      </c>
      <c r="N16" s="216"/>
      <c r="O16" s="216"/>
      <c r="P16" s="217"/>
      <c r="Q16" s="275">
        <v>45260</v>
      </c>
      <c r="R16" s="276"/>
      <c r="S16" s="17"/>
      <c r="T16" s="315" t="s">
        <v>36</v>
      </c>
      <c r="U16" s="315"/>
      <c r="V16" s="315"/>
      <c r="W16" s="315"/>
    </row>
    <row r="17" spans="1:43" ht="26.25" customHeight="1">
      <c r="A17" s="200"/>
      <c r="B17" s="261"/>
      <c r="C17" s="308"/>
      <c r="D17" s="309"/>
      <c r="E17" s="310"/>
      <c r="F17" s="282">
        <v>115840</v>
      </c>
      <c r="G17" s="282"/>
      <c r="H17" s="282"/>
      <c r="I17" s="282"/>
      <c r="J17" s="282" t="s">
        <v>16</v>
      </c>
      <c r="K17" s="282"/>
      <c r="L17" s="282"/>
      <c r="M17" s="272"/>
      <c r="N17" s="273"/>
      <c r="O17" s="273"/>
      <c r="P17" s="274"/>
      <c r="Q17" s="277"/>
      <c r="R17" s="278"/>
      <c r="S17" s="17"/>
      <c r="T17" s="302">
        <f>M29</f>
        <v>107800</v>
      </c>
      <c r="U17" s="303"/>
      <c r="V17" s="303"/>
      <c r="W17" s="304"/>
    </row>
    <row r="18" spans="1:43" ht="26.25" customHeight="1">
      <c r="A18" s="200"/>
      <c r="B18" s="14">
        <v>6</v>
      </c>
      <c r="C18" s="191" t="s">
        <v>13</v>
      </c>
      <c r="D18" s="191"/>
      <c r="E18" s="191"/>
      <c r="F18" s="189">
        <v>465000</v>
      </c>
      <c r="G18" s="189"/>
      <c r="H18" s="189"/>
      <c r="I18" s="189"/>
      <c r="J18" s="189">
        <f>F18*0.1</f>
        <v>46500</v>
      </c>
      <c r="K18" s="189"/>
      <c r="L18" s="189"/>
      <c r="M18" s="189">
        <f>F18+J18</f>
        <v>511500</v>
      </c>
      <c r="N18" s="189"/>
      <c r="O18" s="189"/>
      <c r="P18" s="189"/>
      <c r="Q18" s="198">
        <v>45260</v>
      </c>
      <c r="R18" s="191"/>
      <c r="S18" s="6"/>
      <c r="T18" s="365"/>
      <c r="U18" s="328"/>
      <c r="V18" s="328"/>
      <c r="W18" s="366"/>
    </row>
    <row r="19" spans="1:43" ht="26.25" customHeight="1">
      <c r="A19" s="200"/>
      <c r="B19" s="14">
        <v>7</v>
      </c>
      <c r="C19" s="186" t="s">
        <v>44</v>
      </c>
      <c r="D19" s="187"/>
      <c r="E19" s="188"/>
      <c r="F19" s="207">
        <v>371000</v>
      </c>
      <c r="G19" s="208"/>
      <c r="H19" s="208"/>
      <c r="I19" s="209"/>
      <c r="J19" s="207">
        <f>F19*0.1</f>
        <v>37100</v>
      </c>
      <c r="K19" s="208"/>
      <c r="L19" s="209"/>
      <c r="M19" s="207">
        <f t="shared" si="1"/>
        <v>408100</v>
      </c>
      <c r="N19" s="208"/>
      <c r="O19" s="208"/>
      <c r="P19" s="209"/>
      <c r="Q19" s="198"/>
      <c r="R19" s="191"/>
      <c r="S19" s="6"/>
      <c r="T19" s="365"/>
      <c r="U19" s="328"/>
      <c r="V19" s="328"/>
      <c r="W19" s="366"/>
    </row>
    <row r="20" spans="1:43" ht="26.25" customHeight="1" thickBot="1">
      <c r="A20" s="200"/>
      <c r="B20" s="14">
        <v>8</v>
      </c>
      <c r="C20" s="186" t="s">
        <v>33</v>
      </c>
      <c r="D20" s="187"/>
      <c r="E20" s="188"/>
      <c r="F20" s="207">
        <v>30000</v>
      </c>
      <c r="G20" s="208"/>
      <c r="H20" s="208"/>
      <c r="I20" s="209"/>
      <c r="J20" s="207">
        <f t="shared" si="0"/>
        <v>3000</v>
      </c>
      <c r="K20" s="208"/>
      <c r="L20" s="209"/>
      <c r="M20" s="207">
        <f t="shared" si="1"/>
        <v>33000</v>
      </c>
      <c r="N20" s="208"/>
      <c r="O20" s="208"/>
      <c r="P20" s="209"/>
      <c r="Q20" s="198">
        <v>45245</v>
      </c>
      <c r="R20" s="191"/>
      <c r="S20" s="6"/>
      <c r="T20" s="305"/>
      <c r="U20" s="306"/>
      <c r="V20" s="306"/>
      <c r="W20" s="307"/>
    </row>
    <row r="21" spans="1:43" ht="26.25" customHeight="1">
      <c r="A21" s="200"/>
      <c r="B21" s="260">
        <v>9</v>
      </c>
      <c r="C21" s="293" t="s">
        <v>42</v>
      </c>
      <c r="D21" s="294"/>
      <c r="E21" s="295"/>
      <c r="F21" s="271">
        <v>37500</v>
      </c>
      <c r="G21" s="271"/>
      <c r="H21" s="271"/>
      <c r="I21" s="271"/>
      <c r="J21" s="271">
        <f t="shared" si="0"/>
        <v>3750</v>
      </c>
      <c r="K21" s="271"/>
      <c r="L21" s="271"/>
      <c r="M21" s="215">
        <f>F21+J21+F22</f>
        <v>46250</v>
      </c>
      <c r="N21" s="216"/>
      <c r="O21" s="216"/>
      <c r="P21" s="217"/>
      <c r="Q21" s="275"/>
      <c r="R21" s="276"/>
      <c r="S21" s="6"/>
      <c r="T21" s="18"/>
      <c r="U21" s="18"/>
      <c r="V21" s="18"/>
      <c r="W21" s="18"/>
    </row>
    <row r="22" spans="1:43" ht="26.25" customHeight="1">
      <c r="A22" s="200"/>
      <c r="B22" s="261"/>
      <c r="C22" s="296"/>
      <c r="D22" s="297"/>
      <c r="E22" s="298"/>
      <c r="F22" s="282">
        <v>5000</v>
      </c>
      <c r="G22" s="282"/>
      <c r="H22" s="282"/>
      <c r="I22" s="282"/>
      <c r="J22" s="282" t="s">
        <v>16</v>
      </c>
      <c r="K22" s="282"/>
      <c r="L22" s="282"/>
      <c r="M22" s="272"/>
      <c r="N22" s="273"/>
      <c r="O22" s="273"/>
      <c r="P22" s="274"/>
      <c r="Q22" s="277"/>
      <c r="R22" s="278"/>
      <c r="S22" s="6"/>
      <c r="T22" s="367">
        <f>T17+T12+T6</f>
        <v>5677365</v>
      </c>
      <c r="U22" s="368"/>
      <c r="V22" s="368"/>
      <c r="W22" s="368"/>
    </row>
    <row r="23" spans="1:43" ht="26.25" customHeight="1">
      <c r="A23" s="200"/>
      <c r="B23" s="14">
        <v>10</v>
      </c>
      <c r="C23" s="186" t="s">
        <v>41</v>
      </c>
      <c r="D23" s="187"/>
      <c r="E23" s="188"/>
      <c r="F23" s="189">
        <v>62000</v>
      </c>
      <c r="G23" s="189"/>
      <c r="H23" s="189"/>
      <c r="I23" s="189"/>
      <c r="J23" s="189">
        <f>F23*0.1</f>
        <v>6200</v>
      </c>
      <c r="K23" s="189"/>
      <c r="L23" s="189"/>
      <c r="M23" s="189">
        <f>F23+J23</f>
        <v>68200</v>
      </c>
      <c r="N23" s="189"/>
      <c r="O23" s="189"/>
      <c r="P23" s="189"/>
      <c r="Q23" s="198">
        <v>45265</v>
      </c>
      <c r="R23" s="191"/>
      <c r="S23" s="6"/>
      <c r="T23" s="368"/>
      <c r="U23" s="368"/>
      <c r="V23" s="368"/>
      <c r="W23" s="368"/>
    </row>
    <row r="24" spans="1:43" ht="26.25" customHeight="1">
      <c r="A24" s="200"/>
      <c r="B24" s="14">
        <v>11</v>
      </c>
      <c r="C24" s="186" t="s">
        <v>46</v>
      </c>
      <c r="D24" s="187"/>
      <c r="E24" s="188"/>
      <c r="F24" s="189">
        <v>128000</v>
      </c>
      <c r="G24" s="189"/>
      <c r="H24" s="189"/>
      <c r="I24" s="189"/>
      <c r="J24" s="189">
        <f t="shared" si="0"/>
        <v>12800</v>
      </c>
      <c r="K24" s="189"/>
      <c r="L24" s="189"/>
      <c r="M24" s="189">
        <f t="shared" si="1"/>
        <v>140800</v>
      </c>
      <c r="N24" s="189"/>
      <c r="O24" s="189"/>
      <c r="P24" s="189"/>
      <c r="Q24" s="198">
        <v>45260</v>
      </c>
      <c r="R24" s="191"/>
      <c r="S24" s="6"/>
      <c r="T24" s="367">
        <f>M31-T22</f>
        <v>0</v>
      </c>
      <c r="U24" s="368"/>
      <c r="V24" s="368"/>
      <c r="W24" s="368"/>
    </row>
    <row r="25" spans="1:43" ht="26.25" customHeight="1" thickBot="1">
      <c r="A25" s="201"/>
      <c r="B25" s="15">
        <v>12</v>
      </c>
      <c r="C25" s="197" t="s">
        <v>32</v>
      </c>
      <c r="D25" s="197"/>
      <c r="E25" s="197"/>
      <c r="F25" s="195">
        <v>81000</v>
      </c>
      <c r="G25" s="195"/>
      <c r="H25" s="195"/>
      <c r="I25" s="195"/>
      <c r="J25" s="195">
        <f t="shared" si="0"/>
        <v>8100</v>
      </c>
      <c r="K25" s="195"/>
      <c r="L25" s="195"/>
      <c r="M25" s="195">
        <f t="shared" si="1"/>
        <v>89100</v>
      </c>
      <c r="N25" s="195"/>
      <c r="O25" s="195"/>
      <c r="P25" s="195"/>
      <c r="Q25" s="196">
        <v>45247</v>
      </c>
      <c r="R25" s="197"/>
      <c r="S25" s="6"/>
      <c r="T25" s="368"/>
      <c r="U25" s="368"/>
      <c r="V25" s="368"/>
      <c r="W25" s="368"/>
    </row>
    <row r="26" spans="1:43" ht="26.25" customHeight="1" thickTop="1">
      <c r="A26" s="199" t="s">
        <v>22</v>
      </c>
      <c r="B26" s="13">
        <v>1</v>
      </c>
      <c r="C26" s="211" t="s">
        <v>30</v>
      </c>
      <c r="D26" s="211"/>
      <c r="E26" s="211"/>
      <c r="F26" s="258">
        <v>72000</v>
      </c>
      <c r="G26" s="258"/>
      <c r="H26" s="258"/>
      <c r="I26" s="258"/>
      <c r="J26" s="258">
        <f>F26*0.1</f>
        <v>7200</v>
      </c>
      <c r="K26" s="258"/>
      <c r="L26" s="258"/>
      <c r="M26" s="258">
        <f>F26+J26</f>
        <v>79200</v>
      </c>
      <c r="N26" s="258"/>
      <c r="O26" s="258"/>
      <c r="P26" s="258"/>
      <c r="Q26" s="210">
        <v>45260</v>
      </c>
      <c r="R26" s="211"/>
      <c r="S26" s="6"/>
    </row>
    <row r="27" spans="1:43" ht="26.25" customHeight="1">
      <c r="A27" s="200"/>
      <c r="B27" s="13">
        <v>2</v>
      </c>
      <c r="C27" s="369" t="s">
        <v>38</v>
      </c>
      <c r="D27" s="369"/>
      <c r="E27" s="369"/>
      <c r="F27" s="258">
        <v>28000</v>
      </c>
      <c r="G27" s="258"/>
      <c r="H27" s="258"/>
      <c r="I27" s="258"/>
      <c r="J27" s="258">
        <f t="shared" si="0"/>
        <v>2800</v>
      </c>
      <c r="K27" s="258"/>
      <c r="L27" s="258"/>
      <c r="M27" s="258">
        <f t="shared" si="1"/>
        <v>30800</v>
      </c>
      <c r="N27" s="258"/>
      <c r="O27" s="258"/>
      <c r="P27" s="258"/>
      <c r="Q27" s="210">
        <v>45260</v>
      </c>
      <c r="R27" s="211"/>
      <c r="S27" s="6"/>
      <c r="AQ27" s="1" t="s">
        <v>45</v>
      </c>
    </row>
    <row r="28" spans="1:43" ht="26.25" customHeight="1">
      <c r="A28" s="200"/>
      <c r="B28" s="13">
        <v>3</v>
      </c>
      <c r="C28" s="191" t="s">
        <v>26</v>
      </c>
      <c r="D28" s="191"/>
      <c r="E28" s="191"/>
      <c r="F28" s="189">
        <v>247000</v>
      </c>
      <c r="G28" s="189"/>
      <c r="H28" s="189"/>
      <c r="I28" s="189"/>
      <c r="J28" s="189">
        <f>F28*0.1</f>
        <v>24700</v>
      </c>
      <c r="K28" s="189"/>
      <c r="L28" s="189"/>
      <c r="M28" s="189">
        <f>F28+J28</f>
        <v>271700</v>
      </c>
      <c r="N28" s="189"/>
      <c r="O28" s="189"/>
      <c r="P28" s="189"/>
      <c r="Q28" s="210">
        <v>45245</v>
      </c>
      <c r="R28" s="211"/>
      <c r="S28" s="6"/>
    </row>
    <row r="29" spans="1:43" ht="26.25" customHeight="1">
      <c r="A29" s="200"/>
      <c r="B29" s="13">
        <v>4</v>
      </c>
      <c r="C29" s="191" t="s">
        <v>43</v>
      </c>
      <c r="D29" s="191"/>
      <c r="E29" s="191"/>
      <c r="F29" s="189">
        <v>98000</v>
      </c>
      <c r="G29" s="189"/>
      <c r="H29" s="189"/>
      <c r="I29" s="189"/>
      <c r="J29" s="189">
        <f t="shared" si="0"/>
        <v>9800</v>
      </c>
      <c r="K29" s="189"/>
      <c r="L29" s="189"/>
      <c r="M29" s="189">
        <f t="shared" si="1"/>
        <v>107800</v>
      </c>
      <c r="N29" s="189"/>
      <c r="O29" s="189"/>
      <c r="P29" s="189"/>
      <c r="Q29" s="210">
        <v>45239</v>
      </c>
      <c r="R29" s="211"/>
      <c r="S29" s="6"/>
    </row>
    <row r="30" spans="1:43" ht="26.25" customHeight="1" thickBot="1">
      <c r="A30" s="255"/>
      <c r="B30" s="13">
        <v>5</v>
      </c>
      <c r="C30" s="211" t="s">
        <v>47</v>
      </c>
      <c r="D30" s="211"/>
      <c r="E30" s="211"/>
      <c r="F30" s="258"/>
      <c r="G30" s="258"/>
      <c r="H30" s="258"/>
      <c r="I30" s="258"/>
      <c r="J30" s="258">
        <f t="shared" si="0"/>
        <v>0</v>
      </c>
      <c r="K30" s="258"/>
      <c r="L30" s="258"/>
      <c r="M30" s="258">
        <f t="shared" si="1"/>
        <v>0</v>
      </c>
      <c r="N30" s="258"/>
      <c r="O30" s="258"/>
      <c r="P30" s="258"/>
      <c r="Q30" s="210" t="s">
        <v>59</v>
      </c>
      <c r="R30" s="211"/>
      <c r="S30" s="6">
        <v>20</v>
      </c>
    </row>
    <row r="31" spans="1:43" ht="26.25" customHeight="1" thickBot="1">
      <c r="A31" s="6"/>
      <c r="B31" s="7"/>
      <c r="C31" s="6"/>
      <c r="D31" s="6"/>
      <c r="E31" s="6"/>
      <c r="F31" s="283">
        <f>SUM(F5:F30)</f>
        <v>5174340</v>
      </c>
      <c r="G31" s="284"/>
      <c r="H31" s="284"/>
      <c r="I31" s="285"/>
      <c r="J31" s="283">
        <f>SUM(J5:J30)</f>
        <v>503025</v>
      </c>
      <c r="K31" s="284"/>
      <c r="L31" s="285"/>
      <c r="M31" s="283">
        <f>SUM(M5:M30)</f>
        <v>5677365</v>
      </c>
      <c r="N31" s="284"/>
      <c r="O31" s="284"/>
      <c r="P31" s="285"/>
      <c r="Q31" s="6"/>
      <c r="R31" s="6"/>
      <c r="S31" s="6"/>
    </row>
    <row r="32" spans="1:43" ht="30" customHeight="1"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"/>
      <c r="R32" s="2"/>
      <c r="S32" s="2"/>
      <c r="AA32" s="1" t="s">
        <v>45</v>
      </c>
    </row>
  </sheetData>
  <mergeCells count="150">
    <mergeCell ref="F31:I31"/>
    <mergeCell ref="J31:L31"/>
    <mergeCell ref="M31:P31"/>
    <mergeCell ref="C29:E29"/>
    <mergeCell ref="F29:I29"/>
    <mergeCell ref="J29:L29"/>
    <mergeCell ref="M29:P29"/>
    <mergeCell ref="Q29:R29"/>
    <mergeCell ref="C30:E30"/>
    <mergeCell ref="F30:I30"/>
    <mergeCell ref="J30:L30"/>
    <mergeCell ref="M30:P30"/>
    <mergeCell ref="Q30:R30"/>
    <mergeCell ref="M27:P27"/>
    <mergeCell ref="Q27:R27"/>
    <mergeCell ref="C28:E28"/>
    <mergeCell ref="F28:I28"/>
    <mergeCell ref="J28:L28"/>
    <mergeCell ref="M28:P28"/>
    <mergeCell ref="Q28:R28"/>
    <mergeCell ref="Q25:R25"/>
    <mergeCell ref="A26:A30"/>
    <mergeCell ref="C26:E26"/>
    <mergeCell ref="F26:I26"/>
    <mergeCell ref="J26:L26"/>
    <mergeCell ref="M26:P26"/>
    <mergeCell ref="Q26:R26"/>
    <mergeCell ref="C27:E27"/>
    <mergeCell ref="F27:I27"/>
    <mergeCell ref="J27:L27"/>
    <mergeCell ref="A12:A25"/>
    <mergeCell ref="C15:E15"/>
    <mergeCell ref="F15:I15"/>
    <mergeCell ref="J15:L15"/>
    <mergeCell ref="C24:E24"/>
    <mergeCell ref="F24:I24"/>
    <mergeCell ref="J24:L24"/>
    <mergeCell ref="M24:P24"/>
    <mergeCell ref="Q24:R24"/>
    <mergeCell ref="T24:W25"/>
    <mergeCell ref="C25:E25"/>
    <mergeCell ref="F25:I25"/>
    <mergeCell ref="J25:L25"/>
    <mergeCell ref="M25:P25"/>
    <mergeCell ref="T22:W23"/>
    <mergeCell ref="C23:E23"/>
    <mergeCell ref="F23:I23"/>
    <mergeCell ref="J23:L23"/>
    <mergeCell ref="M23:P23"/>
    <mergeCell ref="Q23:R23"/>
    <mergeCell ref="B21:B22"/>
    <mergeCell ref="C21:E22"/>
    <mergeCell ref="F21:I21"/>
    <mergeCell ref="J21:L21"/>
    <mergeCell ref="M21:P22"/>
    <mergeCell ref="Q21:R22"/>
    <mergeCell ref="F22:I22"/>
    <mergeCell ref="J22:L22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M15:P15"/>
    <mergeCell ref="Q15:R15"/>
    <mergeCell ref="B16:B17"/>
    <mergeCell ref="C16:E17"/>
    <mergeCell ref="F16:I16"/>
    <mergeCell ref="J16:L16"/>
    <mergeCell ref="M16:P17"/>
    <mergeCell ref="Q16:R17"/>
    <mergeCell ref="T12:W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C12:E12"/>
    <mergeCell ref="F12:I12"/>
    <mergeCell ref="J12:L12"/>
    <mergeCell ref="M12:P12"/>
    <mergeCell ref="Q12:R12"/>
    <mergeCell ref="Q14:R14"/>
    <mergeCell ref="T11:W11"/>
    <mergeCell ref="M9:P9"/>
    <mergeCell ref="Q9:R9"/>
    <mergeCell ref="C10:E10"/>
    <mergeCell ref="F10:I10"/>
    <mergeCell ref="J10:L10"/>
    <mergeCell ref="M10:P10"/>
    <mergeCell ref="Q10:R10"/>
    <mergeCell ref="T6:W10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9C23-FCAB-491D-8AC0-2C8EADDB026A}">
  <dimension ref="A1"/>
  <sheetViews>
    <sheetView workbookViewId="0"/>
  </sheetViews>
  <sheetFormatPr defaultRowHeight="18.75"/>
  <sheetData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3-2025 </vt:lpstr>
      <vt:lpstr>2-2025 </vt:lpstr>
      <vt:lpstr>1-2025</vt:lpstr>
      <vt:lpstr>12</vt:lpstr>
      <vt:lpstr>11</vt:lpstr>
      <vt:lpstr>10</vt:lpstr>
      <vt:lpstr>9</vt:lpstr>
      <vt:lpstr>7 (2)</vt:lpstr>
      <vt:lpstr>8</vt:lpstr>
      <vt:lpstr>7</vt:lpstr>
      <vt:lpstr>6</vt:lpstr>
      <vt:lpstr>5</vt:lpstr>
      <vt:lpstr>4</vt:lpstr>
      <vt:lpstr>3 (2)</vt:lpstr>
      <vt:lpstr>3</vt:lpstr>
      <vt:lpstr>2 (2)</vt:lpstr>
      <vt:lpstr>2</vt:lpstr>
      <vt:lpstr>1 (2)</vt:lpstr>
      <vt:lpstr>1</vt:lpstr>
      <vt:lpstr>12 (2)</vt:lpstr>
      <vt:lpstr>10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2025-11-01T04:42:04Z</cp:lastPrinted>
  <dcterms:created xsi:type="dcterms:W3CDTF">2015-06-05T18:19:34Z</dcterms:created>
  <dcterms:modified xsi:type="dcterms:W3CDTF">2025-11-01T04:55:23Z</dcterms:modified>
</cp:coreProperties>
</file>