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:\共有\事務\インボイス対応請求書2024\売上\"/>
    </mc:Choice>
  </mc:AlternateContent>
  <xr:revisionPtr revIDLastSave="0" documentId="13_ncr:1_{620A2289-DAF1-4E84-B969-0EE498DF1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24" r:id="rId1"/>
    <sheet name="7" sheetId="23" r:id="rId2"/>
    <sheet name="6" sheetId="22" r:id="rId3"/>
    <sheet name="5" sheetId="21" r:id="rId4"/>
    <sheet name="4" sheetId="20" r:id="rId5"/>
    <sheet name="3 (2)" sheetId="19" r:id="rId6"/>
    <sheet name="3" sheetId="14" r:id="rId7"/>
    <sheet name="2 (2)" sheetId="18" r:id="rId8"/>
    <sheet name="2" sheetId="13" r:id="rId9"/>
    <sheet name="1 (2)" sheetId="17" r:id="rId10"/>
    <sheet name="1" sheetId="12" r:id="rId11"/>
    <sheet name="12 (2)" sheetId="16" r:id="rId12"/>
    <sheet name="10 (2)" sheetId="15" r:id="rId13"/>
    <sheet name="Sheet1" sheetId="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24" l="1"/>
  <c r="J28" i="24"/>
  <c r="M28" i="24" s="1"/>
  <c r="J27" i="24"/>
  <c r="M27" i="24" s="1"/>
  <c r="T20" i="24" s="1"/>
  <c r="J25" i="24"/>
  <c r="M25" i="24" s="1"/>
  <c r="J24" i="24"/>
  <c r="M24" i="24" s="1"/>
  <c r="J23" i="24"/>
  <c r="M23" i="24" s="1"/>
  <c r="J22" i="24"/>
  <c r="M22" i="24" s="1"/>
  <c r="M21" i="24"/>
  <c r="J21" i="24"/>
  <c r="J20" i="24"/>
  <c r="M20" i="24" s="1"/>
  <c r="J19" i="24"/>
  <c r="M19" i="24" s="1"/>
  <c r="J18" i="24"/>
  <c r="M18" i="24" s="1"/>
  <c r="J17" i="24"/>
  <c r="M17" i="24" s="1"/>
  <c r="J16" i="24"/>
  <c r="M16" i="24" s="1"/>
  <c r="J15" i="24"/>
  <c r="M15" i="24" s="1"/>
  <c r="T17" i="24" s="1"/>
  <c r="J14" i="24"/>
  <c r="M14" i="24" s="1"/>
  <c r="J13" i="24"/>
  <c r="M13" i="24" s="1"/>
  <c r="J12" i="24"/>
  <c r="M12" i="24" s="1"/>
  <c r="J11" i="24"/>
  <c r="M11" i="24" s="1"/>
  <c r="J10" i="24"/>
  <c r="M10" i="24" s="1"/>
  <c r="J9" i="24"/>
  <c r="M8" i="24"/>
  <c r="T9" i="24" s="1"/>
  <c r="M7" i="24"/>
  <c r="M6" i="24"/>
  <c r="M5" i="24"/>
  <c r="J10" i="23"/>
  <c r="M10" i="23" s="1"/>
  <c r="J11" i="23"/>
  <c r="M11" i="23" s="1"/>
  <c r="F29" i="23"/>
  <c r="J28" i="23"/>
  <c r="M28" i="23" s="1"/>
  <c r="J27" i="23"/>
  <c r="M27" i="23" s="1"/>
  <c r="T20" i="23" s="1"/>
  <c r="J25" i="23"/>
  <c r="M25" i="23" s="1"/>
  <c r="J24" i="23"/>
  <c r="M24" i="23" s="1"/>
  <c r="J23" i="23"/>
  <c r="M23" i="23" s="1"/>
  <c r="J22" i="23"/>
  <c r="M22" i="23" s="1"/>
  <c r="J21" i="23"/>
  <c r="M21" i="23" s="1"/>
  <c r="J20" i="23"/>
  <c r="M20" i="23" s="1"/>
  <c r="J19" i="23"/>
  <c r="M19" i="23" s="1"/>
  <c r="J18" i="23"/>
  <c r="M18" i="23" s="1"/>
  <c r="J17" i="23"/>
  <c r="M17" i="23" s="1"/>
  <c r="J16" i="23"/>
  <c r="M16" i="23" s="1"/>
  <c r="J15" i="23"/>
  <c r="M15" i="23" s="1"/>
  <c r="T17" i="23" s="1"/>
  <c r="J14" i="23"/>
  <c r="M14" i="23" s="1"/>
  <c r="J13" i="23"/>
  <c r="M13" i="23" s="1"/>
  <c r="J12" i="23"/>
  <c r="M12" i="23" s="1"/>
  <c r="J9" i="23"/>
  <c r="M9" i="23" s="1"/>
  <c r="T10" i="23" s="1"/>
  <c r="M8" i="23"/>
  <c r="T9" i="23" s="1"/>
  <c r="M7" i="23"/>
  <c r="M6" i="23"/>
  <c r="M5" i="23"/>
  <c r="Z8" i="22"/>
  <c r="M7" i="22"/>
  <c r="T6" i="22"/>
  <c r="T19" i="22" s="1"/>
  <c r="T12" i="22"/>
  <c r="M27" i="22"/>
  <c r="T15" i="22"/>
  <c r="T9" i="22"/>
  <c r="T18" i="22"/>
  <c r="F27" i="22"/>
  <c r="J26" i="22"/>
  <c r="M26" i="22" s="1"/>
  <c r="J25" i="22"/>
  <c r="M25" i="22" s="1"/>
  <c r="J23" i="22"/>
  <c r="M23" i="22" s="1"/>
  <c r="J22" i="22"/>
  <c r="M22" i="22" s="1"/>
  <c r="J21" i="22"/>
  <c r="M21" i="22" s="1"/>
  <c r="J20" i="22"/>
  <c r="M20" i="22" s="1"/>
  <c r="J19" i="22"/>
  <c r="M19" i="22" s="1"/>
  <c r="J18" i="22"/>
  <c r="M18" i="22" s="1"/>
  <c r="J17" i="22"/>
  <c r="M17" i="22" s="1"/>
  <c r="J16" i="22"/>
  <c r="M16" i="22" s="1"/>
  <c r="J15" i="22"/>
  <c r="M15" i="22" s="1"/>
  <c r="J14" i="22"/>
  <c r="M14" i="22" s="1"/>
  <c r="J13" i="22"/>
  <c r="M13" i="22" s="1"/>
  <c r="J12" i="22"/>
  <c r="M12" i="22" s="1"/>
  <c r="J11" i="22"/>
  <c r="M11" i="22" s="1"/>
  <c r="J10" i="22"/>
  <c r="M10" i="22" s="1"/>
  <c r="J9" i="22"/>
  <c r="M8" i="22"/>
  <c r="M6" i="22"/>
  <c r="M5" i="22"/>
  <c r="J9" i="21"/>
  <c r="M9" i="21" s="1"/>
  <c r="T9" i="21" s="1"/>
  <c r="F27" i="21"/>
  <c r="J26" i="21"/>
  <c r="M26" i="21" s="1"/>
  <c r="J25" i="21"/>
  <c r="M25" i="21" s="1"/>
  <c r="J23" i="21"/>
  <c r="M23" i="21" s="1"/>
  <c r="J22" i="21"/>
  <c r="M22" i="21" s="1"/>
  <c r="J21" i="21"/>
  <c r="M21" i="21" s="1"/>
  <c r="J20" i="21"/>
  <c r="M20" i="21" s="1"/>
  <c r="J19" i="21"/>
  <c r="M19" i="21" s="1"/>
  <c r="J18" i="21"/>
  <c r="M18" i="21" s="1"/>
  <c r="J17" i="21"/>
  <c r="M17" i="21" s="1"/>
  <c r="J16" i="21"/>
  <c r="M16" i="21" s="1"/>
  <c r="J15" i="21"/>
  <c r="M15" i="21" s="1"/>
  <c r="J14" i="21"/>
  <c r="M14" i="21" s="1"/>
  <c r="J13" i="21"/>
  <c r="M13" i="21" s="1"/>
  <c r="J12" i="21"/>
  <c r="M12" i="21" s="1"/>
  <c r="J11" i="21"/>
  <c r="M11" i="21" s="1"/>
  <c r="J10" i="21"/>
  <c r="M10" i="21" s="1"/>
  <c r="M8" i="21"/>
  <c r="M7" i="21"/>
  <c r="M6" i="21"/>
  <c r="M5" i="21"/>
  <c r="F26" i="20"/>
  <c r="J29" i="24" l="1"/>
  <c r="T14" i="24"/>
  <c r="M9" i="24"/>
  <c r="M29" i="24" s="1"/>
  <c r="T11" i="23"/>
  <c r="T14" i="23"/>
  <c r="T6" i="23"/>
  <c r="Z8" i="23"/>
  <c r="M29" i="23"/>
  <c r="J29" i="23"/>
  <c r="J27" i="22"/>
  <c r="M9" i="22"/>
  <c r="J27" i="21"/>
  <c r="T6" i="21"/>
  <c r="T10" i="21"/>
  <c r="T12" i="21"/>
  <c r="M27" i="21"/>
  <c r="J12" i="20"/>
  <c r="M12" i="20" s="1"/>
  <c r="M6" i="20"/>
  <c r="J25" i="20"/>
  <c r="M25" i="20" s="1"/>
  <c r="J24" i="20"/>
  <c r="M24" i="20" s="1"/>
  <c r="J22" i="20"/>
  <c r="M22" i="20" s="1"/>
  <c r="J21" i="20"/>
  <c r="M21" i="20" s="1"/>
  <c r="J20" i="20"/>
  <c r="M20" i="20" s="1"/>
  <c r="J19" i="20"/>
  <c r="M19" i="20" s="1"/>
  <c r="J18" i="20"/>
  <c r="M18" i="20" s="1"/>
  <c r="J17" i="20"/>
  <c r="M17" i="20" s="1"/>
  <c r="J16" i="20"/>
  <c r="M16" i="20" s="1"/>
  <c r="J15" i="20"/>
  <c r="M15" i="20" s="1"/>
  <c r="J14" i="20"/>
  <c r="M14" i="20" s="1"/>
  <c r="J13" i="20"/>
  <c r="M13" i="20" s="1"/>
  <c r="J11" i="20"/>
  <c r="M11" i="20" s="1"/>
  <c r="J10" i="20"/>
  <c r="M10" i="20" s="1"/>
  <c r="J9" i="20"/>
  <c r="M9" i="20" s="1"/>
  <c r="M8" i="20"/>
  <c r="M7" i="20"/>
  <c r="M5" i="20"/>
  <c r="F26" i="19"/>
  <c r="J25" i="19"/>
  <c r="M25" i="19" s="1"/>
  <c r="J24" i="19"/>
  <c r="M24" i="19" s="1"/>
  <c r="J22" i="19"/>
  <c r="M22" i="19" s="1"/>
  <c r="M21" i="19"/>
  <c r="J21" i="19"/>
  <c r="J20" i="19"/>
  <c r="M20" i="19" s="1"/>
  <c r="J19" i="19"/>
  <c r="M19" i="19" s="1"/>
  <c r="J18" i="19"/>
  <c r="M18" i="19" s="1"/>
  <c r="J17" i="19"/>
  <c r="M17" i="19" s="1"/>
  <c r="J16" i="19"/>
  <c r="M16" i="19" s="1"/>
  <c r="J15" i="19"/>
  <c r="M15" i="19" s="1"/>
  <c r="J14" i="19"/>
  <c r="M14" i="19" s="1"/>
  <c r="J13" i="19"/>
  <c r="M13" i="19" s="1"/>
  <c r="J12" i="19"/>
  <c r="M12" i="19" s="1"/>
  <c r="J11" i="19"/>
  <c r="M11" i="19" s="1"/>
  <c r="J10" i="19"/>
  <c r="M10" i="19" s="1"/>
  <c r="J9" i="19"/>
  <c r="M8" i="19"/>
  <c r="M7" i="19"/>
  <c r="M6" i="19"/>
  <c r="M5" i="19"/>
  <c r="F28" i="18"/>
  <c r="J27" i="18"/>
  <c r="M27" i="18" s="1"/>
  <c r="J26" i="18"/>
  <c r="M26" i="18" s="1"/>
  <c r="J24" i="18"/>
  <c r="M24" i="18" s="1"/>
  <c r="J23" i="18"/>
  <c r="M23" i="18" s="1"/>
  <c r="J22" i="18"/>
  <c r="M22" i="18" s="1"/>
  <c r="J21" i="18"/>
  <c r="M21" i="18" s="1"/>
  <c r="J20" i="18"/>
  <c r="M20" i="18" s="1"/>
  <c r="J19" i="18"/>
  <c r="M19" i="18" s="1"/>
  <c r="M18" i="18"/>
  <c r="J18" i="18"/>
  <c r="M16" i="18"/>
  <c r="J15" i="18"/>
  <c r="M15" i="18" s="1"/>
  <c r="J14" i="18"/>
  <c r="M14" i="18" s="1"/>
  <c r="J13" i="18"/>
  <c r="M13" i="18" s="1"/>
  <c r="J12" i="18"/>
  <c r="M12" i="18" s="1"/>
  <c r="J11" i="18"/>
  <c r="M11" i="18" s="1"/>
  <c r="J10" i="18"/>
  <c r="M10" i="18" s="1"/>
  <c r="J9" i="18"/>
  <c r="M8" i="18"/>
  <c r="M7" i="18"/>
  <c r="M6" i="18"/>
  <c r="M5" i="18"/>
  <c r="F28" i="17"/>
  <c r="J27" i="17"/>
  <c r="M27" i="17" s="1"/>
  <c r="J26" i="17"/>
  <c r="M26" i="17" s="1"/>
  <c r="J24" i="17"/>
  <c r="M24" i="17" s="1"/>
  <c r="J23" i="17"/>
  <c r="M23" i="17" s="1"/>
  <c r="J22" i="17"/>
  <c r="M22" i="17" s="1"/>
  <c r="J21" i="17"/>
  <c r="M21" i="17" s="1"/>
  <c r="J20" i="17"/>
  <c r="M20" i="17" s="1"/>
  <c r="J19" i="17"/>
  <c r="M19" i="17" s="1"/>
  <c r="J18" i="17"/>
  <c r="M18" i="17" s="1"/>
  <c r="J17" i="17"/>
  <c r="M17" i="17" s="1"/>
  <c r="J16" i="17"/>
  <c r="M16" i="17" s="1"/>
  <c r="J15" i="17"/>
  <c r="M15" i="17" s="1"/>
  <c r="J14" i="17"/>
  <c r="M14" i="17" s="1"/>
  <c r="J13" i="17"/>
  <c r="M13" i="17" s="1"/>
  <c r="J12" i="17"/>
  <c r="M12" i="17" s="1"/>
  <c r="J11" i="17"/>
  <c r="M11" i="17" s="1"/>
  <c r="J10" i="17"/>
  <c r="M10" i="17" s="1"/>
  <c r="J9" i="17"/>
  <c r="M9" i="17" s="1"/>
  <c r="J8" i="17"/>
  <c r="M8" i="17" s="1"/>
  <c r="J7" i="17"/>
  <c r="M7" i="17" s="1"/>
  <c r="J6" i="17"/>
  <c r="M5" i="17"/>
  <c r="F28" i="16"/>
  <c r="J27" i="16"/>
  <c r="M27" i="16" s="1"/>
  <c r="J26" i="16"/>
  <c r="J24" i="16"/>
  <c r="M24" i="16" s="1"/>
  <c r="J23" i="16"/>
  <c r="M23" i="16" s="1"/>
  <c r="J22" i="16"/>
  <c r="M22" i="16" s="1"/>
  <c r="J21" i="16"/>
  <c r="M21" i="16" s="1"/>
  <c r="J20" i="16"/>
  <c r="M20" i="16" s="1"/>
  <c r="J19" i="16"/>
  <c r="M19" i="16" s="1"/>
  <c r="J18" i="16"/>
  <c r="M18" i="16" s="1"/>
  <c r="J17" i="16"/>
  <c r="M17" i="16" s="1"/>
  <c r="M16" i="16"/>
  <c r="J16" i="16"/>
  <c r="J15" i="16"/>
  <c r="M15" i="16" s="1"/>
  <c r="J14" i="16"/>
  <c r="M14" i="16" s="1"/>
  <c r="J13" i="16"/>
  <c r="M13" i="16" s="1"/>
  <c r="J12" i="16"/>
  <c r="M12" i="16" s="1"/>
  <c r="J11" i="16"/>
  <c r="M11" i="16" s="1"/>
  <c r="M10" i="16"/>
  <c r="J10" i="16"/>
  <c r="J9" i="16"/>
  <c r="M9" i="16" s="1"/>
  <c r="J8" i="16"/>
  <c r="M8" i="16" s="1"/>
  <c r="J7" i="16"/>
  <c r="M7" i="16" s="1"/>
  <c r="J6" i="16"/>
  <c r="M5" i="16"/>
  <c r="F31" i="15"/>
  <c r="J30" i="15"/>
  <c r="M30" i="15" s="1"/>
  <c r="J29" i="15"/>
  <c r="M29" i="15" s="1"/>
  <c r="T17" i="15" s="1"/>
  <c r="J28" i="15"/>
  <c r="M28" i="15" s="1"/>
  <c r="J27" i="15"/>
  <c r="M27" i="15" s="1"/>
  <c r="J26" i="15"/>
  <c r="M26" i="15" s="1"/>
  <c r="J25" i="15"/>
  <c r="M25" i="15" s="1"/>
  <c r="J24" i="15"/>
  <c r="M24" i="15" s="1"/>
  <c r="J23" i="15"/>
  <c r="M23" i="15" s="1"/>
  <c r="J21" i="15"/>
  <c r="M21" i="15" s="1"/>
  <c r="J20" i="15"/>
  <c r="M20" i="15" s="1"/>
  <c r="J19" i="15"/>
  <c r="M19" i="15" s="1"/>
  <c r="J18" i="15"/>
  <c r="M18" i="15" s="1"/>
  <c r="M16" i="15"/>
  <c r="J16" i="15"/>
  <c r="J15" i="15"/>
  <c r="M15" i="15" s="1"/>
  <c r="J14" i="15"/>
  <c r="M14" i="15" s="1"/>
  <c r="J13" i="15"/>
  <c r="M13" i="15" s="1"/>
  <c r="J12" i="15"/>
  <c r="M12" i="15" s="1"/>
  <c r="J11" i="15"/>
  <c r="M11" i="15" s="1"/>
  <c r="J10" i="15"/>
  <c r="M10" i="15" s="1"/>
  <c r="J9" i="15"/>
  <c r="M9" i="15" s="1"/>
  <c r="J8" i="15"/>
  <c r="M8" i="15" s="1"/>
  <c r="J7" i="15"/>
  <c r="M7" i="15" s="1"/>
  <c r="J6" i="15"/>
  <c r="M5" i="15"/>
  <c r="F26" i="14"/>
  <c r="T10" i="24" l="1"/>
  <c r="Z8" i="24"/>
  <c r="T11" i="24"/>
  <c r="T6" i="24"/>
  <c r="T21" i="24" s="1"/>
  <c r="T21" i="23"/>
  <c r="J28" i="18"/>
  <c r="T15" i="21"/>
  <c r="T19" i="21" s="1"/>
  <c r="T11" i="18"/>
  <c r="T6" i="19"/>
  <c r="J31" i="15"/>
  <c r="J28" i="17"/>
  <c r="J26" i="19"/>
  <c r="T6" i="16"/>
  <c r="J28" i="16"/>
  <c r="M9" i="18"/>
  <c r="T9" i="18" s="1"/>
  <c r="M26" i="20"/>
  <c r="T11" i="20"/>
  <c r="J26" i="20"/>
  <c r="T9" i="20"/>
  <c r="T6" i="20"/>
  <c r="T11" i="19"/>
  <c r="T14" i="19" s="1"/>
  <c r="M9" i="19"/>
  <c r="T9" i="19" s="1"/>
  <c r="M28" i="18"/>
  <c r="T6" i="18"/>
  <c r="T14" i="17"/>
  <c r="T6" i="17"/>
  <c r="M6" i="17"/>
  <c r="M28" i="17" s="1"/>
  <c r="T14" i="16"/>
  <c r="M6" i="16"/>
  <c r="M28" i="16" s="1"/>
  <c r="T12" i="15"/>
  <c r="M6" i="15"/>
  <c r="M31" i="15" s="1"/>
  <c r="J25" i="14"/>
  <c r="M25" i="14" s="1"/>
  <c r="J24" i="14"/>
  <c r="M24" i="14" s="1"/>
  <c r="J22" i="14"/>
  <c r="M22" i="14" s="1"/>
  <c r="J21" i="14"/>
  <c r="M21" i="14" s="1"/>
  <c r="J20" i="14"/>
  <c r="M20" i="14" s="1"/>
  <c r="J19" i="14"/>
  <c r="M19" i="14" s="1"/>
  <c r="J18" i="14"/>
  <c r="M18" i="14" s="1"/>
  <c r="J17" i="14"/>
  <c r="M17" i="14" s="1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M8" i="14"/>
  <c r="M7" i="14"/>
  <c r="M6" i="14"/>
  <c r="M5" i="14"/>
  <c r="F28" i="13"/>
  <c r="J19" i="13"/>
  <c r="M19" i="13" s="1"/>
  <c r="M16" i="13"/>
  <c r="J22" i="13"/>
  <c r="M22" i="13" s="1"/>
  <c r="T14" i="18" l="1"/>
  <c r="T10" i="17"/>
  <c r="T17" i="17" s="1"/>
  <c r="M26" i="14"/>
  <c r="T6" i="15"/>
  <c r="T22" i="15"/>
  <c r="T24" i="15" s="1"/>
  <c r="T14" i="20"/>
  <c r="T18" i="20" s="1"/>
  <c r="M26" i="19"/>
  <c r="T18" i="19" s="1"/>
  <c r="T20" i="18"/>
  <c r="T10" i="16"/>
  <c r="T17" i="16" s="1"/>
  <c r="T20" i="16" s="1"/>
  <c r="J26" i="14"/>
  <c r="T9" i="14"/>
  <c r="T6" i="14"/>
  <c r="T11" i="14"/>
  <c r="M8" i="13"/>
  <c r="M7" i="13"/>
  <c r="M6" i="13"/>
  <c r="J27" i="13"/>
  <c r="M27" i="13" s="1"/>
  <c r="J26" i="13"/>
  <c r="M26" i="13" s="1"/>
  <c r="J24" i="13"/>
  <c r="M24" i="13" s="1"/>
  <c r="J23" i="13"/>
  <c r="M23" i="13" s="1"/>
  <c r="J21" i="13"/>
  <c r="M21" i="13" s="1"/>
  <c r="J20" i="13"/>
  <c r="M20" i="13" s="1"/>
  <c r="J18" i="13"/>
  <c r="M18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M5" i="13"/>
  <c r="F28" i="12"/>
  <c r="M28" i="13" l="1"/>
  <c r="T14" i="14"/>
  <c r="T18" i="14" s="1"/>
  <c r="T9" i="13"/>
  <c r="T6" i="13"/>
  <c r="J28" i="13"/>
  <c r="T11" i="13"/>
  <c r="J8" i="12"/>
  <c r="M8" i="12" s="1"/>
  <c r="J7" i="12"/>
  <c r="M7" i="12" s="1"/>
  <c r="J17" i="12"/>
  <c r="M17" i="12" s="1"/>
  <c r="J16" i="12"/>
  <c r="M16" i="12" s="1"/>
  <c r="J9" i="12"/>
  <c r="M9" i="12" s="1"/>
  <c r="J27" i="12"/>
  <c r="M27" i="12" s="1"/>
  <c r="J26" i="12"/>
  <c r="M26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6" i="12"/>
  <c r="M5" i="12"/>
  <c r="M6" i="12" l="1"/>
  <c r="M28" i="12" s="1"/>
  <c r="J28" i="12"/>
  <c r="T14" i="13"/>
  <c r="T20" i="13" s="1"/>
  <c r="T14" i="12"/>
  <c r="T6" i="12"/>
  <c r="T10" i="12"/>
  <c r="T17" i="12" l="1"/>
</calcChain>
</file>

<file path=xl/sharedStrings.xml><?xml version="1.0" encoding="utf-8"?>
<sst xmlns="http://schemas.openxmlformats.org/spreadsheetml/2006/main" count="645" uniqueCount="92">
  <si>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</si>
  <si>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</si>
  <si>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</si>
  <si>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</si>
  <si>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</si>
  <si>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</si>
  <si>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</si>
  <si>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</si>
  <si>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</si>
  <si>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</si>
  <si>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</si>
  <si>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</si>
  <si>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</si>
  <si>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</si>
  <si>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住兼工務店</t>
    <rPh sb="0" eb="5">
      <t>ジュウケンコウムテン</t>
    </rPh>
    <phoneticPr fontId="3"/>
  </si>
  <si>
    <t>コーヨーテック</t>
    <phoneticPr fontId="3"/>
  </si>
  <si>
    <t>込み</t>
    <rPh sb="0" eb="1">
      <t>コ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</si>
  <si>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</si>
  <si>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</si>
  <si>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</si>
  <si>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</si>
  <si>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</si>
  <si>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</si>
  <si>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</si>
  <si>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令和5年</t>
    <rPh sb="0" eb="2">
      <t>レイワ</t>
    </rPh>
    <rPh sb="3" eb="4">
      <t>ネン</t>
    </rPh>
    <phoneticPr fontId="3"/>
  </si>
  <si>
    <t>山村設備商会</t>
    <rPh sb="0" eb="4">
      <t>ヤマムラセツビ</t>
    </rPh>
    <rPh sb="4" eb="6">
      <t>ショウカイ</t>
    </rPh>
    <phoneticPr fontId="3"/>
  </si>
  <si>
    <t>機動警備</t>
    <rPh sb="0" eb="4">
      <t>キドウケイビ</t>
    </rPh>
    <phoneticPr fontId="3"/>
  </si>
  <si>
    <t>岸建工</t>
    <rPh sb="0" eb="1">
      <t>キシ</t>
    </rPh>
    <rPh sb="1" eb="3">
      <t>ケンコウ</t>
    </rPh>
    <phoneticPr fontId="3"/>
  </si>
  <si>
    <t>モリケン</t>
    <phoneticPr fontId="3"/>
  </si>
  <si>
    <t>大洋</t>
    <rPh sb="0" eb="2">
      <t>タイヨウ</t>
    </rPh>
    <phoneticPr fontId="3"/>
  </si>
  <si>
    <t>バンガード</t>
    <phoneticPr fontId="3"/>
  </si>
  <si>
    <t>エスコントラクション</t>
    <phoneticPr fontId="3"/>
  </si>
  <si>
    <t>キングファミリー</t>
    <phoneticPr fontId="3"/>
  </si>
  <si>
    <t>浅田電工</t>
    <rPh sb="0" eb="4">
      <t>アサダデンコウ</t>
    </rPh>
    <phoneticPr fontId="3"/>
  </si>
  <si>
    <t>20日入金</t>
    <rPh sb="2" eb="3">
      <t>カ</t>
    </rPh>
    <rPh sb="3" eb="5">
      <t>ニュウキン</t>
    </rPh>
    <phoneticPr fontId="3"/>
  </si>
  <si>
    <t>末入金</t>
    <rPh sb="0" eb="1">
      <t>マツ</t>
    </rPh>
    <rPh sb="1" eb="3">
      <t>ニュウキン</t>
    </rPh>
    <phoneticPr fontId="3"/>
  </si>
  <si>
    <t>ランダム</t>
    <phoneticPr fontId="3"/>
  </si>
  <si>
    <t>千樹</t>
    <rPh sb="0" eb="2">
      <t>センジュ</t>
    </rPh>
    <phoneticPr fontId="3"/>
  </si>
  <si>
    <t>セーフティファースト</t>
    <phoneticPr fontId="3"/>
  </si>
  <si>
    <t>基泰組</t>
    <rPh sb="0" eb="3">
      <t>モトヒロ</t>
    </rPh>
    <phoneticPr fontId="3"/>
  </si>
  <si>
    <t>橋本建設</t>
    <rPh sb="0" eb="4">
      <t>ハシモトケンセツ</t>
    </rPh>
    <phoneticPr fontId="3"/>
  </si>
  <si>
    <t>福泉興業</t>
    <rPh sb="0" eb="4">
      <t>フクセンコウギョウ</t>
    </rPh>
    <phoneticPr fontId="3"/>
  </si>
  <si>
    <t>生野観光協会</t>
    <rPh sb="0" eb="6">
      <t>イクノカンコウキョウカイ</t>
    </rPh>
    <phoneticPr fontId="3"/>
  </si>
  <si>
    <t>神姫警備</t>
    <rPh sb="0" eb="4">
      <t>シンキケイビ</t>
    </rPh>
    <phoneticPr fontId="3"/>
  </si>
  <si>
    <t>山下建設</t>
    <rPh sb="0" eb="4">
      <t>ヤマシタケンセツ</t>
    </rPh>
    <phoneticPr fontId="3"/>
  </si>
  <si>
    <t xml:space="preserve"> </t>
    <phoneticPr fontId="3"/>
  </si>
  <si>
    <t>エスアール</t>
    <phoneticPr fontId="3"/>
  </si>
  <si>
    <t>コトナ</t>
    <phoneticPr fontId="3"/>
  </si>
  <si>
    <t>アルゴセキュリティー</t>
    <phoneticPr fontId="3"/>
  </si>
  <si>
    <t>玉越建設</t>
    <rPh sb="0" eb="4">
      <t>タマコシケンセツ</t>
    </rPh>
    <phoneticPr fontId="3"/>
  </si>
  <si>
    <t>大雅建設</t>
    <rPh sb="0" eb="4">
      <t>タイガケンセツ</t>
    </rPh>
    <phoneticPr fontId="3"/>
  </si>
  <si>
    <t>ミヤホーム</t>
    <phoneticPr fontId="3"/>
  </si>
  <si>
    <t>25日</t>
    <rPh sb="2" eb="3">
      <t>ヒ</t>
    </rPh>
    <phoneticPr fontId="3"/>
  </si>
  <si>
    <t>25日入金</t>
    <rPh sb="2" eb="3">
      <t>カ</t>
    </rPh>
    <rPh sb="3" eb="5">
      <t>ニュウキン</t>
    </rPh>
    <phoneticPr fontId="3"/>
  </si>
  <si>
    <t>31日入金</t>
    <rPh sb="2" eb="3">
      <t>カ</t>
    </rPh>
    <rPh sb="3" eb="5">
      <t>ニュウキン</t>
    </rPh>
    <phoneticPr fontId="3"/>
  </si>
  <si>
    <t>入金日予定日</t>
    <rPh sb="0" eb="2">
      <t>ニュウキン</t>
    </rPh>
    <rPh sb="2" eb="3">
      <t>ビ</t>
    </rPh>
    <rPh sb="3" eb="6">
      <t>ヨテイビ</t>
    </rPh>
    <phoneticPr fontId="3"/>
  </si>
  <si>
    <t>令和6年</t>
    <rPh sb="0" eb="2">
      <t>レイワ</t>
    </rPh>
    <rPh sb="3" eb="4">
      <t>ネン</t>
    </rPh>
    <phoneticPr fontId="3"/>
  </si>
  <si>
    <t>新盛土木</t>
    <rPh sb="0" eb="4">
      <t>シンモリドボク</t>
    </rPh>
    <phoneticPr fontId="3"/>
  </si>
  <si>
    <t>エスコント　　　　　　　　　　　　　ラクション</t>
    <phoneticPr fontId="3"/>
  </si>
  <si>
    <t>未</t>
    <rPh sb="0" eb="1">
      <t>ミ</t>
    </rPh>
    <phoneticPr fontId="3"/>
  </si>
  <si>
    <t>？？？</t>
    <phoneticPr fontId="3"/>
  </si>
  <si>
    <t>m</t>
    <phoneticPr fontId="3"/>
  </si>
  <si>
    <t>コスモ</t>
    <phoneticPr fontId="3"/>
  </si>
  <si>
    <t>31日</t>
    <rPh sb="2" eb="3">
      <t>ニチ</t>
    </rPh>
    <phoneticPr fontId="3"/>
  </si>
  <si>
    <t>20日</t>
    <rPh sb="2" eb="3">
      <t>ニチ</t>
    </rPh>
    <phoneticPr fontId="3"/>
  </si>
  <si>
    <t>24日</t>
    <rPh sb="2" eb="3">
      <t>ニチ</t>
    </rPh>
    <phoneticPr fontId="3"/>
  </si>
  <si>
    <t>15日</t>
    <rPh sb="2" eb="3">
      <t>ニチ</t>
    </rPh>
    <phoneticPr fontId="3"/>
  </si>
  <si>
    <t>藤岡重機</t>
    <rPh sb="0" eb="4">
      <t>フジオカジュウキ</t>
    </rPh>
    <phoneticPr fontId="3"/>
  </si>
  <si>
    <t>ケイズ</t>
    <phoneticPr fontId="3"/>
  </si>
  <si>
    <t>翌々月</t>
    <rPh sb="0" eb="2">
      <t>ヨクヨク</t>
    </rPh>
    <rPh sb="2" eb="3">
      <t>ツキ</t>
    </rPh>
    <phoneticPr fontId="3"/>
  </si>
  <si>
    <t>どうこん</t>
    <phoneticPr fontId="3"/>
  </si>
  <si>
    <t>岸建工</t>
    <rPh sb="0" eb="3">
      <t>キシケンコウ</t>
    </rPh>
    <phoneticPr fontId="3"/>
  </si>
  <si>
    <t>20日</t>
    <rPh sb="2" eb="3">
      <t>ヒ</t>
    </rPh>
    <phoneticPr fontId="3"/>
  </si>
  <si>
    <t>24日</t>
    <rPh sb="2" eb="3">
      <t>カ</t>
    </rPh>
    <phoneticPr fontId="3"/>
  </si>
  <si>
    <t>27日</t>
    <rPh sb="2" eb="3">
      <t>ニチ</t>
    </rPh>
    <phoneticPr fontId="3"/>
  </si>
  <si>
    <t>翌々月5日</t>
    <rPh sb="0" eb="3">
      <t>ヨクヨクツキ</t>
    </rPh>
    <rPh sb="4" eb="5">
      <t>カ</t>
    </rPh>
    <phoneticPr fontId="3"/>
  </si>
  <si>
    <t>大洋</t>
    <rPh sb="0" eb="2">
      <t>タイヨウ</t>
    </rPh>
    <phoneticPr fontId="3"/>
  </si>
  <si>
    <t>エスコントラクション</t>
    <phoneticPr fontId="3"/>
  </si>
  <si>
    <t>浅田電工</t>
    <rPh sb="0" eb="4">
      <t>アサダデンコウ</t>
    </rPh>
    <phoneticPr fontId="3"/>
  </si>
  <si>
    <t>20日</t>
    <rPh sb="2" eb="3">
      <t>カ</t>
    </rPh>
    <phoneticPr fontId="3"/>
  </si>
  <si>
    <t>翌5日</t>
    <rPh sb="0" eb="1">
      <t>ヨク</t>
    </rPh>
    <rPh sb="2" eb="3">
      <t>カ</t>
    </rPh>
    <phoneticPr fontId="3"/>
  </si>
  <si>
    <t>２０日</t>
    <rPh sb="2" eb="3">
      <t>カ</t>
    </rPh>
    <phoneticPr fontId="3"/>
  </si>
  <si>
    <t>25日入金</t>
    <rPh sb="2" eb="3">
      <t>ニチ</t>
    </rPh>
    <rPh sb="3" eb="5">
      <t>ニュウキン</t>
    </rPh>
    <phoneticPr fontId="3"/>
  </si>
  <si>
    <t>翌月</t>
    <rPh sb="0" eb="2">
      <t>ヨクツキ</t>
    </rPh>
    <phoneticPr fontId="3"/>
  </si>
  <si>
    <t>すぐ</t>
    <phoneticPr fontId="3"/>
  </si>
  <si>
    <t>３０日</t>
    <rPh sb="2" eb="3">
      <t>ニチ</t>
    </rPh>
    <phoneticPr fontId="3"/>
  </si>
  <si>
    <t>22日</t>
    <rPh sb="2" eb="3">
      <t>ニチ</t>
    </rPh>
    <phoneticPr fontId="3"/>
  </si>
  <si>
    <t>ヤマバナ建設</t>
    <rPh sb="4" eb="6">
      <t>ケンセツ</t>
    </rPh>
    <phoneticPr fontId="3"/>
  </si>
  <si>
    <t>基泰組</t>
    <rPh sb="0" eb="1">
      <t>モト</t>
    </rPh>
    <rPh sb="1" eb="2">
      <t>ヤス</t>
    </rPh>
    <rPh sb="2" eb="3">
      <t>クミ</t>
    </rPh>
    <phoneticPr fontId="3"/>
  </si>
  <si>
    <t>25日</t>
    <rPh sb="2" eb="3">
      <t>ニチ</t>
    </rPh>
    <phoneticPr fontId="3"/>
  </si>
  <si>
    <t>14日</t>
    <rPh sb="2" eb="3">
      <t>カ</t>
    </rPh>
    <phoneticPr fontId="3"/>
  </si>
  <si>
    <t>新盛土木</t>
    <rPh sb="0" eb="4">
      <t>シンセイ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</si>
</sst>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6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textRotation="255"/>
    </xf>
    <xf numFmtId="0" fontId="2" fillId="2" borderId="1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6" fontId="6" fillId="2" borderId="0" xfId="1" applyFont="1" applyFill="1" applyBorder="1" applyAlignment="1">
      <alignment horizontal="right"/>
    </xf>
    <xf numFmtId="56" fontId="2" fillId="2" borderId="0" xfId="0" applyNumberFormat="1" applyFont="1" applyFill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2" borderId="0" xfId="0" applyFont="1" applyFill="1" applyAlignment="1">
      <alignment vertical="center" textRotation="255"/>
    </xf>
    <xf numFmtId="0" fontId="8" fillId="2" borderId="10" xfId="0" applyFont="1" applyFill="1" applyBorder="1" applyAlignment="1">
      <alignment horizontal="right" vertical="center" textRotation="255"/>
    </xf>
    <xf numFmtId="6" fontId="2" fillId="0" borderId="0" xfId="0" applyNumberFormat="1" applyFont="1" applyAlignment="1">
      <alignment vertical="center"/>
    </xf>
    <xf numFmtId="0" fontId="2" fillId="2" borderId="33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6" fontId="2" fillId="2" borderId="4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6" fontId="2" fillId="2" borderId="6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56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56" fontId="2" fillId="7" borderId="11" xfId="0" applyNumberFormat="1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6" fontId="2" fillId="2" borderId="17" xfId="1" applyFont="1" applyFill="1" applyBorder="1" applyAlignment="1">
      <alignment horizontal="center" vertical="center"/>
    </xf>
    <xf numFmtId="6" fontId="2" fillId="2" borderId="12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5" xfId="1" applyFont="1" applyFill="1" applyBorder="1" applyAlignment="1">
      <alignment horizontal="center" vertical="center"/>
    </xf>
    <xf numFmtId="6" fontId="2" fillId="2" borderId="16" xfId="1" applyFont="1" applyFill="1" applyBorder="1" applyAlignment="1">
      <alignment horizontal="center" vertical="center"/>
    </xf>
    <xf numFmtId="56" fontId="2" fillId="2" borderId="12" xfId="0" applyNumberFormat="1" applyFont="1" applyFill="1" applyBorder="1" applyAlignment="1">
      <alignment horizontal="center" vertical="center"/>
    </xf>
    <xf numFmtId="56" fontId="2" fillId="2" borderId="13" xfId="0" applyNumberFormat="1" applyFont="1" applyFill="1" applyBorder="1" applyAlignment="1">
      <alignment horizontal="center" vertical="center"/>
    </xf>
    <xf numFmtId="56" fontId="2" fillId="2" borderId="14" xfId="0" applyNumberFormat="1" applyFont="1" applyFill="1" applyBorder="1" applyAlignment="1">
      <alignment horizontal="center" vertical="center"/>
    </xf>
    <xf numFmtId="56" fontId="2" fillId="2" borderId="16" xfId="0" applyNumberFormat="1" applyFont="1" applyFill="1" applyBorder="1" applyAlignment="1">
      <alignment horizontal="center" vertical="center"/>
    </xf>
    <xf numFmtId="6" fontId="2" fillId="2" borderId="18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9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6" fontId="2" fillId="0" borderId="22" xfId="0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4" xfId="0" applyNumberFormat="1" applyFont="1" applyBorder="1" applyAlignment="1">
      <alignment horizontal="center" vertical="center"/>
    </xf>
    <xf numFmtId="6" fontId="2" fillId="0" borderId="27" xfId="0" applyNumberFormat="1" applyFont="1" applyBorder="1" applyAlignment="1">
      <alignment horizontal="center" vertical="center"/>
    </xf>
    <xf numFmtId="6" fontId="2" fillId="0" borderId="28" xfId="0" applyNumberFormat="1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6" fontId="2" fillId="0" borderId="34" xfId="0" applyNumberFormat="1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center" vertical="center"/>
    </xf>
    <xf numFmtId="6" fontId="2" fillId="0" borderId="36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6" fontId="2" fillId="2" borderId="7" xfId="1" applyFont="1" applyFill="1" applyBorder="1" applyAlignment="1">
      <alignment horizontal="center"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9" xfId="1" applyFont="1" applyFill="1" applyBorder="1" applyAlignment="1">
      <alignment horizontal="center" vertical="center"/>
    </xf>
    <xf numFmtId="56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6" fontId="2" fillId="0" borderId="5" xfId="0" applyNumberFormat="1" applyFont="1" applyBorder="1" applyAlignment="1">
      <alignment horizontal="center" vertical="center"/>
    </xf>
    <xf numFmtId="56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56" fontId="2" fillId="2" borderId="7" xfId="0" applyNumberFormat="1" applyFont="1" applyFill="1" applyBorder="1" applyAlignment="1">
      <alignment horizontal="center" vertical="center"/>
    </xf>
    <xf numFmtId="56" fontId="2" fillId="2" borderId="9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6" fontId="2" fillId="2" borderId="30" xfId="1" applyFont="1" applyFill="1" applyBorder="1" applyAlignment="1">
      <alignment horizontal="center" vertical="center"/>
    </xf>
    <xf numFmtId="6" fontId="2" fillId="2" borderId="31" xfId="1" applyFont="1" applyFill="1" applyBorder="1" applyAlignment="1">
      <alignment horizontal="center" vertical="center"/>
    </xf>
    <xf numFmtId="6" fontId="2" fillId="2" borderId="32" xfId="1" applyFont="1" applyFill="1" applyBorder="1" applyAlignment="1">
      <alignment horizontal="center" vertical="center"/>
    </xf>
    <xf numFmtId="56" fontId="2" fillId="7" borderId="10" xfId="0" applyNumberFormat="1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56" fontId="2" fillId="7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33" xfId="0" applyFont="1" applyFill="1" applyBorder="1" applyAlignment="1">
      <alignment horizontal="center" vertical="center"/>
    </xf>
    <xf numFmtId="6" fontId="2" fillId="2" borderId="33" xfId="1" applyFont="1" applyFill="1" applyBorder="1" applyAlignment="1">
      <alignment horizontal="center" vertical="center"/>
    </xf>
    <xf numFmtId="56" fontId="2" fillId="7" borderId="33" xfId="0" applyNumberFormat="1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shrinkToFit="1"/>
    </xf>
    <xf numFmtId="5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56" fontId="2" fillId="2" borderId="33" xfId="0" applyNumberFormat="1" applyFont="1" applyFill="1" applyBorder="1" applyAlignment="1">
      <alignment horizontal="center" vertical="center"/>
    </xf>
    <xf numFmtId="56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56" fontId="2" fillId="6" borderId="11" xfId="0" applyNumberFormat="1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56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56" fontId="2" fillId="6" borderId="33" xfId="0" applyNumberFormat="1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56" fontId="2" fillId="6" borderId="10" xfId="0" applyNumberFormat="1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6" fontId="2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56" fontId="2" fillId="3" borderId="7" xfId="0" applyNumberFormat="1" applyFont="1" applyFill="1" applyBorder="1" applyAlignment="1">
      <alignment horizontal="center" vertical="center"/>
    </xf>
    <xf numFmtId="56" fontId="2" fillId="3" borderId="9" xfId="0" applyNumberFormat="1" applyFont="1" applyFill="1" applyBorder="1" applyAlignment="1">
      <alignment horizontal="center" vertical="center"/>
    </xf>
    <xf numFmtId="56" fontId="2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56" fontId="2" fillId="3" borderId="33" xfId="0" applyNumberFormat="1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6" fontId="2" fillId="0" borderId="25" xfId="0" applyNumberFormat="1" applyFont="1" applyBorder="1" applyAlignment="1">
      <alignment horizontal="center" vertical="center"/>
    </xf>
    <xf numFmtId="6" fontId="2" fillId="0" borderId="26" xfId="0" applyNumberFormat="1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72E7CD-A74D-496C-B3FD-310B5EE95E78}"/>
            </a:ext>
          </a:extLst>
        </xdr:cNvPr>
        <xdr:cNvSpPr txBox="1"/>
      </xdr:nvSpPr>
      <xdr:spPr>
        <a:xfrm>
          <a:off x="15651480" y="69361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FC29F2-F4D6-4EA3-A1ED-B4EDF1B82DAD}"/>
            </a:ext>
          </a:extLst>
        </xdr:cNvPr>
        <xdr:cNvSpPr txBox="1"/>
      </xdr:nvSpPr>
      <xdr:spPr>
        <a:xfrm>
          <a:off x="1611630" y="86125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51695E-8CF5-41C2-BB1D-B40251950A10}"/>
            </a:ext>
          </a:extLst>
        </xdr:cNvPr>
        <xdr:cNvSpPr txBox="1"/>
      </xdr:nvSpPr>
      <xdr:spPr>
        <a:xfrm>
          <a:off x="1611630" y="861250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AA74DB5-6B66-4BD3-981E-D6B10D6F9236}"/>
            </a:ext>
          </a:extLst>
        </xdr:cNvPr>
        <xdr:cNvSpPr txBox="1"/>
      </xdr:nvSpPr>
      <xdr:spPr>
        <a:xfrm>
          <a:off x="15651480" y="7286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859E25-5EA7-4AFA-945D-91C783052129}"/>
            </a:ext>
          </a:extLst>
        </xdr:cNvPr>
        <xdr:cNvSpPr txBox="1"/>
      </xdr:nvSpPr>
      <xdr:spPr>
        <a:xfrm>
          <a:off x="7869555" y="611124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52FAFD5-9808-41AC-85EF-044AFC758241}"/>
            </a:ext>
          </a:extLst>
        </xdr:cNvPr>
        <xdr:cNvSpPr txBox="1"/>
      </xdr:nvSpPr>
      <xdr:spPr>
        <a:xfrm>
          <a:off x="6621781" y="617791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AB77FB-0902-4800-BBCD-23CDCE7E5F23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291F570-73C5-453C-AABB-CEC88479070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25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43B9274-962D-469C-B42A-5EC654AB28C6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21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CA3495D-F7AC-4468-8CCF-13C4B170EAB0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18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8229E9-CA30-4150-92A6-4DE1398CA6E9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18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5A0915E-A80D-49AB-A67D-AAC01DE0EF7A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5BBA2C-C8C7-4C9C-BE4A-91E939CD4481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59D20DE-8514-4045-AFF7-C290CC5C1D3B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97BEC1-B701-46A5-9F16-96E9E98B842D}"/>
            </a:ext>
          </a:extLst>
        </xdr:cNvPr>
        <xdr:cNvSpPr txBox="1"/>
      </xdr:nvSpPr>
      <xdr:spPr>
        <a:xfrm>
          <a:off x="1609725" y="8524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4113A83-52DC-411C-81E2-86C79DB668EB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7899767-3033-47D2-A7AB-01A9000CCE78}"/>
            </a:ext>
          </a:extLst>
        </xdr:cNvPr>
        <xdr:cNvSpPr txBox="1"/>
      </xdr:nvSpPr>
      <xdr:spPr>
        <a:xfrm>
          <a:off x="7867650" y="5810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E538140-0E5D-4244-9E11-4556E34C9430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3A6A73-C160-4657-95DD-57568E59FA35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DC2B7-EB68-4BD0-AD4A-F014B2E22A9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23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039F021-F80F-4ACD-B9A7-134AFB85B5BD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FDD0DC1-F1C2-452E-A10C-17FB3870D829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16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EA6559C-CAD7-4D90-BC04-0087A014A126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16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618176-15EA-4D04-A482-466FDDBCCF64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7C599C1-65FB-48E6-A759-F24FCC923ADE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3C8208-512D-478E-B4A1-76F595721435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20EA5A-1638-49C1-A401-1F870CF1D10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9481B2-7588-482D-833B-E8EDDDFBABCC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F38C3BF-7F4F-4E5F-BC43-73EE2E2B8B73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2623215-8919-4739-8F24-1C8FE17ED048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E0AFDA-A384-4537-AFA7-71F0A6D3910B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0307DA-759A-4F24-8ADD-FB6675945778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1F0AFC0-E9B2-48F7-88FC-AD8EAF4DCCFE}"/>
            </a:ext>
          </a:extLst>
        </xdr:cNvPr>
        <xdr:cNvSpPr txBox="1"/>
      </xdr:nvSpPr>
      <xdr:spPr>
        <a:xfrm>
          <a:off x="1609725" y="8143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BE8FBD-CB38-4D57-98DB-1ADC1F9634F7}"/>
            </a:ext>
          </a:extLst>
        </xdr:cNvPr>
        <xdr:cNvSpPr txBox="1"/>
      </xdr:nvSpPr>
      <xdr:spPr>
        <a:xfrm>
          <a:off x="15649575" y="6696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5E0406D-67D7-433F-BE04-205C31558445}"/>
            </a:ext>
          </a:extLst>
        </xdr:cNvPr>
        <xdr:cNvSpPr txBox="1"/>
      </xdr:nvSpPr>
      <xdr:spPr>
        <a:xfrm>
          <a:off x="7867650" y="5429250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B80155B-B825-4EC8-AA59-A45D97F417D6}"/>
            </a:ext>
          </a:extLst>
        </xdr:cNvPr>
        <xdr:cNvSpPr txBox="1"/>
      </xdr:nvSpPr>
      <xdr:spPr>
        <a:xfrm>
          <a:off x="6619876" y="5495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DD8DD3-3E4C-4221-A4D2-43C44DFAFF2F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231204-17CF-4377-9148-D01C50D1106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81C846-761A-4842-BD57-F1E89DA762D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83BCBE3-959E-4CD6-8B62-C1C2080B1C4D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50CBAF-1887-44F7-BBDE-A5C64C4FA590}"/>
            </a:ext>
          </a:extLst>
        </xdr:cNvPr>
        <xdr:cNvSpPr txBox="1"/>
      </xdr:nvSpPr>
      <xdr:spPr>
        <a:xfrm>
          <a:off x="7867650" y="58007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0F6300-BD0A-46A7-B299-14349FC97652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79B158-FF57-477F-BBBF-1A5822FEF4C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E1FA76A-F670-46B0-BB1C-6E126050CA0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3E9C82F-8BA0-42E4-89C9-85C935F476C0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39A7C5-2634-4928-B044-37565748C73C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395A16-30F9-411F-A66E-45060E462E0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CD1F32E-421B-43B3-AF61-1494076B3E9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6B93F3-4611-4AF4-875B-76C799E7C64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DF570-95F3-497C-8136-894EDDFF626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6EDF6D9-BD85-4FE3-95C6-44604B88BA1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125265-E8AB-4EC4-9230-9C55ED175026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D1ACBB-0239-4E9D-BCA8-9C69C7B47347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B7300B-CF3F-4608-8FE9-C4F74132E04B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596695-EB61-4DD4-A55F-AA0F238489F4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8570E51-E24F-447D-AAB4-1018FEEA3F3D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F8BC8A-EAE6-4888-9E55-BA1558B18FD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59DF9D-5980-44EE-BE35-3F7894983B27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272F6-B875-40F6-98EB-C2DC43C8342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34339E-BEB2-45CD-8195-338F0D1E51F4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53A37D-04BF-4B1F-AB7C-17BD86E1132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3CA293-CB2A-4262-B69D-61A4051A466A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DDDCF9-290F-479B-B084-07A63B2D5DF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DDC192-447D-49E9-BC63-46BAB054ABB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475F015-E809-4FBF-8ABF-B1AE9DCC2983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C442B45-D5E3-47D2-8440-34137931529C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006E600-67FF-4A49-A788-8E5633099BD2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8CE8F-CBD7-4D3D-984A-7265BE104B7E}">
  <dimension ref="A1:AB32"/>
  <sheetViews>
    <sheetView tabSelected="1" topLeftCell="A13" zoomScaleNormal="100" workbookViewId="0">
      <selection activeCell="F14" sqref="F14:I1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17" t="s">
        <v>56</v>
      </c>
      <c r="D1" s="117"/>
      <c r="E1" s="117"/>
      <c r="F1" s="118">
        <v>8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8" ht="27.75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8" ht="27.75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8" ht="27.75" customHeight="1" thickTop="1">
      <c r="A6" s="111" t="s">
        <v>20</v>
      </c>
      <c r="B6" s="22">
        <v>1</v>
      </c>
      <c r="C6" s="112" t="s">
        <v>71</v>
      </c>
      <c r="D6" s="112"/>
      <c r="E6" s="112"/>
      <c r="F6" s="113">
        <v>28000</v>
      </c>
      <c r="G6" s="113"/>
      <c r="H6" s="113"/>
      <c r="I6" s="113"/>
      <c r="J6" s="113">
        <v>2800</v>
      </c>
      <c r="K6" s="113"/>
      <c r="L6" s="113"/>
      <c r="M6" s="113">
        <f>F6+J6</f>
        <v>30800</v>
      </c>
      <c r="N6" s="113"/>
      <c r="O6" s="113"/>
      <c r="P6" s="113"/>
      <c r="Q6" s="114" t="s">
        <v>81</v>
      </c>
      <c r="R6" s="115"/>
      <c r="S6" s="6"/>
      <c r="T6" s="63">
        <f>M7+M9+M14+M17+M18+M6+M12</f>
        <v>1277477.3</v>
      </c>
      <c r="U6" s="64"/>
      <c r="V6" s="64"/>
      <c r="W6" s="65"/>
    </row>
    <row r="7" spans="1:28" ht="27.75" customHeight="1" thickBot="1">
      <c r="A7" s="92"/>
      <c r="B7" s="14">
        <v>2</v>
      </c>
      <c r="C7" s="28" t="s">
        <v>12</v>
      </c>
      <c r="D7" s="28"/>
      <c r="E7" s="28"/>
      <c r="F7" s="29">
        <v>183000</v>
      </c>
      <c r="G7" s="29"/>
      <c r="H7" s="29"/>
      <c r="I7" s="29"/>
      <c r="J7" s="29">
        <v>18300</v>
      </c>
      <c r="K7" s="29"/>
      <c r="L7" s="29"/>
      <c r="M7" s="29">
        <f>F7+J7</f>
        <v>201300</v>
      </c>
      <c r="N7" s="29"/>
      <c r="O7" s="29"/>
      <c r="P7" s="29"/>
      <c r="Q7" s="33" t="s">
        <v>64</v>
      </c>
      <c r="R7" s="34"/>
      <c r="S7" s="6"/>
      <c r="T7" s="66"/>
      <c r="U7" s="67"/>
      <c r="V7" s="67"/>
      <c r="W7" s="68"/>
      <c r="Z7" s="109" t="s">
        <v>86</v>
      </c>
      <c r="AA7" s="109"/>
      <c r="AB7" s="109"/>
    </row>
    <row r="8" spans="1:28" ht="27.75" customHeight="1" thickBot="1">
      <c r="A8" s="92"/>
      <c r="B8" s="14">
        <v>3</v>
      </c>
      <c r="C8" s="59" t="s">
        <v>68</v>
      </c>
      <c r="D8" s="60"/>
      <c r="E8" s="61"/>
      <c r="F8" s="79">
        <v>191000</v>
      </c>
      <c r="G8" s="80"/>
      <c r="H8" s="80"/>
      <c r="I8" s="81"/>
      <c r="J8" s="79">
        <v>19100</v>
      </c>
      <c r="K8" s="80"/>
      <c r="L8" s="81"/>
      <c r="M8" s="79">
        <f>F8+J8</f>
        <v>210100</v>
      </c>
      <c r="N8" s="80"/>
      <c r="O8" s="80"/>
      <c r="P8" s="81"/>
      <c r="Q8" s="85" t="s">
        <v>52</v>
      </c>
      <c r="R8" s="86"/>
      <c r="S8" s="6"/>
      <c r="T8" s="84" t="s">
        <v>82</v>
      </c>
      <c r="U8" s="84"/>
      <c r="V8" s="84"/>
      <c r="W8" s="84"/>
      <c r="Z8" s="110">
        <f>M6+M7+M9+M14+M12</f>
        <v>763400</v>
      </c>
      <c r="AA8" s="109"/>
      <c r="AB8" s="109"/>
    </row>
    <row r="9" spans="1:28" ht="27.75" customHeight="1" thickBot="1">
      <c r="A9" s="92"/>
      <c r="B9" s="24">
        <v>4</v>
      </c>
      <c r="C9" s="104" t="s">
        <v>11</v>
      </c>
      <c r="D9" s="105"/>
      <c r="E9" s="106"/>
      <c r="F9" s="44">
        <v>174000</v>
      </c>
      <c r="G9" s="45"/>
      <c r="H9" s="45"/>
      <c r="I9" s="46"/>
      <c r="J9" s="44">
        <f>F9*0.1</f>
        <v>17400</v>
      </c>
      <c r="K9" s="45"/>
      <c r="L9" s="46"/>
      <c r="M9" s="44">
        <f t="shared" ref="M9:M28" si="0">F9+J9</f>
        <v>191400</v>
      </c>
      <c r="N9" s="45"/>
      <c r="O9" s="45"/>
      <c r="P9" s="46"/>
      <c r="Q9" s="107" t="s">
        <v>79</v>
      </c>
      <c r="R9" s="108"/>
      <c r="S9" s="6"/>
      <c r="T9" s="63">
        <f>M8</f>
        <v>210100</v>
      </c>
      <c r="U9" s="64"/>
      <c r="V9" s="64"/>
      <c r="W9" s="65"/>
    </row>
    <row r="10" spans="1:28" ht="27.75" customHeight="1" thickBot="1">
      <c r="A10" s="92"/>
      <c r="B10" s="24">
        <v>5</v>
      </c>
      <c r="C10" s="104" t="s">
        <v>9</v>
      </c>
      <c r="D10" s="105"/>
      <c r="E10" s="106"/>
      <c r="F10" s="44">
        <v>377000</v>
      </c>
      <c r="G10" s="45"/>
      <c r="H10" s="45"/>
      <c r="I10" s="46"/>
      <c r="J10" s="44">
        <f>F10*0.1</f>
        <v>37700</v>
      </c>
      <c r="K10" s="45"/>
      <c r="L10" s="46"/>
      <c r="M10" s="44">
        <f t="shared" si="0"/>
        <v>414700</v>
      </c>
      <c r="N10" s="45"/>
      <c r="O10" s="45"/>
      <c r="P10" s="46"/>
      <c r="Q10" s="107" t="s">
        <v>79</v>
      </c>
      <c r="R10" s="108"/>
      <c r="S10" s="6"/>
      <c r="T10" s="63">
        <f>M9</f>
        <v>191400</v>
      </c>
      <c r="U10" s="64"/>
      <c r="V10" s="64"/>
      <c r="W10" s="65"/>
    </row>
    <row r="11" spans="1:28" ht="27.75" customHeight="1" thickBot="1">
      <c r="A11" s="92"/>
      <c r="B11" s="24">
        <v>6</v>
      </c>
      <c r="C11" s="104" t="s">
        <v>37</v>
      </c>
      <c r="D11" s="105"/>
      <c r="E11" s="106"/>
      <c r="F11" s="44">
        <v>360000</v>
      </c>
      <c r="G11" s="45"/>
      <c r="H11" s="45"/>
      <c r="I11" s="46"/>
      <c r="J11" s="44">
        <f>F11*0.1</f>
        <v>36000</v>
      </c>
      <c r="K11" s="45"/>
      <c r="L11" s="46"/>
      <c r="M11" s="44">
        <f t="shared" si="0"/>
        <v>396000</v>
      </c>
      <c r="N11" s="45"/>
      <c r="O11" s="45"/>
      <c r="P11" s="46"/>
      <c r="Q11" s="107" t="s">
        <v>79</v>
      </c>
      <c r="R11" s="108"/>
      <c r="S11" s="6"/>
      <c r="T11" s="63">
        <f>M9</f>
        <v>191400</v>
      </c>
      <c r="U11" s="64"/>
      <c r="V11" s="64"/>
      <c r="W11" s="65"/>
    </row>
    <row r="12" spans="1:28" ht="27.75" customHeight="1" thickBot="1">
      <c r="A12" s="93"/>
      <c r="B12" s="15">
        <v>7</v>
      </c>
      <c r="C12" s="96" t="s">
        <v>10</v>
      </c>
      <c r="D12" s="97"/>
      <c r="E12" s="98"/>
      <c r="F12" s="99">
        <v>24000</v>
      </c>
      <c r="G12" s="100"/>
      <c r="H12" s="100"/>
      <c r="I12" s="101"/>
      <c r="J12" s="99">
        <f>F12*0.1</f>
        <v>2400</v>
      </c>
      <c r="K12" s="100"/>
      <c r="L12" s="101"/>
      <c r="M12" s="99">
        <f t="shared" si="0"/>
        <v>26400</v>
      </c>
      <c r="N12" s="100"/>
      <c r="O12" s="100"/>
      <c r="P12" s="101"/>
      <c r="Q12" s="102" t="s">
        <v>81</v>
      </c>
      <c r="R12" s="103"/>
      <c r="S12" s="6"/>
      <c r="T12" s="63"/>
      <c r="U12" s="64"/>
      <c r="V12" s="64"/>
      <c r="W12" s="65"/>
    </row>
    <row r="13" spans="1:28" ht="27.75" customHeight="1" thickTop="1" thickBot="1">
      <c r="A13" s="92" t="s">
        <v>21</v>
      </c>
      <c r="B13" s="13">
        <v>1</v>
      </c>
      <c r="C13" s="31" t="s">
        <v>91</v>
      </c>
      <c r="D13" s="31"/>
      <c r="E13" s="31"/>
      <c r="F13" s="32">
        <v>66842</v>
      </c>
      <c r="G13" s="32"/>
      <c r="H13" s="32"/>
      <c r="I13" s="32"/>
      <c r="J13" s="32">
        <f t="shared" ref="J13:J28" si="1">F13*0.1</f>
        <v>6684.2000000000007</v>
      </c>
      <c r="K13" s="32"/>
      <c r="L13" s="32"/>
      <c r="M13" s="32">
        <f t="shared" si="0"/>
        <v>73526.2</v>
      </c>
      <c r="N13" s="32"/>
      <c r="O13" s="32"/>
      <c r="P13" s="32"/>
      <c r="Q13" s="30" t="s">
        <v>63</v>
      </c>
      <c r="R13" s="31"/>
      <c r="S13" s="6"/>
      <c r="T13" s="90" t="s">
        <v>54</v>
      </c>
      <c r="U13" s="90"/>
      <c r="V13" s="90"/>
      <c r="W13" s="90"/>
    </row>
    <row r="14" spans="1:28" ht="27.75" customHeight="1">
      <c r="A14" s="92"/>
      <c r="B14" s="14">
        <v>2</v>
      </c>
      <c r="C14" s="28" t="s">
        <v>25</v>
      </c>
      <c r="D14" s="28"/>
      <c r="E14" s="28"/>
      <c r="F14" s="29">
        <v>285000</v>
      </c>
      <c r="G14" s="29"/>
      <c r="H14" s="29"/>
      <c r="I14" s="29"/>
      <c r="J14" s="29">
        <f t="shared" si="1"/>
        <v>28500</v>
      </c>
      <c r="K14" s="29"/>
      <c r="L14" s="29"/>
      <c r="M14" s="29">
        <f>F14+J14</f>
        <v>313500</v>
      </c>
      <c r="N14" s="29"/>
      <c r="O14" s="29"/>
      <c r="P14" s="29"/>
      <c r="Q14" s="33" t="s">
        <v>64</v>
      </c>
      <c r="R14" s="34"/>
      <c r="S14" s="6"/>
      <c r="T14" s="63">
        <f>M5+M13+M16+M19</f>
        <v>940601.2</v>
      </c>
      <c r="U14" s="64"/>
      <c r="V14" s="64"/>
      <c r="W14" s="65"/>
    </row>
    <row r="15" spans="1:28" ht="27.75" customHeight="1" thickBot="1">
      <c r="A15" s="92"/>
      <c r="B15" s="13">
        <v>3</v>
      </c>
      <c r="C15" s="59" t="s">
        <v>40</v>
      </c>
      <c r="D15" s="60"/>
      <c r="E15" s="61"/>
      <c r="F15" s="79">
        <v>236250</v>
      </c>
      <c r="G15" s="80"/>
      <c r="H15" s="80"/>
      <c r="I15" s="81"/>
      <c r="J15" s="79">
        <f t="shared" si="1"/>
        <v>23625</v>
      </c>
      <c r="K15" s="80"/>
      <c r="L15" s="81"/>
      <c r="M15" s="79">
        <f t="shared" si="0"/>
        <v>259875</v>
      </c>
      <c r="N15" s="80"/>
      <c r="O15" s="80"/>
      <c r="P15" s="81"/>
      <c r="Q15" s="94" t="s">
        <v>80</v>
      </c>
      <c r="R15" s="95"/>
      <c r="S15" s="6"/>
      <c r="T15" s="66"/>
      <c r="U15" s="67"/>
      <c r="V15" s="67"/>
      <c r="W15" s="68"/>
    </row>
    <row r="16" spans="1:28" ht="27.75" customHeight="1" thickBot="1">
      <c r="A16" s="92"/>
      <c r="B16" s="14">
        <v>4</v>
      </c>
      <c r="C16" s="28" t="s">
        <v>87</v>
      </c>
      <c r="D16" s="28"/>
      <c r="E16" s="28"/>
      <c r="F16" s="29">
        <v>300000</v>
      </c>
      <c r="G16" s="29"/>
      <c r="H16" s="29"/>
      <c r="I16" s="29"/>
      <c r="J16" s="29">
        <f>F16*0.1</f>
        <v>30000</v>
      </c>
      <c r="K16" s="29"/>
      <c r="L16" s="29"/>
      <c r="M16" s="29">
        <f>F16+J16</f>
        <v>330000</v>
      </c>
      <c r="N16" s="29"/>
      <c r="O16" s="29"/>
      <c r="P16" s="29"/>
      <c r="Q16" s="62" t="s">
        <v>63</v>
      </c>
      <c r="R16" s="28"/>
      <c r="S16" s="6"/>
      <c r="T16" s="84" t="s">
        <v>83</v>
      </c>
      <c r="U16" s="84"/>
      <c r="V16" s="84"/>
      <c r="W16" s="84"/>
    </row>
    <row r="17" spans="1:27" ht="27.75" customHeight="1">
      <c r="A17" s="92"/>
      <c r="B17" s="13">
        <v>5</v>
      </c>
      <c r="C17" s="59" t="s">
        <v>29</v>
      </c>
      <c r="D17" s="60"/>
      <c r="E17" s="61"/>
      <c r="F17" s="29">
        <v>137343</v>
      </c>
      <c r="G17" s="29"/>
      <c r="H17" s="29"/>
      <c r="I17" s="29"/>
      <c r="J17" s="29">
        <f>F17*0.1</f>
        <v>13734.300000000001</v>
      </c>
      <c r="K17" s="29"/>
      <c r="L17" s="29"/>
      <c r="M17" s="29">
        <f>F17+J17</f>
        <v>151077.29999999999</v>
      </c>
      <c r="N17" s="29"/>
      <c r="O17" s="29"/>
      <c r="P17" s="29"/>
      <c r="Q17" s="85" t="s">
        <v>89</v>
      </c>
      <c r="R17" s="86"/>
      <c r="S17" s="17"/>
      <c r="T17" s="63">
        <f>M15</f>
        <v>259875</v>
      </c>
      <c r="U17" s="87"/>
      <c r="V17" s="87"/>
      <c r="W17" s="88"/>
    </row>
    <row r="18" spans="1:27" ht="27.75" customHeight="1" thickBot="1">
      <c r="A18" s="92"/>
      <c r="B18" s="14">
        <v>6</v>
      </c>
      <c r="C18" s="76" t="s">
        <v>88</v>
      </c>
      <c r="D18" s="77"/>
      <c r="E18" s="78"/>
      <c r="F18" s="79">
        <v>330000</v>
      </c>
      <c r="G18" s="80"/>
      <c r="H18" s="80"/>
      <c r="I18" s="81"/>
      <c r="J18" s="79">
        <f t="shared" si="1"/>
        <v>33000</v>
      </c>
      <c r="K18" s="80"/>
      <c r="L18" s="81"/>
      <c r="M18" s="79">
        <f t="shared" si="0"/>
        <v>363000</v>
      </c>
      <c r="N18" s="80"/>
      <c r="O18" s="80"/>
      <c r="P18" s="81"/>
      <c r="Q18" s="82" t="s">
        <v>81</v>
      </c>
      <c r="R18" s="83"/>
      <c r="S18" s="17"/>
      <c r="T18" s="89"/>
      <c r="U18" s="90"/>
      <c r="V18" s="90"/>
      <c r="W18" s="91"/>
    </row>
    <row r="19" spans="1:27" ht="27.75" customHeight="1">
      <c r="A19" s="92"/>
      <c r="B19" s="13">
        <v>7</v>
      </c>
      <c r="C19" s="59"/>
      <c r="D19" s="60"/>
      <c r="E19" s="61"/>
      <c r="F19" s="29"/>
      <c r="G19" s="29"/>
      <c r="H19" s="29"/>
      <c r="I19" s="29"/>
      <c r="J19" s="29">
        <f t="shared" si="1"/>
        <v>0</v>
      </c>
      <c r="K19" s="29"/>
      <c r="L19" s="29"/>
      <c r="M19" s="29">
        <f t="shared" si="0"/>
        <v>0</v>
      </c>
      <c r="N19" s="29"/>
      <c r="O19" s="29"/>
      <c r="P19" s="29"/>
      <c r="Q19" s="62"/>
      <c r="R19" s="28"/>
      <c r="S19" s="6"/>
      <c r="T19" s="64" t="s">
        <v>84</v>
      </c>
      <c r="U19" s="64"/>
      <c r="V19" s="64"/>
      <c r="W19" s="64"/>
    </row>
    <row r="20" spans="1:27" ht="27.75" customHeight="1" thickBot="1">
      <c r="A20" s="92"/>
      <c r="B20" s="13">
        <v>8</v>
      </c>
      <c r="C20" s="70"/>
      <c r="D20" s="71"/>
      <c r="E20" s="72"/>
      <c r="F20" s="29">
        <v>0</v>
      </c>
      <c r="G20" s="29"/>
      <c r="H20" s="29"/>
      <c r="I20" s="29"/>
      <c r="J20" s="29">
        <f>F20*0.1</f>
        <v>0</v>
      </c>
      <c r="K20" s="29"/>
      <c r="L20" s="29"/>
      <c r="M20" s="29">
        <f>F20+J20</f>
        <v>0</v>
      </c>
      <c r="N20" s="29"/>
      <c r="O20" s="29"/>
      <c r="P20" s="29"/>
      <c r="Q20" s="62"/>
      <c r="R20" s="28"/>
      <c r="S20" s="6"/>
      <c r="T20" s="73">
        <f>M27</f>
        <v>49500</v>
      </c>
      <c r="U20" s="74"/>
      <c r="V20" s="74"/>
      <c r="W20" s="75"/>
    </row>
    <row r="21" spans="1:27" ht="27.75" customHeight="1">
      <c r="A21" s="92"/>
      <c r="B21" s="14">
        <v>9</v>
      </c>
      <c r="C21" s="59"/>
      <c r="D21" s="60"/>
      <c r="E21" s="61"/>
      <c r="F21" s="29">
        <v>0</v>
      </c>
      <c r="G21" s="29"/>
      <c r="H21" s="29"/>
      <c r="I21" s="29"/>
      <c r="J21" s="29">
        <f t="shared" si="1"/>
        <v>0</v>
      </c>
      <c r="K21" s="29"/>
      <c r="L21" s="29"/>
      <c r="M21" s="29">
        <f t="shared" si="0"/>
        <v>0</v>
      </c>
      <c r="N21" s="29"/>
      <c r="O21" s="29"/>
      <c r="P21" s="29"/>
      <c r="Q21" s="62"/>
      <c r="R21" s="28"/>
      <c r="S21" s="6"/>
      <c r="T21" s="63">
        <f>T6+T9+T14+T17+T20</f>
        <v>2737553.5</v>
      </c>
      <c r="U21" s="64"/>
      <c r="V21" s="64"/>
      <c r="W21" s="65"/>
    </row>
    <row r="22" spans="1:27" ht="27.75" customHeight="1" thickBot="1">
      <c r="A22" s="93"/>
      <c r="B22" s="15">
        <v>10</v>
      </c>
      <c r="C22" s="55"/>
      <c r="D22" s="55"/>
      <c r="E22" s="55"/>
      <c r="F22" s="69">
        <v>0</v>
      </c>
      <c r="G22" s="69"/>
      <c r="H22" s="69"/>
      <c r="I22" s="69"/>
      <c r="J22" s="69">
        <f t="shared" si="1"/>
        <v>0</v>
      </c>
      <c r="K22" s="69"/>
      <c r="L22" s="69"/>
      <c r="M22" s="69">
        <f t="shared" si="0"/>
        <v>0</v>
      </c>
      <c r="N22" s="69"/>
      <c r="O22" s="69"/>
      <c r="P22" s="69"/>
      <c r="Q22" s="55"/>
      <c r="R22" s="55"/>
      <c r="S22" s="6"/>
      <c r="T22" s="66"/>
      <c r="U22" s="67"/>
      <c r="V22" s="67"/>
      <c r="W22" s="68"/>
    </row>
    <row r="23" spans="1:27" ht="27.75" customHeight="1" thickTop="1">
      <c r="A23" s="56" t="s">
        <v>22</v>
      </c>
      <c r="B23" s="13">
        <v>1</v>
      </c>
      <c r="C23" s="58" t="s">
        <v>38</v>
      </c>
      <c r="D23" s="58"/>
      <c r="E23" s="58"/>
      <c r="F23" s="32">
        <v>0</v>
      </c>
      <c r="G23" s="32"/>
      <c r="H23" s="32"/>
      <c r="I23" s="32"/>
      <c r="J23" s="32">
        <f>F23*0.1</f>
        <v>0</v>
      </c>
      <c r="K23" s="32"/>
      <c r="L23" s="32"/>
      <c r="M23" s="32">
        <f>F23+J23</f>
        <v>0</v>
      </c>
      <c r="N23" s="32"/>
      <c r="O23" s="32"/>
      <c r="P23" s="32"/>
      <c r="Q23" s="30" t="s">
        <v>63</v>
      </c>
      <c r="R23" s="31"/>
      <c r="S23" s="6"/>
      <c r="T23" s="21"/>
    </row>
    <row r="24" spans="1:27" ht="27.75" customHeight="1">
      <c r="A24" s="57"/>
      <c r="B24" s="13">
        <v>3</v>
      </c>
      <c r="C24" s="28" t="s">
        <v>26</v>
      </c>
      <c r="D24" s="28"/>
      <c r="E24" s="28"/>
      <c r="F24" s="29">
        <v>78000</v>
      </c>
      <c r="G24" s="29"/>
      <c r="H24" s="29"/>
      <c r="I24" s="29"/>
      <c r="J24" s="29">
        <f t="shared" si="1"/>
        <v>7800</v>
      </c>
      <c r="K24" s="29"/>
      <c r="L24" s="29"/>
      <c r="M24" s="29">
        <f t="shared" si="0"/>
        <v>85800</v>
      </c>
      <c r="N24" s="29"/>
      <c r="O24" s="29"/>
      <c r="P24" s="29"/>
      <c r="Q24" s="33" t="s">
        <v>90</v>
      </c>
      <c r="R24" s="34"/>
      <c r="S24" s="6"/>
    </row>
    <row r="25" spans="1:27" ht="27.75" customHeight="1">
      <c r="A25" s="57"/>
      <c r="B25" s="35">
        <v>4</v>
      </c>
      <c r="C25" s="37" t="s">
        <v>48</v>
      </c>
      <c r="D25" s="38"/>
      <c r="E25" s="39"/>
      <c r="F25" s="43">
        <v>0</v>
      </c>
      <c r="G25" s="43"/>
      <c r="H25" s="43"/>
      <c r="I25" s="43"/>
      <c r="J25" s="43">
        <f t="shared" si="1"/>
        <v>0</v>
      </c>
      <c r="K25" s="43"/>
      <c r="L25" s="43"/>
      <c r="M25" s="44">
        <f>F25+J25+F26</f>
        <v>0</v>
      </c>
      <c r="N25" s="45"/>
      <c r="O25" s="45"/>
      <c r="P25" s="46"/>
      <c r="Q25" s="50" t="s">
        <v>64</v>
      </c>
      <c r="R25" s="51"/>
      <c r="S25" s="6"/>
    </row>
    <row r="26" spans="1:27" ht="27.75" customHeight="1">
      <c r="A26" s="57"/>
      <c r="B26" s="36"/>
      <c r="C26" s="40"/>
      <c r="D26" s="41"/>
      <c r="E26" s="42"/>
      <c r="F26" s="54">
        <v>0</v>
      </c>
      <c r="G26" s="54"/>
      <c r="H26" s="54"/>
      <c r="I26" s="54"/>
      <c r="J26" s="54" t="s">
        <v>16</v>
      </c>
      <c r="K26" s="54"/>
      <c r="L26" s="54"/>
      <c r="M26" s="47"/>
      <c r="N26" s="48"/>
      <c r="O26" s="48"/>
      <c r="P26" s="49"/>
      <c r="Q26" s="52"/>
      <c r="R26" s="53"/>
      <c r="S26" s="6"/>
    </row>
    <row r="27" spans="1:27" ht="27.75" customHeight="1">
      <c r="A27" s="57"/>
      <c r="B27" s="13">
        <v>5</v>
      </c>
      <c r="C27" s="28" t="s">
        <v>43</v>
      </c>
      <c r="D27" s="28"/>
      <c r="E27" s="28"/>
      <c r="F27" s="29">
        <v>45000</v>
      </c>
      <c r="G27" s="29"/>
      <c r="H27" s="29"/>
      <c r="I27" s="29"/>
      <c r="J27" s="29">
        <f t="shared" si="1"/>
        <v>4500</v>
      </c>
      <c r="K27" s="29"/>
      <c r="L27" s="29"/>
      <c r="M27" s="29">
        <f t="shared" si="0"/>
        <v>49500</v>
      </c>
      <c r="N27" s="29"/>
      <c r="O27" s="29"/>
      <c r="P27" s="29"/>
      <c r="Q27" s="30"/>
      <c r="R27" s="31"/>
      <c r="S27" s="6"/>
    </row>
    <row r="28" spans="1:27" ht="27.75" customHeight="1" thickBot="1">
      <c r="A28" s="57"/>
      <c r="B28" s="13">
        <v>6</v>
      </c>
      <c r="C28" s="31" t="s">
        <v>47</v>
      </c>
      <c r="D28" s="31"/>
      <c r="E28" s="31"/>
      <c r="F28" s="32">
        <v>0</v>
      </c>
      <c r="G28" s="32"/>
      <c r="H28" s="32"/>
      <c r="I28" s="32"/>
      <c r="J28" s="32">
        <f t="shared" si="1"/>
        <v>0</v>
      </c>
      <c r="K28" s="32"/>
      <c r="L28" s="32"/>
      <c r="M28" s="32">
        <f t="shared" si="0"/>
        <v>0</v>
      </c>
      <c r="N28" s="32"/>
      <c r="O28" s="32"/>
      <c r="P28" s="32"/>
      <c r="Q28" s="30" t="s">
        <v>60</v>
      </c>
      <c r="R28" s="31"/>
      <c r="S28" s="6"/>
    </row>
    <row r="29" spans="1:27" ht="27.75" customHeight="1" thickBot="1">
      <c r="A29" s="19"/>
      <c r="B29" s="7"/>
      <c r="C29" s="6"/>
      <c r="D29" s="6"/>
      <c r="E29" s="6"/>
      <c r="F29" s="25">
        <f>SUM(F5:F28)</f>
        <v>3303685</v>
      </c>
      <c r="G29" s="26"/>
      <c r="H29" s="26"/>
      <c r="I29" s="27"/>
      <c r="J29" s="25">
        <f>SUM(J5:J28)</f>
        <v>330368.5</v>
      </c>
      <c r="K29" s="26"/>
      <c r="L29" s="27"/>
      <c r="M29" s="25">
        <f>SUM(M5:M28)</f>
        <v>3634053.5</v>
      </c>
      <c r="N29" s="26"/>
      <c r="O29" s="26"/>
      <c r="P29" s="27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T9:W9"/>
    <mergeCell ref="C10:E10"/>
    <mergeCell ref="F10:I10"/>
    <mergeCell ref="J10:L10"/>
    <mergeCell ref="M10:P10"/>
    <mergeCell ref="Q10:R10"/>
    <mergeCell ref="T10:W10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C12:E12"/>
    <mergeCell ref="F12:I12"/>
    <mergeCell ref="J12:L12"/>
    <mergeCell ref="M12:P12"/>
    <mergeCell ref="Q12:R12"/>
    <mergeCell ref="T12:W12"/>
    <mergeCell ref="C11:E11"/>
    <mergeCell ref="F11:I11"/>
    <mergeCell ref="J11:L11"/>
    <mergeCell ref="M11:P11"/>
    <mergeCell ref="Q11:R11"/>
    <mergeCell ref="T11:W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J16:L16"/>
    <mergeCell ref="M16:P16"/>
    <mergeCell ref="Q16:R16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T19:W19"/>
    <mergeCell ref="C20:E20"/>
    <mergeCell ref="F20:I20"/>
    <mergeCell ref="J20:L20"/>
    <mergeCell ref="M20:P20"/>
    <mergeCell ref="Q20:R20"/>
    <mergeCell ref="T20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1:E21"/>
    <mergeCell ref="F21:I21"/>
    <mergeCell ref="J21:L21"/>
    <mergeCell ref="M21:P21"/>
    <mergeCell ref="Q21:R21"/>
    <mergeCell ref="T21:W22"/>
    <mergeCell ref="C22:E22"/>
    <mergeCell ref="F22:I22"/>
    <mergeCell ref="J22:L22"/>
    <mergeCell ref="M22:P22"/>
    <mergeCell ref="Q22:R22"/>
    <mergeCell ref="A23:A28"/>
    <mergeCell ref="C23:E23"/>
    <mergeCell ref="F23:I23"/>
    <mergeCell ref="J23:L23"/>
    <mergeCell ref="M23:P23"/>
    <mergeCell ref="Q23:R23"/>
    <mergeCell ref="C24:E24"/>
    <mergeCell ref="F24:I24"/>
    <mergeCell ref="J24:L24"/>
    <mergeCell ref="A13:A22"/>
    <mergeCell ref="M24:P24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F29:I29"/>
    <mergeCell ref="J29:L29"/>
    <mergeCell ref="M29:P29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4A6A-EB97-4A0F-BE47-3966564CBD0B}">
  <dimension ref="A1:AB32"/>
  <sheetViews>
    <sheetView zoomScaleNormal="100" workbookViewId="0">
      <selection activeCell="Q20" sqref="Q20:R20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17" t="s">
        <v>56</v>
      </c>
      <c r="D1" s="117"/>
      <c r="E1" s="117"/>
      <c r="F1" s="118">
        <v>7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8" ht="27.75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8" ht="27.75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8" ht="27.75" customHeight="1" thickTop="1">
      <c r="A6" s="111" t="s">
        <v>20</v>
      </c>
      <c r="B6" s="22">
        <v>1</v>
      </c>
      <c r="C6" s="112" t="s">
        <v>71</v>
      </c>
      <c r="D6" s="112"/>
      <c r="E6" s="112"/>
      <c r="F6" s="113">
        <v>28000</v>
      </c>
      <c r="G6" s="113"/>
      <c r="H6" s="113"/>
      <c r="I6" s="113"/>
      <c r="J6" s="113">
        <v>2800</v>
      </c>
      <c r="K6" s="113"/>
      <c r="L6" s="113"/>
      <c r="M6" s="113">
        <f>F6+J6</f>
        <v>30800</v>
      </c>
      <c r="N6" s="113"/>
      <c r="O6" s="113"/>
      <c r="P6" s="113"/>
      <c r="Q6" s="125" t="s">
        <v>81</v>
      </c>
      <c r="R6" s="112"/>
      <c r="S6" s="6"/>
      <c r="T6" s="63">
        <f>M7+M9+M14+M17+M18+M6+M12</f>
        <v>1635425</v>
      </c>
      <c r="U6" s="64"/>
      <c r="V6" s="64"/>
      <c r="W6" s="65"/>
    </row>
    <row r="7" spans="1:28" ht="27.75" customHeight="1" thickBot="1">
      <c r="A7" s="92"/>
      <c r="B7" s="14">
        <v>2</v>
      </c>
      <c r="C7" s="28" t="s">
        <v>12</v>
      </c>
      <c r="D7" s="28"/>
      <c r="E7" s="28"/>
      <c r="F7" s="29">
        <v>167750</v>
      </c>
      <c r="G7" s="29"/>
      <c r="H7" s="29"/>
      <c r="I7" s="29"/>
      <c r="J7" s="29">
        <v>16775</v>
      </c>
      <c r="K7" s="29"/>
      <c r="L7" s="29"/>
      <c r="M7" s="29">
        <f>F7+J7</f>
        <v>184525</v>
      </c>
      <c r="N7" s="29"/>
      <c r="O7" s="29"/>
      <c r="P7" s="29"/>
      <c r="Q7" s="30" t="s">
        <v>64</v>
      </c>
      <c r="R7" s="31"/>
      <c r="S7" s="6"/>
      <c r="T7" s="66"/>
      <c r="U7" s="67"/>
      <c r="V7" s="67"/>
      <c r="W7" s="68"/>
      <c r="Z7" s="109" t="s">
        <v>86</v>
      </c>
      <c r="AA7" s="109"/>
      <c r="AB7" s="109"/>
    </row>
    <row r="8" spans="1:28" ht="27.75" customHeight="1" thickBot="1">
      <c r="A8" s="92"/>
      <c r="B8" s="14">
        <v>3</v>
      </c>
      <c r="C8" s="59" t="s">
        <v>68</v>
      </c>
      <c r="D8" s="60"/>
      <c r="E8" s="61"/>
      <c r="F8" s="79">
        <v>560000</v>
      </c>
      <c r="G8" s="80"/>
      <c r="H8" s="80"/>
      <c r="I8" s="81"/>
      <c r="J8" s="79">
        <v>56000</v>
      </c>
      <c r="K8" s="80"/>
      <c r="L8" s="81"/>
      <c r="M8" s="79">
        <f>F8+J8</f>
        <v>616000</v>
      </c>
      <c r="N8" s="80"/>
      <c r="O8" s="80"/>
      <c r="P8" s="81"/>
      <c r="Q8" s="62" t="s">
        <v>52</v>
      </c>
      <c r="R8" s="28"/>
      <c r="S8" s="6"/>
      <c r="T8" s="84" t="s">
        <v>82</v>
      </c>
      <c r="U8" s="84"/>
      <c r="V8" s="84"/>
      <c r="W8" s="84"/>
      <c r="Z8" s="110">
        <f>M6+M7+M9+M14+M12</f>
        <v>1222925</v>
      </c>
      <c r="AA8" s="109"/>
      <c r="AB8" s="109"/>
    </row>
    <row r="9" spans="1:28" ht="27.75" customHeight="1" thickBot="1">
      <c r="A9" s="92"/>
      <c r="B9" s="24">
        <v>4</v>
      </c>
      <c r="C9" s="104" t="s">
        <v>11</v>
      </c>
      <c r="D9" s="105"/>
      <c r="E9" s="106"/>
      <c r="F9" s="44">
        <v>271000</v>
      </c>
      <c r="G9" s="45"/>
      <c r="H9" s="45"/>
      <c r="I9" s="46"/>
      <c r="J9" s="44">
        <f>F9*0.1</f>
        <v>27100</v>
      </c>
      <c r="K9" s="45"/>
      <c r="L9" s="46"/>
      <c r="M9" s="44">
        <f t="shared" ref="M9:M28" si="0">F9+J9</f>
        <v>298100</v>
      </c>
      <c r="N9" s="45"/>
      <c r="O9" s="45"/>
      <c r="P9" s="46"/>
      <c r="Q9" s="123" t="s">
        <v>79</v>
      </c>
      <c r="R9" s="124"/>
      <c r="S9" s="6"/>
      <c r="T9" s="63">
        <f>M8</f>
        <v>616000</v>
      </c>
      <c r="U9" s="64"/>
      <c r="V9" s="64"/>
      <c r="W9" s="65"/>
    </row>
    <row r="10" spans="1:28" ht="27.75" customHeight="1" thickBot="1">
      <c r="A10" s="92"/>
      <c r="B10" s="24">
        <v>5</v>
      </c>
      <c r="C10" s="104" t="s">
        <v>9</v>
      </c>
      <c r="D10" s="105"/>
      <c r="E10" s="106"/>
      <c r="F10" s="44">
        <v>406000</v>
      </c>
      <c r="G10" s="45"/>
      <c r="H10" s="45"/>
      <c r="I10" s="46"/>
      <c r="J10" s="44">
        <f>F10*0.1</f>
        <v>40600</v>
      </c>
      <c r="K10" s="45"/>
      <c r="L10" s="46"/>
      <c r="M10" s="44">
        <f t="shared" ref="M10" si="1">F10+J10</f>
        <v>446600</v>
      </c>
      <c r="N10" s="45"/>
      <c r="O10" s="45"/>
      <c r="P10" s="46"/>
      <c r="Q10" s="123" t="s">
        <v>79</v>
      </c>
      <c r="R10" s="124"/>
      <c r="S10" s="6"/>
      <c r="T10" s="63">
        <f>M9</f>
        <v>298100</v>
      </c>
      <c r="U10" s="64"/>
      <c r="V10" s="64"/>
      <c r="W10" s="65"/>
    </row>
    <row r="11" spans="1:28" ht="27.75" customHeight="1" thickBot="1">
      <c r="A11" s="92"/>
      <c r="B11" s="24">
        <v>6</v>
      </c>
      <c r="C11" s="104" t="s">
        <v>37</v>
      </c>
      <c r="D11" s="105"/>
      <c r="E11" s="106"/>
      <c r="F11" s="44">
        <v>180000</v>
      </c>
      <c r="G11" s="45"/>
      <c r="H11" s="45"/>
      <c r="I11" s="46"/>
      <c r="J11" s="44">
        <f>F11*0.1</f>
        <v>18000</v>
      </c>
      <c r="K11" s="45"/>
      <c r="L11" s="46"/>
      <c r="M11" s="44">
        <f t="shared" ref="M11" si="2">F11+J11</f>
        <v>198000</v>
      </c>
      <c r="N11" s="45"/>
      <c r="O11" s="45"/>
      <c r="P11" s="46"/>
      <c r="Q11" s="123" t="s">
        <v>79</v>
      </c>
      <c r="R11" s="124"/>
      <c r="S11" s="6"/>
      <c r="T11" s="63">
        <f>M9</f>
        <v>298100</v>
      </c>
      <c r="U11" s="64"/>
      <c r="V11" s="64"/>
      <c r="W11" s="65"/>
    </row>
    <row r="12" spans="1:28" ht="27.75" customHeight="1" thickBot="1">
      <c r="A12" s="93"/>
      <c r="B12" s="15">
        <v>7</v>
      </c>
      <c r="C12" s="96" t="s">
        <v>10</v>
      </c>
      <c r="D12" s="97"/>
      <c r="E12" s="98"/>
      <c r="F12" s="99">
        <v>180000</v>
      </c>
      <c r="G12" s="100"/>
      <c r="H12" s="100"/>
      <c r="I12" s="101"/>
      <c r="J12" s="99">
        <f>F12*0.1</f>
        <v>18000</v>
      </c>
      <c r="K12" s="100"/>
      <c r="L12" s="101"/>
      <c r="M12" s="99">
        <f t="shared" si="0"/>
        <v>198000</v>
      </c>
      <c r="N12" s="100"/>
      <c r="O12" s="100"/>
      <c r="P12" s="101"/>
      <c r="Q12" s="116" t="s">
        <v>81</v>
      </c>
      <c r="R12" s="55"/>
      <c r="S12" s="6"/>
      <c r="T12" s="63"/>
      <c r="U12" s="64"/>
      <c r="V12" s="64"/>
      <c r="W12" s="65"/>
    </row>
    <row r="13" spans="1:28" ht="27.75" customHeight="1" thickTop="1" thickBot="1">
      <c r="A13" s="92" t="s">
        <v>21</v>
      </c>
      <c r="B13" s="13">
        <v>1</v>
      </c>
      <c r="C13" s="31" t="s">
        <v>14</v>
      </c>
      <c r="D13" s="31"/>
      <c r="E13" s="31"/>
      <c r="F13" s="32">
        <v>60000</v>
      </c>
      <c r="G13" s="32"/>
      <c r="H13" s="32"/>
      <c r="I13" s="32"/>
      <c r="J13" s="32">
        <f t="shared" ref="J13:J28" si="3">F13*0.1</f>
        <v>6000</v>
      </c>
      <c r="K13" s="32"/>
      <c r="L13" s="32"/>
      <c r="M13" s="32">
        <f t="shared" si="0"/>
        <v>66000</v>
      </c>
      <c r="N13" s="32"/>
      <c r="O13" s="32"/>
      <c r="P13" s="32"/>
      <c r="Q13" s="30" t="s">
        <v>63</v>
      </c>
      <c r="R13" s="31"/>
      <c r="S13" s="6"/>
      <c r="T13" s="90" t="s">
        <v>54</v>
      </c>
      <c r="U13" s="90"/>
      <c r="V13" s="90"/>
      <c r="W13" s="90"/>
    </row>
    <row r="14" spans="1:28" ht="27.75" customHeight="1">
      <c r="A14" s="92"/>
      <c r="B14" s="14">
        <v>2</v>
      </c>
      <c r="C14" s="28" t="s">
        <v>25</v>
      </c>
      <c r="D14" s="28"/>
      <c r="E14" s="28"/>
      <c r="F14" s="29">
        <v>465000</v>
      </c>
      <c r="G14" s="29"/>
      <c r="H14" s="29"/>
      <c r="I14" s="29"/>
      <c r="J14" s="29">
        <f t="shared" si="3"/>
        <v>46500</v>
      </c>
      <c r="K14" s="29"/>
      <c r="L14" s="29"/>
      <c r="M14" s="29">
        <f>F14+J14</f>
        <v>511500</v>
      </c>
      <c r="N14" s="29"/>
      <c r="O14" s="29"/>
      <c r="P14" s="29"/>
      <c r="Q14" s="30" t="s">
        <v>64</v>
      </c>
      <c r="R14" s="31"/>
      <c r="S14" s="6"/>
      <c r="T14" s="63">
        <f>M5+M13+M16+M19</f>
        <v>1329075</v>
      </c>
      <c r="U14" s="64"/>
      <c r="V14" s="64"/>
      <c r="W14" s="65"/>
    </row>
    <row r="15" spans="1:28" ht="27.75" customHeight="1" thickBot="1">
      <c r="A15" s="92"/>
      <c r="B15" s="13">
        <v>3</v>
      </c>
      <c r="C15" s="59" t="s">
        <v>40</v>
      </c>
      <c r="D15" s="60"/>
      <c r="E15" s="61"/>
      <c r="F15" s="79">
        <v>60000</v>
      </c>
      <c r="G15" s="80"/>
      <c r="H15" s="80"/>
      <c r="I15" s="81"/>
      <c r="J15" s="79">
        <f t="shared" si="3"/>
        <v>6000</v>
      </c>
      <c r="K15" s="80"/>
      <c r="L15" s="81"/>
      <c r="M15" s="79">
        <f t="shared" si="0"/>
        <v>66000</v>
      </c>
      <c r="N15" s="80"/>
      <c r="O15" s="80"/>
      <c r="P15" s="81"/>
      <c r="Q15" s="94" t="s">
        <v>80</v>
      </c>
      <c r="R15" s="95"/>
      <c r="S15" s="6"/>
      <c r="T15" s="66"/>
      <c r="U15" s="67"/>
      <c r="V15" s="67"/>
      <c r="W15" s="68"/>
    </row>
    <row r="16" spans="1:28" ht="27.75" customHeight="1" thickBot="1">
      <c r="A16" s="92"/>
      <c r="B16" s="14">
        <v>4</v>
      </c>
      <c r="C16" s="28" t="s">
        <v>87</v>
      </c>
      <c r="D16" s="28"/>
      <c r="E16" s="28"/>
      <c r="F16" s="29">
        <v>660000</v>
      </c>
      <c r="G16" s="29"/>
      <c r="H16" s="29"/>
      <c r="I16" s="29"/>
      <c r="J16" s="29">
        <f>F16*0.1</f>
        <v>66000</v>
      </c>
      <c r="K16" s="29"/>
      <c r="L16" s="29"/>
      <c r="M16" s="29">
        <f>F16+J16</f>
        <v>726000</v>
      </c>
      <c r="N16" s="29"/>
      <c r="O16" s="29"/>
      <c r="P16" s="29"/>
      <c r="Q16" s="62" t="s">
        <v>63</v>
      </c>
      <c r="R16" s="28"/>
      <c r="S16" s="6"/>
      <c r="T16" s="84" t="s">
        <v>83</v>
      </c>
      <c r="U16" s="84"/>
      <c r="V16" s="84"/>
      <c r="W16" s="84"/>
    </row>
    <row r="17" spans="1:27" ht="27.75" customHeight="1">
      <c r="A17" s="92"/>
      <c r="B17" s="13">
        <v>5</v>
      </c>
      <c r="C17" s="59" t="s">
        <v>29</v>
      </c>
      <c r="D17" s="60"/>
      <c r="E17" s="61"/>
      <c r="F17" s="29">
        <v>30000</v>
      </c>
      <c r="G17" s="29"/>
      <c r="H17" s="29"/>
      <c r="I17" s="29"/>
      <c r="J17" s="29">
        <f>F17*0.1</f>
        <v>3000</v>
      </c>
      <c r="K17" s="29"/>
      <c r="L17" s="29"/>
      <c r="M17" s="29">
        <f>F17+J17</f>
        <v>33000</v>
      </c>
      <c r="N17" s="29"/>
      <c r="O17" s="29"/>
      <c r="P17" s="29"/>
      <c r="Q17" s="62" t="s">
        <v>81</v>
      </c>
      <c r="R17" s="28"/>
      <c r="S17" s="17"/>
      <c r="T17" s="63">
        <f>M15</f>
        <v>66000</v>
      </c>
      <c r="U17" s="87"/>
      <c r="V17" s="87"/>
      <c r="W17" s="88"/>
    </row>
    <row r="18" spans="1:27" ht="27.75" customHeight="1" thickBot="1">
      <c r="A18" s="92"/>
      <c r="B18" s="14">
        <v>6</v>
      </c>
      <c r="C18" s="76" t="s">
        <v>88</v>
      </c>
      <c r="D18" s="77"/>
      <c r="E18" s="78"/>
      <c r="F18" s="79">
        <v>345000</v>
      </c>
      <c r="G18" s="80"/>
      <c r="H18" s="80"/>
      <c r="I18" s="81"/>
      <c r="J18" s="79">
        <f t="shared" si="3"/>
        <v>34500</v>
      </c>
      <c r="K18" s="80"/>
      <c r="L18" s="81"/>
      <c r="M18" s="79">
        <f t="shared" si="0"/>
        <v>379500</v>
      </c>
      <c r="N18" s="80"/>
      <c r="O18" s="80"/>
      <c r="P18" s="81"/>
      <c r="Q18" s="62" t="s">
        <v>81</v>
      </c>
      <c r="R18" s="28"/>
      <c r="S18" s="17"/>
      <c r="T18" s="89"/>
      <c r="U18" s="90"/>
      <c r="V18" s="90"/>
      <c r="W18" s="91"/>
    </row>
    <row r="19" spans="1:27" ht="27.75" customHeight="1">
      <c r="A19" s="92"/>
      <c r="B19" s="13">
        <v>7</v>
      </c>
      <c r="C19" s="59"/>
      <c r="D19" s="60"/>
      <c r="E19" s="61"/>
      <c r="F19" s="29"/>
      <c r="G19" s="29"/>
      <c r="H19" s="29"/>
      <c r="I19" s="29"/>
      <c r="J19" s="29">
        <f t="shared" si="3"/>
        <v>0</v>
      </c>
      <c r="K19" s="29"/>
      <c r="L19" s="29"/>
      <c r="M19" s="29">
        <f t="shared" si="0"/>
        <v>0</v>
      </c>
      <c r="N19" s="29"/>
      <c r="O19" s="29"/>
      <c r="P19" s="29"/>
      <c r="Q19" s="62"/>
      <c r="R19" s="28"/>
      <c r="S19" s="6"/>
      <c r="T19" s="64" t="s">
        <v>84</v>
      </c>
      <c r="U19" s="64"/>
      <c r="V19" s="64"/>
      <c r="W19" s="64"/>
    </row>
    <row r="20" spans="1:27" ht="27.75" customHeight="1" thickBot="1">
      <c r="A20" s="92"/>
      <c r="B20" s="13">
        <v>8</v>
      </c>
      <c r="C20" s="70"/>
      <c r="D20" s="71"/>
      <c r="E20" s="72"/>
      <c r="F20" s="29">
        <v>0</v>
      </c>
      <c r="G20" s="29"/>
      <c r="H20" s="29"/>
      <c r="I20" s="29"/>
      <c r="J20" s="29">
        <f>F20*0.1</f>
        <v>0</v>
      </c>
      <c r="K20" s="29"/>
      <c r="L20" s="29"/>
      <c r="M20" s="29">
        <f>F20+J20</f>
        <v>0</v>
      </c>
      <c r="N20" s="29"/>
      <c r="O20" s="29"/>
      <c r="P20" s="29"/>
      <c r="Q20" s="62"/>
      <c r="R20" s="28"/>
      <c r="S20" s="6"/>
      <c r="T20" s="73">
        <f>M27</f>
        <v>0</v>
      </c>
      <c r="U20" s="74"/>
      <c r="V20" s="74"/>
      <c r="W20" s="75"/>
    </row>
    <row r="21" spans="1:27" ht="27.75" customHeight="1">
      <c r="A21" s="92"/>
      <c r="B21" s="14">
        <v>9</v>
      </c>
      <c r="C21" s="59"/>
      <c r="D21" s="60"/>
      <c r="E21" s="61"/>
      <c r="F21" s="29">
        <v>0</v>
      </c>
      <c r="G21" s="29"/>
      <c r="H21" s="29"/>
      <c r="I21" s="29"/>
      <c r="J21" s="29">
        <f t="shared" si="3"/>
        <v>0</v>
      </c>
      <c r="K21" s="29"/>
      <c r="L21" s="29"/>
      <c r="M21" s="29">
        <f t="shared" si="0"/>
        <v>0</v>
      </c>
      <c r="N21" s="29"/>
      <c r="O21" s="29"/>
      <c r="P21" s="29"/>
      <c r="Q21" s="62"/>
      <c r="R21" s="28"/>
      <c r="S21" s="6"/>
      <c r="T21" s="63">
        <f>T6+T9+T14+T17+T20</f>
        <v>3646500</v>
      </c>
      <c r="U21" s="64"/>
      <c r="V21" s="64"/>
      <c r="W21" s="65"/>
    </row>
    <row r="22" spans="1:27" ht="27.75" customHeight="1" thickBot="1">
      <c r="A22" s="93"/>
      <c r="B22" s="15">
        <v>10</v>
      </c>
      <c r="C22" s="55"/>
      <c r="D22" s="55"/>
      <c r="E22" s="55"/>
      <c r="F22" s="69">
        <v>0</v>
      </c>
      <c r="G22" s="69"/>
      <c r="H22" s="69"/>
      <c r="I22" s="69"/>
      <c r="J22" s="69">
        <f t="shared" si="3"/>
        <v>0</v>
      </c>
      <c r="K22" s="69"/>
      <c r="L22" s="69"/>
      <c r="M22" s="69">
        <f t="shared" si="0"/>
        <v>0</v>
      </c>
      <c r="N22" s="69"/>
      <c r="O22" s="69"/>
      <c r="P22" s="69"/>
      <c r="Q22" s="55"/>
      <c r="R22" s="55"/>
      <c r="S22" s="6"/>
      <c r="T22" s="66"/>
      <c r="U22" s="67"/>
      <c r="V22" s="67"/>
      <c r="W22" s="68"/>
    </row>
    <row r="23" spans="1:27" ht="27.75" customHeight="1" thickTop="1">
      <c r="A23" s="56" t="s">
        <v>22</v>
      </c>
      <c r="B23" s="13">
        <v>1</v>
      </c>
      <c r="C23" s="58" t="s">
        <v>38</v>
      </c>
      <c r="D23" s="58"/>
      <c r="E23" s="58"/>
      <c r="F23" s="32">
        <v>0</v>
      </c>
      <c r="G23" s="32"/>
      <c r="H23" s="32"/>
      <c r="I23" s="32"/>
      <c r="J23" s="32">
        <f>F23*0.1</f>
        <v>0</v>
      </c>
      <c r="K23" s="32"/>
      <c r="L23" s="32"/>
      <c r="M23" s="32">
        <f>F23+J23</f>
        <v>0</v>
      </c>
      <c r="N23" s="32"/>
      <c r="O23" s="32"/>
      <c r="P23" s="32"/>
      <c r="Q23" s="30" t="s">
        <v>63</v>
      </c>
      <c r="R23" s="31"/>
      <c r="S23" s="6"/>
      <c r="T23" s="21"/>
    </row>
    <row r="24" spans="1:27" ht="27.75" customHeight="1">
      <c r="A24" s="57"/>
      <c r="B24" s="13">
        <v>3</v>
      </c>
      <c r="C24" s="28" t="s">
        <v>26</v>
      </c>
      <c r="D24" s="28"/>
      <c r="E24" s="28"/>
      <c r="F24" s="29">
        <v>58500</v>
      </c>
      <c r="G24" s="29"/>
      <c r="H24" s="29"/>
      <c r="I24" s="29"/>
      <c r="J24" s="29">
        <f t="shared" si="3"/>
        <v>5850</v>
      </c>
      <c r="K24" s="29"/>
      <c r="L24" s="29"/>
      <c r="M24" s="29">
        <f t="shared" si="0"/>
        <v>64350</v>
      </c>
      <c r="N24" s="29"/>
      <c r="O24" s="29"/>
      <c r="P24" s="29"/>
      <c r="Q24" s="30"/>
      <c r="R24" s="31"/>
      <c r="S24" s="6"/>
    </row>
    <row r="25" spans="1:27" ht="27.75" customHeight="1">
      <c r="A25" s="57"/>
      <c r="B25" s="35">
        <v>4</v>
      </c>
      <c r="C25" s="37" t="s">
        <v>48</v>
      </c>
      <c r="D25" s="38"/>
      <c r="E25" s="39"/>
      <c r="F25" s="43">
        <v>0</v>
      </c>
      <c r="G25" s="43"/>
      <c r="H25" s="43"/>
      <c r="I25" s="43"/>
      <c r="J25" s="43">
        <f t="shared" si="3"/>
        <v>0</v>
      </c>
      <c r="K25" s="43"/>
      <c r="L25" s="43"/>
      <c r="M25" s="44">
        <f>F25+J25+F26</f>
        <v>0</v>
      </c>
      <c r="N25" s="45"/>
      <c r="O25" s="45"/>
      <c r="P25" s="46"/>
      <c r="Q25" s="50" t="s">
        <v>64</v>
      </c>
      <c r="R25" s="51"/>
      <c r="S25" s="6"/>
    </row>
    <row r="26" spans="1:27" ht="27.75" customHeight="1">
      <c r="A26" s="57"/>
      <c r="B26" s="36"/>
      <c r="C26" s="40"/>
      <c r="D26" s="41"/>
      <c r="E26" s="42"/>
      <c r="F26" s="54">
        <v>0</v>
      </c>
      <c r="G26" s="54"/>
      <c r="H26" s="54"/>
      <c r="I26" s="54"/>
      <c r="J26" s="54" t="s">
        <v>16</v>
      </c>
      <c r="K26" s="54"/>
      <c r="L26" s="54"/>
      <c r="M26" s="47"/>
      <c r="N26" s="48"/>
      <c r="O26" s="48"/>
      <c r="P26" s="49"/>
      <c r="Q26" s="52"/>
      <c r="R26" s="53"/>
      <c r="S26" s="6"/>
    </row>
    <row r="27" spans="1:27" ht="27.75" customHeight="1">
      <c r="A27" s="57"/>
      <c r="B27" s="13">
        <v>5</v>
      </c>
      <c r="C27" s="28" t="s">
        <v>43</v>
      </c>
      <c r="D27" s="28"/>
      <c r="E27" s="28"/>
      <c r="F27" s="29"/>
      <c r="G27" s="29"/>
      <c r="H27" s="29"/>
      <c r="I27" s="29"/>
      <c r="J27" s="29">
        <f t="shared" si="3"/>
        <v>0</v>
      </c>
      <c r="K27" s="29"/>
      <c r="L27" s="29"/>
      <c r="M27" s="29">
        <f t="shared" si="0"/>
        <v>0</v>
      </c>
      <c r="N27" s="29"/>
      <c r="O27" s="29"/>
      <c r="P27" s="29"/>
      <c r="Q27" s="30"/>
      <c r="R27" s="31"/>
      <c r="S27" s="6"/>
    </row>
    <row r="28" spans="1:27" ht="27.75" customHeight="1" thickBot="1">
      <c r="A28" s="57"/>
      <c r="B28" s="13">
        <v>6</v>
      </c>
      <c r="C28" s="31" t="s">
        <v>47</v>
      </c>
      <c r="D28" s="31"/>
      <c r="E28" s="31"/>
      <c r="F28" s="32">
        <v>0</v>
      </c>
      <c r="G28" s="32"/>
      <c r="H28" s="32"/>
      <c r="I28" s="32"/>
      <c r="J28" s="32">
        <f t="shared" si="3"/>
        <v>0</v>
      </c>
      <c r="K28" s="32"/>
      <c r="L28" s="32"/>
      <c r="M28" s="32">
        <f t="shared" si="0"/>
        <v>0</v>
      </c>
      <c r="N28" s="32"/>
      <c r="O28" s="32"/>
      <c r="P28" s="32"/>
      <c r="Q28" s="30" t="s">
        <v>60</v>
      </c>
      <c r="R28" s="31"/>
      <c r="S28" s="6"/>
    </row>
    <row r="29" spans="1:27" ht="27.75" customHeight="1" thickBot="1">
      <c r="A29" s="19"/>
      <c r="B29" s="7"/>
      <c r="C29" s="6"/>
      <c r="D29" s="6"/>
      <c r="E29" s="6"/>
      <c r="F29" s="25">
        <f>SUM(F5:F28)</f>
        <v>3959500</v>
      </c>
      <c r="G29" s="26"/>
      <c r="H29" s="26"/>
      <c r="I29" s="27"/>
      <c r="J29" s="25">
        <f>SUM(J5:J28)</f>
        <v>395950</v>
      </c>
      <c r="K29" s="26"/>
      <c r="L29" s="27"/>
      <c r="M29" s="25">
        <f>SUM(M5:M28)</f>
        <v>4355450</v>
      </c>
      <c r="N29" s="26"/>
      <c r="O29" s="26"/>
      <c r="P29" s="27"/>
      <c r="Q29" s="6"/>
      <c r="R29" s="6"/>
      <c r="S29" s="6"/>
    </row>
    <row r="30" spans="1:27" ht="26.25" customHeight="1">
      <c r="A30" s="19"/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6"/>
    </row>
    <row r="31" spans="1:27" ht="26.25" customHeight="1">
      <c r="A31" s="6"/>
      <c r="S31" s="6"/>
    </row>
    <row r="32" spans="1:27" ht="30" customHeight="1">
      <c r="S32" s="2"/>
      <c r="AA32" s="1" t="s">
        <v>45</v>
      </c>
    </row>
  </sheetData>
  <mergeCells count="150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2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Z7:AB7"/>
    <mergeCell ref="C8:E8"/>
    <mergeCell ref="F8:I8"/>
    <mergeCell ref="J8:L8"/>
    <mergeCell ref="M8:P8"/>
    <mergeCell ref="Q8:R8"/>
    <mergeCell ref="T8:W8"/>
    <mergeCell ref="Z8:AB8"/>
    <mergeCell ref="T6:W7"/>
    <mergeCell ref="C7:E7"/>
    <mergeCell ref="F7:I7"/>
    <mergeCell ref="J7:L7"/>
    <mergeCell ref="M7:P7"/>
    <mergeCell ref="Q7:R7"/>
    <mergeCell ref="T9:W9"/>
    <mergeCell ref="C12:E12"/>
    <mergeCell ref="F12:I12"/>
    <mergeCell ref="J12:L12"/>
    <mergeCell ref="M12:P12"/>
    <mergeCell ref="Q12:R12"/>
    <mergeCell ref="T12:W12"/>
    <mergeCell ref="Q11:R11"/>
    <mergeCell ref="T11:W11"/>
    <mergeCell ref="C10:E10"/>
    <mergeCell ref="F10:I10"/>
    <mergeCell ref="J10:L10"/>
    <mergeCell ref="M10:P10"/>
    <mergeCell ref="Q10:R10"/>
    <mergeCell ref="T10:W10"/>
    <mergeCell ref="C11:E11"/>
    <mergeCell ref="F11:I11"/>
    <mergeCell ref="J11:L11"/>
    <mergeCell ref="M11:P11"/>
    <mergeCell ref="T13:W13"/>
    <mergeCell ref="C14:E14"/>
    <mergeCell ref="F14:I14"/>
    <mergeCell ref="J14:L14"/>
    <mergeCell ref="M14:P14"/>
    <mergeCell ref="Q14:R14"/>
    <mergeCell ref="T14:W15"/>
    <mergeCell ref="C15:E15"/>
    <mergeCell ref="F15:I15"/>
    <mergeCell ref="J15:L15"/>
    <mergeCell ref="C13:E13"/>
    <mergeCell ref="F13:I13"/>
    <mergeCell ref="J13:L13"/>
    <mergeCell ref="M13:P13"/>
    <mergeCell ref="Q13:R13"/>
    <mergeCell ref="M15:P15"/>
    <mergeCell ref="Q15:R15"/>
    <mergeCell ref="T21:W22"/>
    <mergeCell ref="C22:E22"/>
    <mergeCell ref="F22:I22"/>
    <mergeCell ref="J22:L22"/>
    <mergeCell ref="M22:P22"/>
    <mergeCell ref="Q22:R22"/>
    <mergeCell ref="T19:W19"/>
    <mergeCell ref="C20:E20"/>
    <mergeCell ref="F20:I20"/>
    <mergeCell ref="J20:L20"/>
    <mergeCell ref="M20:P20"/>
    <mergeCell ref="Q20:R20"/>
    <mergeCell ref="T16:W16"/>
    <mergeCell ref="C17:E17"/>
    <mergeCell ref="F17:I17"/>
    <mergeCell ref="J17:L17"/>
    <mergeCell ref="M17:P17"/>
    <mergeCell ref="Q17:R17"/>
    <mergeCell ref="T17:W18"/>
    <mergeCell ref="C16:E16"/>
    <mergeCell ref="F16:I16"/>
    <mergeCell ref="Q18:R18"/>
    <mergeCell ref="T20:W20"/>
    <mergeCell ref="C19:E19"/>
    <mergeCell ref="F19:I19"/>
    <mergeCell ref="J19:L19"/>
    <mergeCell ref="M19:P19"/>
    <mergeCell ref="Q19:R19"/>
    <mergeCell ref="A13:A22"/>
    <mergeCell ref="Q24:R24"/>
    <mergeCell ref="B25:B26"/>
    <mergeCell ref="C25:E26"/>
    <mergeCell ref="F25:I25"/>
    <mergeCell ref="J25:L25"/>
    <mergeCell ref="M25:P26"/>
    <mergeCell ref="Q25:R26"/>
    <mergeCell ref="F26:I26"/>
    <mergeCell ref="J26:L26"/>
    <mergeCell ref="A23:A28"/>
    <mergeCell ref="C23:E23"/>
    <mergeCell ref="F23:I23"/>
    <mergeCell ref="J23:L23"/>
    <mergeCell ref="M23:P23"/>
    <mergeCell ref="Q23:R23"/>
    <mergeCell ref="C24:E24"/>
    <mergeCell ref="F24:I24"/>
    <mergeCell ref="F29:I29"/>
    <mergeCell ref="J29:L29"/>
    <mergeCell ref="M29:P29"/>
    <mergeCell ref="C27:E27"/>
    <mergeCell ref="F27:I27"/>
    <mergeCell ref="J27:L27"/>
    <mergeCell ref="M27:P27"/>
    <mergeCell ref="C28:E28"/>
    <mergeCell ref="F28:I28"/>
    <mergeCell ref="J28:L28"/>
    <mergeCell ref="M28:P28"/>
    <mergeCell ref="C18:E18"/>
    <mergeCell ref="F18:I18"/>
    <mergeCell ref="J18:L18"/>
    <mergeCell ref="M18:P18"/>
    <mergeCell ref="J16:L16"/>
    <mergeCell ref="M16:P16"/>
    <mergeCell ref="J24:L24"/>
    <mergeCell ref="Q27:R27"/>
    <mergeCell ref="Q28:R28"/>
    <mergeCell ref="C21:E21"/>
    <mergeCell ref="F21:I21"/>
    <mergeCell ref="J21:L21"/>
    <mergeCell ref="M24:P24"/>
    <mergeCell ref="M21:P21"/>
    <mergeCell ref="Q16:R16"/>
    <mergeCell ref="Q21:R21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3CC1-C59D-4F3E-A67A-F4377CCDC9F0}">
  <dimension ref="A1:AB30"/>
  <sheetViews>
    <sheetView zoomScaleNormal="100" workbookViewId="0">
      <selection activeCell="Z8" sqref="Z8:AB8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8" ht="30" customHeight="1">
      <c r="A1" s="6"/>
      <c r="B1" s="7"/>
      <c r="C1" s="117" t="s">
        <v>56</v>
      </c>
      <c r="D1" s="117"/>
      <c r="E1" s="117"/>
      <c r="F1" s="118">
        <v>6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8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8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8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8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8" ht="30" customHeight="1" thickTop="1">
      <c r="A6" s="111" t="s">
        <v>20</v>
      </c>
      <c r="B6" s="22">
        <v>1</v>
      </c>
      <c r="C6" s="112" t="s">
        <v>71</v>
      </c>
      <c r="D6" s="112"/>
      <c r="E6" s="112"/>
      <c r="F6" s="113">
        <v>70000</v>
      </c>
      <c r="G6" s="113"/>
      <c r="H6" s="113"/>
      <c r="I6" s="113"/>
      <c r="J6" s="113">
        <v>7000</v>
      </c>
      <c r="K6" s="113"/>
      <c r="L6" s="113"/>
      <c r="M6" s="113">
        <f>F6+J6</f>
        <v>77000</v>
      </c>
      <c r="N6" s="113"/>
      <c r="O6" s="113"/>
      <c r="P6" s="113"/>
      <c r="Q6" s="135" t="s">
        <v>81</v>
      </c>
      <c r="R6" s="136"/>
      <c r="S6" s="6"/>
      <c r="T6" s="63">
        <f>M7+M9+M12+M15+M16+M6+M10</f>
        <v>1943216</v>
      </c>
      <c r="U6" s="64"/>
      <c r="V6" s="64"/>
      <c r="W6" s="65"/>
    </row>
    <row r="7" spans="1:28" ht="30" customHeight="1" thickBot="1">
      <c r="A7" s="92"/>
      <c r="B7" s="14">
        <v>2</v>
      </c>
      <c r="C7" s="28" t="s">
        <v>12</v>
      </c>
      <c r="D7" s="28"/>
      <c r="E7" s="28"/>
      <c r="F7" s="29">
        <v>488000</v>
      </c>
      <c r="G7" s="29"/>
      <c r="H7" s="29"/>
      <c r="I7" s="29"/>
      <c r="J7" s="29">
        <v>48800</v>
      </c>
      <c r="K7" s="29"/>
      <c r="L7" s="29"/>
      <c r="M7" s="29">
        <f>F7+J7</f>
        <v>536800</v>
      </c>
      <c r="N7" s="29"/>
      <c r="O7" s="29"/>
      <c r="P7" s="29"/>
      <c r="Q7" s="131" t="s">
        <v>64</v>
      </c>
      <c r="R7" s="132"/>
      <c r="S7" s="6"/>
      <c r="T7" s="66"/>
      <c r="U7" s="67"/>
      <c r="V7" s="67"/>
      <c r="W7" s="68"/>
      <c r="Z7" s="109" t="s">
        <v>86</v>
      </c>
      <c r="AA7" s="109"/>
      <c r="AB7" s="109"/>
    </row>
    <row r="8" spans="1:28" ht="30" customHeight="1" thickBot="1">
      <c r="A8" s="92"/>
      <c r="B8" s="14">
        <v>3</v>
      </c>
      <c r="C8" s="59" t="s">
        <v>68</v>
      </c>
      <c r="D8" s="60"/>
      <c r="E8" s="61"/>
      <c r="F8" s="79">
        <v>482500</v>
      </c>
      <c r="G8" s="80"/>
      <c r="H8" s="80"/>
      <c r="I8" s="81"/>
      <c r="J8" s="79">
        <v>48250</v>
      </c>
      <c r="K8" s="80"/>
      <c r="L8" s="81"/>
      <c r="M8" s="79">
        <f>F8+J8</f>
        <v>530750</v>
      </c>
      <c r="N8" s="80"/>
      <c r="O8" s="80"/>
      <c r="P8" s="81"/>
      <c r="Q8" s="62" t="s">
        <v>52</v>
      </c>
      <c r="R8" s="28"/>
      <c r="S8" s="6"/>
      <c r="T8" s="84" t="s">
        <v>82</v>
      </c>
      <c r="U8" s="84"/>
      <c r="V8" s="84"/>
      <c r="W8" s="84"/>
      <c r="Z8" s="110">
        <f>M6+M7+M9+M12+M10</f>
        <v>1750716</v>
      </c>
      <c r="AA8" s="109"/>
      <c r="AB8" s="109"/>
    </row>
    <row r="9" spans="1:28" ht="30" customHeight="1" thickBot="1">
      <c r="A9" s="92"/>
      <c r="B9" s="24">
        <v>4</v>
      </c>
      <c r="C9" s="104" t="s">
        <v>11</v>
      </c>
      <c r="D9" s="105"/>
      <c r="E9" s="106"/>
      <c r="F9" s="44">
        <v>458560</v>
      </c>
      <c r="G9" s="45"/>
      <c r="H9" s="45"/>
      <c r="I9" s="46"/>
      <c r="J9" s="44">
        <f>F9*0.1</f>
        <v>45856</v>
      </c>
      <c r="K9" s="45"/>
      <c r="L9" s="46"/>
      <c r="M9" s="44">
        <f t="shared" ref="M9:M26" si="0">F9+J9</f>
        <v>504416</v>
      </c>
      <c r="N9" s="45"/>
      <c r="O9" s="45"/>
      <c r="P9" s="46"/>
      <c r="Q9" s="133" t="s">
        <v>79</v>
      </c>
      <c r="R9" s="134"/>
      <c r="S9" s="6"/>
      <c r="T9" s="63">
        <f>M8</f>
        <v>530750</v>
      </c>
      <c r="U9" s="64"/>
      <c r="V9" s="64"/>
      <c r="W9" s="65"/>
    </row>
    <row r="10" spans="1:28" ht="30" customHeight="1" thickBot="1">
      <c r="A10" s="93"/>
      <c r="B10" s="15">
        <v>5</v>
      </c>
      <c r="C10" s="96" t="s">
        <v>10</v>
      </c>
      <c r="D10" s="97"/>
      <c r="E10" s="98"/>
      <c r="F10" s="99">
        <v>455000</v>
      </c>
      <c r="G10" s="100"/>
      <c r="H10" s="100"/>
      <c r="I10" s="101"/>
      <c r="J10" s="99">
        <f>F10*0.1</f>
        <v>45500</v>
      </c>
      <c r="K10" s="100"/>
      <c r="L10" s="101"/>
      <c r="M10" s="99">
        <f t="shared" si="0"/>
        <v>500500</v>
      </c>
      <c r="N10" s="100"/>
      <c r="O10" s="100"/>
      <c r="P10" s="101"/>
      <c r="Q10" s="137" t="s">
        <v>81</v>
      </c>
      <c r="R10" s="138"/>
      <c r="S10" s="6"/>
      <c r="T10" s="63"/>
      <c r="U10" s="64"/>
      <c r="V10" s="64"/>
      <c r="W10" s="65"/>
    </row>
    <row r="11" spans="1:28" ht="30" customHeight="1" thickTop="1" thickBot="1">
      <c r="A11" s="92" t="s">
        <v>21</v>
      </c>
      <c r="B11" s="13">
        <v>1</v>
      </c>
      <c r="C11" s="31" t="s">
        <v>14</v>
      </c>
      <c r="D11" s="31"/>
      <c r="E11" s="31"/>
      <c r="F11" s="32">
        <v>60000</v>
      </c>
      <c r="G11" s="32"/>
      <c r="H11" s="32"/>
      <c r="I11" s="32"/>
      <c r="J11" s="32">
        <f t="shared" ref="J11:J26" si="1">F11*0.1</f>
        <v>6000</v>
      </c>
      <c r="K11" s="32"/>
      <c r="L11" s="32"/>
      <c r="M11" s="32">
        <f t="shared" si="0"/>
        <v>66000</v>
      </c>
      <c r="N11" s="32"/>
      <c r="O11" s="32"/>
      <c r="P11" s="32"/>
      <c r="Q11" s="30" t="s">
        <v>63</v>
      </c>
      <c r="R11" s="31"/>
      <c r="S11" s="6"/>
      <c r="T11" s="90" t="s">
        <v>54</v>
      </c>
      <c r="U11" s="90"/>
      <c r="V11" s="90"/>
      <c r="W11" s="90"/>
    </row>
    <row r="12" spans="1:28" ht="30" customHeight="1">
      <c r="A12" s="92"/>
      <c r="B12" s="14">
        <v>2</v>
      </c>
      <c r="C12" s="28" t="s">
        <v>25</v>
      </c>
      <c r="D12" s="28"/>
      <c r="E12" s="28"/>
      <c r="F12" s="29">
        <v>120000</v>
      </c>
      <c r="G12" s="29"/>
      <c r="H12" s="29"/>
      <c r="I12" s="29"/>
      <c r="J12" s="29">
        <f t="shared" si="1"/>
        <v>12000</v>
      </c>
      <c r="K12" s="29"/>
      <c r="L12" s="29"/>
      <c r="M12" s="29">
        <f>F12+J12</f>
        <v>132000</v>
      </c>
      <c r="N12" s="29"/>
      <c r="O12" s="29"/>
      <c r="P12" s="29"/>
      <c r="Q12" s="131" t="s">
        <v>64</v>
      </c>
      <c r="R12" s="132"/>
      <c r="S12" s="6"/>
      <c r="T12" s="63">
        <f>M5+M11+M14+M17</f>
        <v>905575</v>
      </c>
      <c r="U12" s="64"/>
      <c r="V12" s="64"/>
      <c r="W12" s="65"/>
    </row>
    <row r="13" spans="1:28" ht="30" customHeight="1" thickBot="1">
      <c r="A13" s="92"/>
      <c r="B13" s="13">
        <v>3</v>
      </c>
      <c r="C13" s="59" t="s">
        <v>40</v>
      </c>
      <c r="D13" s="60"/>
      <c r="E13" s="61"/>
      <c r="F13" s="79">
        <v>30000</v>
      </c>
      <c r="G13" s="80"/>
      <c r="H13" s="80"/>
      <c r="I13" s="81"/>
      <c r="J13" s="79">
        <f t="shared" si="1"/>
        <v>3000</v>
      </c>
      <c r="K13" s="80"/>
      <c r="L13" s="81"/>
      <c r="M13" s="79">
        <f t="shared" si="0"/>
        <v>33000</v>
      </c>
      <c r="N13" s="80"/>
      <c r="O13" s="80"/>
      <c r="P13" s="81"/>
      <c r="Q13" s="94" t="s">
        <v>80</v>
      </c>
      <c r="R13" s="95"/>
      <c r="S13" s="6"/>
      <c r="T13" s="66"/>
      <c r="U13" s="67"/>
      <c r="V13" s="67"/>
      <c r="W13" s="68"/>
    </row>
    <row r="14" spans="1:28" ht="30" customHeight="1" thickBot="1">
      <c r="A14" s="92"/>
      <c r="B14" s="14">
        <v>4</v>
      </c>
      <c r="C14" s="28" t="s">
        <v>13</v>
      </c>
      <c r="D14" s="28"/>
      <c r="E14" s="28"/>
      <c r="F14" s="29">
        <v>240000</v>
      </c>
      <c r="G14" s="29"/>
      <c r="H14" s="29"/>
      <c r="I14" s="29"/>
      <c r="J14" s="29">
        <f>F14*0.1</f>
        <v>24000</v>
      </c>
      <c r="K14" s="29"/>
      <c r="L14" s="29"/>
      <c r="M14" s="29">
        <f>F14+J14</f>
        <v>264000</v>
      </c>
      <c r="N14" s="29"/>
      <c r="O14" s="29"/>
      <c r="P14" s="29"/>
      <c r="Q14" s="62" t="s">
        <v>63</v>
      </c>
      <c r="R14" s="28"/>
      <c r="S14" s="6"/>
      <c r="T14" s="84" t="s">
        <v>83</v>
      </c>
      <c r="U14" s="84"/>
      <c r="V14" s="84"/>
      <c r="W14" s="84"/>
    </row>
    <row r="15" spans="1:28" ht="30" customHeight="1">
      <c r="A15" s="92"/>
      <c r="B15" s="13">
        <v>5</v>
      </c>
      <c r="C15" s="70" t="s">
        <v>31</v>
      </c>
      <c r="D15" s="71"/>
      <c r="E15" s="72"/>
      <c r="F15" s="29">
        <v>120000</v>
      </c>
      <c r="G15" s="29"/>
      <c r="H15" s="29"/>
      <c r="I15" s="29"/>
      <c r="J15" s="29">
        <f>F15*0.1</f>
        <v>12000</v>
      </c>
      <c r="K15" s="29"/>
      <c r="L15" s="29"/>
      <c r="M15" s="29">
        <f>F15+J15</f>
        <v>132000</v>
      </c>
      <c r="N15" s="29"/>
      <c r="O15" s="29"/>
      <c r="P15" s="29"/>
      <c r="Q15" s="126" t="s">
        <v>81</v>
      </c>
      <c r="R15" s="127"/>
      <c r="S15" s="17"/>
      <c r="T15" s="63">
        <f>M13</f>
        <v>33000</v>
      </c>
      <c r="U15" s="87"/>
      <c r="V15" s="87"/>
      <c r="W15" s="88"/>
    </row>
    <row r="16" spans="1:28" ht="30" customHeight="1" thickBot="1">
      <c r="A16" s="92"/>
      <c r="B16" s="14">
        <v>6</v>
      </c>
      <c r="C16" s="128" t="s">
        <v>32</v>
      </c>
      <c r="D16" s="129"/>
      <c r="E16" s="130"/>
      <c r="F16" s="79">
        <v>55000</v>
      </c>
      <c r="G16" s="80"/>
      <c r="H16" s="80"/>
      <c r="I16" s="81"/>
      <c r="J16" s="79">
        <f t="shared" si="1"/>
        <v>5500</v>
      </c>
      <c r="K16" s="80"/>
      <c r="L16" s="81"/>
      <c r="M16" s="79">
        <f t="shared" si="0"/>
        <v>60500</v>
      </c>
      <c r="N16" s="80"/>
      <c r="O16" s="80"/>
      <c r="P16" s="81"/>
      <c r="Q16" s="126" t="s">
        <v>81</v>
      </c>
      <c r="R16" s="127"/>
      <c r="S16" s="17"/>
      <c r="T16" s="89"/>
      <c r="U16" s="90"/>
      <c r="V16" s="90"/>
      <c r="W16" s="91"/>
    </row>
    <row r="17" spans="1:27" ht="30" customHeight="1">
      <c r="A17" s="92"/>
      <c r="B17" s="13">
        <v>7</v>
      </c>
      <c r="C17" s="59" t="s">
        <v>78</v>
      </c>
      <c r="D17" s="60"/>
      <c r="E17" s="61"/>
      <c r="F17" s="29">
        <v>35000</v>
      </c>
      <c r="G17" s="29"/>
      <c r="H17" s="29"/>
      <c r="I17" s="29"/>
      <c r="J17" s="29">
        <f t="shared" si="1"/>
        <v>3500</v>
      </c>
      <c r="K17" s="29"/>
      <c r="L17" s="29"/>
      <c r="M17" s="29">
        <f t="shared" si="0"/>
        <v>38500</v>
      </c>
      <c r="N17" s="29"/>
      <c r="O17" s="29"/>
      <c r="P17" s="29"/>
      <c r="Q17" s="62" t="s">
        <v>85</v>
      </c>
      <c r="R17" s="28"/>
      <c r="S17" s="6"/>
      <c r="T17" s="64" t="s">
        <v>84</v>
      </c>
      <c r="U17" s="64"/>
      <c r="V17" s="64"/>
      <c r="W17" s="64"/>
    </row>
    <row r="18" spans="1:27" ht="30" customHeight="1" thickBot="1">
      <c r="A18" s="92"/>
      <c r="B18" s="13">
        <v>8</v>
      </c>
      <c r="C18" s="70"/>
      <c r="D18" s="71"/>
      <c r="E18" s="72"/>
      <c r="F18" s="29">
        <v>0</v>
      </c>
      <c r="G18" s="29"/>
      <c r="H18" s="29"/>
      <c r="I18" s="29"/>
      <c r="J18" s="29">
        <f>F18*0.1</f>
        <v>0</v>
      </c>
      <c r="K18" s="29"/>
      <c r="L18" s="29"/>
      <c r="M18" s="29">
        <f>F18+J18</f>
        <v>0</v>
      </c>
      <c r="N18" s="29"/>
      <c r="O18" s="29"/>
      <c r="P18" s="29"/>
      <c r="Q18" s="62"/>
      <c r="R18" s="28"/>
      <c r="S18" s="6"/>
      <c r="T18" s="73">
        <f>M25</f>
        <v>325600</v>
      </c>
      <c r="U18" s="74"/>
      <c r="V18" s="74"/>
      <c r="W18" s="75"/>
    </row>
    <row r="19" spans="1:27" ht="30" customHeight="1">
      <c r="A19" s="92"/>
      <c r="B19" s="14">
        <v>9</v>
      </c>
      <c r="C19" s="59"/>
      <c r="D19" s="60"/>
      <c r="E19" s="61"/>
      <c r="F19" s="29">
        <v>0</v>
      </c>
      <c r="G19" s="29"/>
      <c r="H19" s="29"/>
      <c r="I19" s="29"/>
      <c r="J19" s="29">
        <f t="shared" si="1"/>
        <v>0</v>
      </c>
      <c r="K19" s="29"/>
      <c r="L19" s="29"/>
      <c r="M19" s="29">
        <f t="shared" si="0"/>
        <v>0</v>
      </c>
      <c r="N19" s="29"/>
      <c r="O19" s="29"/>
      <c r="P19" s="29"/>
      <c r="Q19" s="62"/>
      <c r="R19" s="28"/>
      <c r="S19" s="6"/>
      <c r="T19" s="63">
        <f>T6+T9+T12+T15+T18</f>
        <v>3738141</v>
      </c>
      <c r="U19" s="64"/>
      <c r="V19" s="64"/>
      <c r="W19" s="65"/>
    </row>
    <row r="20" spans="1:27" ht="30" customHeight="1" thickBot="1">
      <c r="A20" s="93"/>
      <c r="B20" s="15">
        <v>10</v>
      </c>
      <c r="C20" s="55"/>
      <c r="D20" s="55"/>
      <c r="E20" s="55"/>
      <c r="F20" s="69">
        <v>0</v>
      </c>
      <c r="G20" s="69"/>
      <c r="H20" s="69"/>
      <c r="I20" s="69"/>
      <c r="J20" s="69">
        <f t="shared" si="1"/>
        <v>0</v>
      </c>
      <c r="K20" s="69"/>
      <c r="L20" s="69"/>
      <c r="M20" s="69">
        <f t="shared" si="0"/>
        <v>0</v>
      </c>
      <c r="N20" s="69"/>
      <c r="O20" s="69"/>
      <c r="P20" s="69"/>
      <c r="Q20" s="55" t="s">
        <v>66</v>
      </c>
      <c r="R20" s="55"/>
      <c r="S20" s="6"/>
      <c r="T20" s="66"/>
      <c r="U20" s="67"/>
      <c r="V20" s="67"/>
      <c r="W20" s="68"/>
    </row>
    <row r="21" spans="1:27" ht="30" customHeight="1" thickTop="1">
      <c r="A21" s="56" t="s">
        <v>22</v>
      </c>
      <c r="B21" s="13">
        <v>1</v>
      </c>
      <c r="C21" s="58" t="s">
        <v>38</v>
      </c>
      <c r="D21" s="58"/>
      <c r="E21" s="58"/>
      <c r="F21" s="32">
        <v>0</v>
      </c>
      <c r="G21" s="32"/>
      <c r="H21" s="32"/>
      <c r="I21" s="32"/>
      <c r="J21" s="32">
        <f>F21*0.1</f>
        <v>0</v>
      </c>
      <c r="K21" s="32"/>
      <c r="L21" s="32"/>
      <c r="M21" s="32">
        <f>F21+J21</f>
        <v>0</v>
      </c>
      <c r="N21" s="32"/>
      <c r="O21" s="32"/>
      <c r="P21" s="32"/>
      <c r="Q21" s="30" t="s">
        <v>63</v>
      </c>
      <c r="R21" s="31"/>
      <c r="S21" s="6"/>
      <c r="T21" s="21"/>
    </row>
    <row r="22" spans="1:27" ht="30" customHeight="1">
      <c r="A22" s="57"/>
      <c r="B22" s="13">
        <v>3</v>
      </c>
      <c r="C22" s="28" t="s">
        <v>26</v>
      </c>
      <c r="D22" s="28"/>
      <c r="E22" s="28"/>
      <c r="F22" s="29">
        <v>0</v>
      </c>
      <c r="G22" s="29"/>
      <c r="H22" s="29"/>
      <c r="I22" s="29"/>
      <c r="J22" s="29">
        <f t="shared" si="1"/>
        <v>0</v>
      </c>
      <c r="K22" s="29"/>
      <c r="L22" s="29"/>
      <c r="M22" s="29">
        <f t="shared" si="0"/>
        <v>0</v>
      </c>
      <c r="N22" s="29"/>
      <c r="O22" s="29"/>
      <c r="P22" s="29"/>
      <c r="Q22" s="30"/>
      <c r="R22" s="31"/>
      <c r="S22" s="6"/>
    </row>
    <row r="23" spans="1:27" ht="30" customHeight="1">
      <c r="A23" s="57"/>
      <c r="B23" s="35">
        <v>4</v>
      </c>
      <c r="C23" s="37" t="s">
        <v>48</v>
      </c>
      <c r="D23" s="38"/>
      <c r="E23" s="39"/>
      <c r="F23" s="43">
        <v>0</v>
      </c>
      <c r="G23" s="43"/>
      <c r="H23" s="43"/>
      <c r="I23" s="43"/>
      <c r="J23" s="43">
        <f t="shared" si="1"/>
        <v>0</v>
      </c>
      <c r="K23" s="43"/>
      <c r="L23" s="43"/>
      <c r="M23" s="44">
        <f>F23+J23+F24</f>
        <v>0</v>
      </c>
      <c r="N23" s="45"/>
      <c r="O23" s="45"/>
      <c r="P23" s="46"/>
      <c r="Q23" s="50" t="s">
        <v>64</v>
      </c>
      <c r="R23" s="51"/>
      <c r="S23" s="6"/>
    </row>
    <row r="24" spans="1:27" ht="30" customHeight="1">
      <c r="A24" s="57"/>
      <c r="B24" s="36"/>
      <c r="C24" s="40"/>
      <c r="D24" s="41"/>
      <c r="E24" s="42"/>
      <c r="F24" s="54">
        <v>0</v>
      </c>
      <c r="G24" s="54"/>
      <c r="H24" s="54"/>
      <c r="I24" s="54"/>
      <c r="J24" s="54" t="s">
        <v>16</v>
      </c>
      <c r="K24" s="54"/>
      <c r="L24" s="54"/>
      <c r="M24" s="47"/>
      <c r="N24" s="48"/>
      <c r="O24" s="48"/>
      <c r="P24" s="49"/>
      <c r="Q24" s="52"/>
      <c r="R24" s="53"/>
      <c r="S24" s="6"/>
    </row>
    <row r="25" spans="1:27" ht="30" customHeight="1">
      <c r="A25" s="57"/>
      <c r="B25" s="13">
        <v>5</v>
      </c>
      <c r="C25" s="28" t="s">
        <v>43</v>
      </c>
      <c r="D25" s="28"/>
      <c r="E25" s="28"/>
      <c r="F25" s="29">
        <v>296000</v>
      </c>
      <c r="G25" s="29"/>
      <c r="H25" s="29"/>
      <c r="I25" s="29"/>
      <c r="J25" s="29">
        <f t="shared" si="1"/>
        <v>29600</v>
      </c>
      <c r="K25" s="29"/>
      <c r="L25" s="29"/>
      <c r="M25" s="29">
        <f t="shared" si="0"/>
        <v>325600</v>
      </c>
      <c r="N25" s="29"/>
      <c r="O25" s="29"/>
      <c r="P25" s="29"/>
      <c r="Q25" s="30"/>
      <c r="R25" s="31"/>
      <c r="S25" s="6"/>
    </row>
    <row r="26" spans="1:27" ht="30" customHeight="1" thickBot="1">
      <c r="A26" s="57"/>
      <c r="B26" s="13">
        <v>6</v>
      </c>
      <c r="C26" s="31" t="s">
        <v>47</v>
      </c>
      <c r="D26" s="31"/>
      <c r="E26" s="31"/>
      <c r="F26" s="32">
        <v>0</v>
      </c>
      <c r="G26" s="32"/>
      <c r="H26" s="32"/>
      <c r="I26" s="32"/>
      <c r="J26" s="32">
        <f t="shared" si="1"/>
        <v>0</v>
      </c>
      <c r="K26" s="32"/>
      <c r="L26" s="32"/>
      <c r="M26" s="32">
        <f t="shared" si="0"/>
        <v>0</v>
      </c>
      <c r="N26" s="32"/>
      <c r="O26" s="32"/>
      <c r="P26" s="32"/>
      <c r="Q26" s="30" t="s">
        <v>60</v>
      </c>
      <c r="R26" s="31"/>
      <c r="S26" s="6"/>
    </row>
    <row r="27" spans="1:27" ht="30" customHeight="1" thickBot="1">
      <c r="A27" s="19"/>
      <c r="B27" s="7"/>
      <c r="C27" s="6"/>
      <c r="D27" s="6"/>
      <c r="E27" s="6"/>
      <c r="F27" s="25">
        <f>SUM(F5:F26)</f>
        <v>3398310</v>
      </c>
      <c r="G27" s="26"/>
      <c r="H27" s="26"/>
      <c r="I27" s="27"/>
      <c r="J27" s="25">
        <f>SUM(J5:J26)</f>
        <v>339831</v>
      </c>
      <c r="K27" s="26"/>
      <c r="L27" s="27"/>
      <c r="M27" s="25">
        <f>SUM(M5:M26)</f>
        <v>3738141</v>
      </c>
      <c r="N27" s="26"/>
      <c r="O27" s="26"/>
      <c r="P27" s="27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8">
    <mergeCell ref="Z8:AB8"/>
    <mergeCell ref="Z7:AB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Q8:R8"/>
    <mergeCell ref="C9:E9"/>
    <mergeCell ref="F9:I9"/>
    <mergeCell ref="J9:L9"/>
    <mergeCell ref="M9:P9"/>
    <mergeCell ref="Q9:R9"/>
    <mergeCell ref="T8:W8"/>
    <mergeCell ref="A6:A10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10:E10"/>
    <mergeCell ref="F10:I10"/>
    <mergeCell ref="J10:L10"/>
    <mergeCell ref="M10:P10"/>
    <mergeCell ref="Q10:R10"/>
    <mergeCell ref="T10:W10"/>
    <mergeCell ref="C14:E14"/>
    <mergeCell ref="F14:I14"/>
    <mergeCell ref="T14:W14"/>
    <mergeCell ref="T11:W11"/>
    <mergeCell ref="C12:E12"/>
    <mergeCell ref="F12:I12"/>
    <mergeCell ref="J12:L12"/>
    <mergeCell ref="M12:P12"/>
    <mergeCell ref="Q12:R12"/>
    <mergeCell ref="T12:W13"/>
    <mergeCell ref="C13:E13"/>
    <mergeCell ref="F13:I13"/>
    <mergeCell ref="J13:L13"/>
    <mergeCell ref="C11:E11"/>
    <mergeCell ref="F11:I11"/>
    <mergeCell ref="J11:L11"/>
    <mergeCell ref="M11:P11"/>
    <mergeCell ref="Q11:R11"/>
    <mergeCell ref="M13:P13"/>
    <mergeCell ref="Q13:R13"/>
    <mergeCell ref="J14:L14"/>
    <mergeCell ref="M14:P14"/>
    <mergeCell ref="Q14:R14"/>
    <mergeCell ref="F16:I16"/>
    <mergeCell ref="J16:L16"/>
    <mergeCell ref="M16:P16"/>
    <mergeCell ref="Q16:R16"/>
    <mergeCell ref="T18:W18"/>
    <mergeCell ref="T17:W17"/>
    <mergeCell ref="C15:E15"/>
    <mergeCell ref="F15:I15"/>
    <mergeCell ref="J15:L15"/>
    <mergeCell ref="M15:P15"/>
    <mergeCell ref="Q15:R15"/>
    <mergeCell ref="J17:L17"/>
    <mergeCell ref="M17:P17"/>
    <mergeCell ref="Q17:R17"/>
    <mergeCell ref="T15:W16"/>
    <mergeCell ref="C16:E16"/>
    <mergeCell ref="A11:A20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C19:E19"/>
    <mergeCell ref="F19:I19"/>
    <mergeCell ref="J19:L19"/>
    <mergeCell ref="M19:P19"/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C18:E18"/>
    <mergeCell ref="F18:I18"/>
    <mergeCell ref="J18:L18"/>
    <mergeCell ref="M18:P18"/>
    <mergeCell ref="Q18:R18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0347-B3DA-4D97-ADD5-80FAE3434C7A}">
  <dimension ref="A1:AA30"/>
  <sheetViews>
    <sheetView zoomScaleNormal="100" workbookViewId="0">
      <selection activeCell="F27" sqref="F27:I27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5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71</v>
      </c>
      <c r="D6" s="112"/>
      <c r="E6" s="112"/>
      <c r="F6" s="113">
        <v>42000</v>
      </c>
      <c r="G6" s="113"/>
      <c r="H6" s="113"/>
      <c r="I6" s="113"/>
      <c r="J6" s="113">
        <v>4200</v>
      </c>
      <c r="K6" s="113"/>
      <c r="L6" s="113"/>
      <c r="M6" s="113">
        <f>F6+J6</f>
        <v>46200</v>
      </c>
      <c r="N6" s="113"/>
      <c r="O6" s="113"/>
      <c r="P6" s="113"/>
      <c r="Q6" s="125" t="s">
        <v>52</v>
      </c>
      <c r="R6" s="112"/>
      <c r="S6" s="6"/>
      <c r="T6" s="63" t="e">
        <f>M8+#REF!+#REF!+M12+M23+M25+M26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569000</v>
      </c>
      <c r="G7" s="29"/>
      <c r="H7" s="29"/>
      <c r="I7" s="29"/>
      <c r="J7" s="29">
        <v>56900</v>
      </c>
      <c r="K7" s="29"/>
      <c r="L7" s="29"/>
      <c r="M7" s="29">
        <f>F7+J7</f>
        <v>625900</v>
      </c>
      <c r="N7" s="29"/>
      <c r="O7" s="29"/>
      <c r="P7" s="29"/>
      <c r="Q7" s="30" t="s">
        <v>64</v>
      </c>
      <c r="R7" s="31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68</v>
      </c>
      <c r="D8" s="60"/>
      <c r="E8" s="61"/>
      <c r="F8" s="79">
        <v>356000</v>
      </c>
      <c r="G8" s="80"/>
      <c r="H8" s="80"/>
      <c r="I8" s="81"/>
      <c r="J8" s="79">
        <v>35600</v>
      </c>
      <c r="K8" s="80"/>
      <c r="L8" s="81"/>
      <c r="M8" s="79">
        <f>F8+J8</f>
        <v>391600</v>
      </c>
      <c r="N8" s="80"/>
      <c r="O8" s="80"/>
      <c r="P8" s="81"/>
      <c r="Q8" s="62" t="s">
        <v>52</v>
      </c>
      <c r="R8" s="28"/>
      <c r="S8" s="6"/>
      <c r="T8" s="21"/>
      <c r="U8" s="21"/>
      <c r="V8" s="21"/>
      <c r="W8" s="21"/>
    </row>
    <row r="9" spans="1:23" ht="30" customHeight="1" thickBot="1">
      <c r="A9" s="92"/>
      <c r="B9" s="24">
        <v>4</v>
      </c>
      <c r="C9" s="104" t="s">
        <v>11</v>
      </c>
      <c r="D9" s="105"/>
      <c r="E9" s="106"/>
      <c r="F9" s="44">
        <v>116000</v>
      </c>
      <c r="G9" s="45"/>
      <c r="H9" s="45"/>
      <c r="I9" s="46"/>
      <c r="J9" s="44">
        <f>F9*0.1</f>
        <v>11600</v>
      </c>
      <c r="K9" s="45"/>
      <c r="L9" s="46"/>
      <c r="M9" s="44">
        <f t="shared" ref="M9" si="0">F9+J9</f>
        <v>127600</v>
      </c>
      <c r="N9" s="45"/>
      <c r="O9" s="45"/>
      <c r="P9" s="46"/>
      <c r="Q9" s="123"/>
      <c r="R9" s="124"/>
      <c r="S9" s="6"/>
      <c r="T9" s="63">
        <f>M9+M5</f>
        <v>664675</v>
      </c>
      <c r="U9" s="64"/>
      <c r="V9" s="64"/>
      <c r="W9" s="65"/>
    </row>
    <row r="10" spans="1:23" ht="30" customHeight="1" thickBot="1">
      <c r="A10" s="93"/>
      <c r="B10" s="15">
        <v>5</v>
      </c>
      <c r="C10" s="96" t="s">
        <v>10</v>
      </c>
      <c r="D10" s="97"/>
      <c r="E10" s="98"/>
      <c r="F10" s="99">
        <v>175000</v>
      </c>
      <c r="G10" s="100"/>
      <c r="H10" s="100"/>
      <c r="I10" s="101"/>
      <c r="J10" s="99">
        <f>F10*0.1</f>
        <v>17500</v>
      </c>
      <c r="K10" s="100"/>
      <c r="L10" s="101"/>
      <c r="M10" s="99">
        <f t="shared" ref="M10:M26" si="1">F10+J10</f>
        <v>192500</v>
      </c>
      <c r="N10" s="100"/>
      <c r="O10" s="100"/>
      <c r="P10" s="101"/>
      <c r="Q10" s="116"/>
      <c r="R10" s="55"/>
      <c r="S10" s="6"/>
      <c r="T10" s="63">
        <f>M10+M6</f>
        <v>238700</v>
      </c>
      <c r="U10" s="64"/>
      <c r="V10" s="64"/>
      <c r="W10" s="65"/>
    </row>
    <row r="11" spans="1:23" ht="30" customHeight="1" thickTop="1" thickBot="1">
      <c r="A11" s="92" t="s">
        <v>21</v>
      </c>
      <c r="B11" s="13">
        <v>1</v>
      </c>
      <c r="C11" s="31" t="s">
        <v>14</v>
      </c>
      <c r="D11" s="31"/>
      <c r="E11" s="31"/>
      <c r="F11" s="32">
        <v>525000</v>
      </c>
      <c r="G11" s="32"/>
      <c r="H11" s="32"/>
      <c r="I11" s="32"/>
      <c r="J11" s="32">
        <f t="shared" ref="J11:J26" si="2">F11*0.1</f>
        <v>52500</v>
      </c>
      <c r="K11" s="32"/>
      <c r="L11" s="32"/>
      <c r="M11" s="32">
        <f t="shared" si="1"/>
        <v>577500</v>
      </c>
      <c r="N11" s="32"/>
      <c r="O11" s="32"/>
      <c r="P11" s="32"/>
      <c r="Q11" s="30" t="s">
        <v>63</v>
      </c>
      <c r="R11" s="31"/>
      <c r="S11" s="6"/>
      <c r="T11" s="90" t="s">
        <v>54</v>
      </c>
      <c r="U11" s="90"/>
      <c r="V11" s="90"/>
      <c r="W11" s="90"/>
    </row>
    <row r="12" spans="1:23" ht="30" customHeight="1">
      <c r="A12" s="92"/>
      <c r="B12" s="14">
        <v>2</v>
      </c>
      <c r="C12" s="28" t="s">
        <v>25</v>
      </c>
      <c r="D12" s="28"/>
      <c r="E12" s="28"/>
      <c r="F12" s="29">
        <v>660000</v>
      </c>
      <c r="G12" s="29"/>
      <c r="H12" s="29"/>
      <c r="I12" s="29"/>
      <c r="J12" s="29">
        <f t="shared" si="2"/>
        <v>66000</v>
      </c>
      <c r="K12" s="29"/>
      <c r="L12" s="29"/>
      <c r="M12" s="29">
        <f>F12+J12</f>
        <v>726000</v>
      </c>
      <c r="N12" s="29"/>
      <c r="O12" s="29"/>
      <c r="P12" s="29"/>
      <c r="Q12" s="30" t="s">
        <v>64</v>
      </c>
      <c r="R12" s="31"/>
      <c r="S12" s="6"/>
      <c r="T12" s="63">
        <f>M19+M17+M16+M15+M14+M13+M11+M5</f>
        <v>2071575</v>
      </c>
      <c r="U12" s="64"/>
      <c r="V12" s="64"/>
      <c r="W12" s="65"/>
    </row>
    <row r="13" spans="1:23" ht="30" customHeight="1" thickBot="1">
      <c r="A13" s="92"/>
      <c r="B13" s="13">
        <v>3</v>
      </c>
      <c r="C13" s="59" t="s">
        <v>40</v>
      </c>
      <c r="D13" s="60"/>
      <c r="E13" s="61"/>
      <c r="F13" s="79">
        <v>720000</v>
      </c>
      <c r="G13" s="80"/>
      <c r="H13" s="80"/>
      <c r="I13" s="81"/>
      <c r="J13" s="79">
        <f t="shared" si="2"/>
        <v>72000</v>
      </c>
      <c r="K13" s="80"/>
      <c r="L13" s="81"/>
      <c r="M13" s="79">
        <f t="shared" si="1"/>
        <v>792000</v>
      </c>
      <c r="N13" s="80"/>
      <c r="O13" s="80"/>
      <c r="P13" s="81"/>
      <c r="Q13" s="94" t="s">
        <v>63</v>
      </c>
      <c r="R13" s="95"/>
      <c r="S13" s="6"/>
      <c r="T13" s="66"/>
      <c r="U13" s="67"/>
      <c r="V13" s="67"/>
      <c r="W13" s="68"/>
    </row>
    <row r="14" spans="1:23" ht="30" customHeight="1" thickBot="1">
      <c r="A14" s="92"/>
      <c r="B14" s="14">
        <v>4</v>
      </c>
      <c r="C14" s="28" t="s">
        <v>13</v>
      </c>
      <c r="D14" s="28"/>
      <c r="E14" s="28"/>
      <c r="F14" s="29">
        <v>105000</v>
      </c>
      <c r="G14" s="29"/>
      <c r="H14" s="29"/>
      <c r="I14" s="29"/>
      <c r="J14" s="29">
        <f>F14*0.1</f>
        <v>10500</v>
      </c>
      <c r="K14" s="29"/>
      <c r="L14" s="29"/>
      <c r="M14" s="29">
        <f>F14+J14</f>
        <v>115500</v>
      </c>
      <c r="N14" s="29"/>
      <c r="O14" s="29"/>
      <c r="P14" s="29"/>
      <c r="Q14" s="62" t="s">
        <v>63</v>
      </c>
      <c r="R14" s="28"/>
      <c r="S14" s="6"/>
      <c r="T14" s="21"/>
      <c r="U14" s="21"/>
      <c r="V14" s="21"/>
      <c r="W14" s="21"/>
    </row>
    <row r="15" spans="1:23" ht="30" customHeight="1">
      <c r="A15" s="92"/>
      <c r="B15" s="13">
        <v>5</v>
      </c>
      <c r="C15" s="70" t="s">
        <v>77</v>
      </c>
      <c r="D15" s="71"/>
      <c r="E15" s="72"/>
      <c r="F15" s="29">
        <v>15000</v>
      </c>
      <c r="G15" s="29"/>
      <c r="H15" s="29"/>
      <c r="I15" s="29"/>
      <c r="J15" s="29">
        <f>F15*0.1</f>
        <v>1500</v>
      </c>
      <c r="K15" s="29"/>
      <c r="L15" s="29"/>
      <c r="M15" s="29">
        <f>F15+J15</f>
        <v>16500</v>
      </c>
      <c r="N15" s="29"/>
      <c r="O15" s="29"/>
      <c r="P15" s="29"/>
      <c r="Q15" s="62" t="s">
        <v>63</v>
      </c>
      <c r="R15" s="28"/>
      <c r="S15" s="17"/>
      <c r="T15" s="63" t="e">
        <f>T6+T10+T12</f>
        <v>#REF!</v>
      </c>
      <c r="U15" s="87"/>
      <c r="V15" s="87"/>
      <c r="W15" s="88"/>
    </row>
    <row r="16" spans="1:23" ht="30" customHeight="1" thickBot="1">
      <c r="A16" s="92"/>
      <c r="B16" s="14">
        <v>6</v>
      </c>
      <c r="C16" s="128" t="s">
        <v>76</v>
      </c>
      <c r="D16" s="129"/>
      <c r="E16" s="130"/>
      <c r="F16" s="79">
        <v>30000</v>
      </c>
      <c r="G16" s="80"/>
      <c r="H16" s="80"/>
      <c r="I16" s="81"/>
      <c r="J16" s="79">
        <f t="shared" si="2"/>
        <v>3000</v>
      </c>
      <c r="K16" s="80"/>
      <c r="L16" s="81"/>
      <c r="M16" s="79">
        <f t="shared" si="1"/>
        <v>33000</v>
      </c>
      <c r="N16" s="80"/>
      <c r="O16" s="80"/>
      <c r="P16" s="81"/>
      <c r="Q16" s="62" t="s">
        <v>63</v>
      </c>
      <c r="R16" s="28"/>
      <c r="S16" s="17"/>
      <c r="T16" s="89"/>
      <c r="U16" s="90"/>
      <c r="V16" s="90"/>
      <c r="W16" s="91"/>
    </row>
    <row r="17" spans="1:27" ht="30" customHeight="1">
      <c r="A17" s="92"/>
      <c r="B17" s="13">
        <v>7</v>
      </c>
      <c r="C17" s="59"/>
      <c r="D17" s="60"/>
      <c r="E17" s="61"/>
      <c r="F17" s="29">
        <v>0</v>
      </c>
      <c r="G17" s="29"/>
      <c r="H17" s="29"/>
      <c r="I17" s="29"/>
      <c r="J17" s="29">
        <f t="shared" si="2"/>
        <v>0</v>
      </c>
      <c r="K17" s="29"/>
      <c r="L17" s="29"/>
      <c r="M17" s="29">
        <f t="shared" si="1"/>
        <v>0</v>
      </c>
      <c r="N17" s="29"/>
      <c r="O17" s="29"/>
      <c r="P17" s="29"/>
      <c r="Q17" s="62" t="s">
        <v>65</v>
      </c>
      <c r="R17" s="28"/>
      <c r="S17" s="6"/>
      <c r="T17" s="21"/>
      <c r="U17" s="21"/>
      <c r="V17" s="21"/>
      <c r="W17" s="21"/>
    </row>
    <row r="18" spans="1:27" ht="30" customHeight="1" thickBot="1">
      <c r="A18" s="92"/>
      <c r="B18" s="13">
        <v>8</v>
      </c>
      <c r="C18" s="70"/>
      <c r="D18" s="71"/>
      <c r="E18" s="72"/>
      <c r="F18" s="29">
        <v>0</v>
      </c>
      <c r="G18" s="29"/>
      <c r="H18" s="29"/>
      <c r="I18" s="29"/>
      <c r="J18" s="29">
        <f>F18*0.1</f>
        <v>0</v>
      </c>
      <c r="K18" s="29"/>
      <c r="L18" s="29"/>
      <c r="M18" s="29">
        <f>F18+J18</f>
        <v>0</v>
      </c>
      <c r="N18" s="29"/>
      <c r="O18" s="29"/>
      <c r="P18" s="29"/>
      <c r="Q18" s="62"/>
      <c r="R18" s="28"/>
      <c r="S18" s="6"/>
      <c r="T18" s="21"/>
      <c r="U18" s="21"/>
      <c r="V18" s="21"/>
      <c r="W18" s="21"/>
    </row>
    <row r="19" spans="1:27" ht="30" customHeight="1">
      <c r="A19" s="92"/>
      <c r="B19" s="14">
        <v>9</v>
      </c>
      <c r="C19" s="59"/>
      <c r="D19" s="60"/>
      <c r="E19" s="61"/>
      <c r="F19" s="29">
        <v>0</v>
      </c>
      <c r="G19" s="29"/>
      <c r="H19" s="29"/>
      <c r="I19" s="29"/>
      <c r="J19" s="29">
        <f t="shared" si="2"/>
        <v>0</v>
      </c>
      <c r="K19" s="29"/>
      <c r="L19" s="29"/>
      <c r="M19" s="29">
        <f t="shared" si="1"/>
        <v>0</v>
      </c>
      <c r="N19" s="29"/>
      <c r="O19" s="29"/>
      <c r="P19" s="29"/>
      <c r="Q19" s="62"/>
      <c r="R19" s="28"/>
      <c r="S19" s="6"/>
      <c r="T19" s="63" t="e">
        <f>M27-T15</f>
        <v>#REF!</v>
      </c>
      <c r="U19" s="64"/>
      <c r="V19" s="64"/>
      <c r="W19" s="65"/>
    </row>
    <row r="20" spans="1:27" ht="30" customHeight="1" thickBot="1">
      <c r="A20" s="93"/>
      <c r="B20" s="15">
        <v>10</v>
      </c>
      <c r="C20" s="55"/>
      <c r="D20" s="55"/>
      <c r="E20" s="55"/>
      <c r="F20" s="69">
        <v>0</v>
      </c>
      <c r="G20" s="69"/>
      <c r="H20" s="69"/>
      <c r="I20" s="69"/>
      <c r="J20" s="69">
        <f t="shared" si="2"/>
        <v>0</v>
      </c>
      <c r="K20" s="69"/>
      <c r="L20" s="69"/>
      <c r="M20" s="69">
        <f t="shared" si="1"/>
        <v>0</v>
      </c>
      <c r="N20" s="69"/>
      <c r="O20" s="69"/>
      <c r="P20" s="69"/>
      <c r="Q20" s="55" t="s">
        <v>66</v>
      </c>
      <c r="R20" s="55"/>
      <c r="S20" s="6"/>
      <c r="T20" s="66"/>
      <c r="U20" s="67"/>
      <c r="V20" s="67"/>
      <c r="W20" s="68"/>
    </row>
    <row r="21" spans="1:27" ht="30" customHeight="1" thickTop="1">
      <c r="A21" s="56" t="s">
        <v>22</v>
      </c>
      <c r="B21" s="13">
        <v>1</v>
      </c>
      <c r="C21" s="58" t="s">
        <v>38</v>
      </c>
      <c r="D21" s="58"/>
      <c r="E21" s="58"/>
      <c r="F21" s="32">
        <v>0</v>
      </c>
      <c r="G21" s="32"/>
      <c r="H21" s="32"/>
      <c r="I21" s="32"/>
      <c r="J21" s="32">
        <f>F21*0.1</f>
        <v>0</v>
      </c>
      <c r="K21" s="32"/>
      <c r="L21" s="32"/>
      <c r="M21" s="32">
        <f>F21+J21</f>
        <v>0</v>
      </c>
      <c r="N21" s="32"/>
      <c r="O21" s="32"/>
      <c r="P21" s="32"/>
      <c r="Q21" s="30" t="s">
        <v>63</v>
      </c>
      <c r="R21" s="31"/>
      <c r="S21" s="6"/>
      <c r="T21" s="21"/>
    </row>
    <row r="22" spans="1:27" ht="30" customHeight="1">
      <c r="A22" s="57"/>
      <c r="B22" s="13">
        <v>3</v>
      </c>
      <c r="C22" s="28" t="s">
        <v>26</v>
      </c>
      <c r="D22" s="28"/>
      <c r="E22" s="28"/>
      <c r="F22" s="29">
        <v>152000</v>
      </c>
      <c r="G22" s="29"/>
      <c r="H22" s="29"/>
      <c r="I22" s="29"/>
      <c r="J22" s="29">
        <f t="shared" si="2"/>
        <v>15200</v>
      </c>
      <c r="K22" s="29"/>
      <c r="L22" s="29"/>
      <c r="M22" s="29">
        <f t="shared" si="1"/>
        <v>167200</v>
      </c>
      <c r="N22" s="29"/>
      <c r="O22" s="29"/>
      <c r="P22" s="29"/>
      <c r="Q22" s="30"/>
      <c r="R22" s="31"/>
      <c r="S22" s="6"/>
    </row>
    <row r="23" spans="1:27" ht="30" customHeight="1">
      <c r="A23" s="57"/>
      <c r="B23" s="35">
        <v>4</v>
      </c>
      <c r="C23" s="37" t="s">
        <v>48</v>
      </c>
      <c r="D23" s="38"/>
      <c r="E23" s="39"/>
      <c r="F23" s="43">
        <v>0</v>
      </c>
      <c r="G23" s="43"/>
      <c r="H23" s="43"/>
      <c r="I23" s="43"/>
      <c r="J23" s="43">
        <f t="shared" si="2"/>
        <v>0</v>
      </c>
      <c r="K23" s="43"/>
      <c r="L23" s="43"/>
      <c r="M23" s="44">
        <f>F23+J23+F24</f>
        <v>0</v>
      </c>
      <c r="N23" s="45"/>
      <c r="O23" s="45"/>
      <c r="P23" s="46"/>
      <c r="Q23" s="50" t="s">
        <v>64</v>
      </c>
      <c r="R23" s="51"/>
      <c r="S23" s="6"/>
    </row>
    <row r="24" spans="1:27" ht="30" customHeight="1">
      <c r="A24" s="57"/>
      <c r="B24" s="36"/>
      <c r="C24" s="40"/>
      <c r="D24" s="41"/>
      <c r="E24" s="42"/>
      <c r="F24" s="54">
        <v>0</v>
      </c>
      <c r="G24" s="54"/>
      <c r="H24" s="54"/>
      <c r="I24" s="54"/>
      <c r="J24" s="54" t="s">
        <v>16</v>
      </c>
      <c r="K24" s="54"/>
      <c r="L24" s="54"/>
      <c r="M24" s="47"/>
      <c r="N24" s="48"/>
      <c r="O24" s="48"/>
      <c r="P24" s="49"/>
      <c r="Q24" s="52"/>
      <c r="R24" s="53"/>
      <c r="S24" s="6"/>
    </row>
    <row r="25" spans="1:27" ht="30" customHeight="1">
      <c r="A25" s="57"/>
      <c r="B25" s="13">
        <v>5</v>
      </c>
      <c r="C25" s="28" t="s">
        <v>43</v>
      </c>
      <c r="D25" s="28"/>
      <c r="E25" s="28"/>
      <c r="F25" s="29">
        <v>84000</v>
      </c>
      <c r="G25" s="29"/>
      <c r="H25" s="29"/>
      <c r="I25" s="29"/>
      <c r="J25" s="29">
        <f t="shared" si="2"/>
        <v>8400</v>
      </c>
      <c r="K25" s="29"/>
      <c r="L25" s="29"/>
      <c r="M25" s="29">
        <f t="shared" si="1"/>
        <v>92400</v>
      </c>
      <c r="N25" s="29"/>
      <c r="O25" s="29"/>
      <c r="P25" s="29"/>
      <c r="Q25" s="30"/>
      <c r="R25" s="31"/>
      <c r="S25" s="6"/>
    </row>
    <row r="26" spans="1:27" ht="30" customHeight="1" thickBot="1">
      <c r="A26" s="57"/>
      <c r="B26" s="13">
        <v>6</v>
      </c>
      <c r="C26" s="31" t="s">
        <v>47</v>
      </c>
      <c r="D26" s="31"/>
      <c r="E26" s="31"/>
      <c r="F26" s="32">
        <v>0</v>
      </c>
      <c r="G26" s="32"/>
      <c r="H26" s="32"/>
      <c r="I26" s="32"/>
      <c r="J26" s="32">
        <f t="shared" si="2"/>
        <v>0</v>
      </c>
      <c r="K26" s="32"/>
      <c r="L26" s="32"/>
      <c r="M26" s="32">
        <f t="shared" si="1"/>
        <v>0</v>
      </c>
      <c r="N26" s="32"/>
      <c r="O26" s="32"/>
      <c r="P26" s="32"/>
      <c r="Q26" s="30" t="s">
        <v>60</v>
      </c>
      <c r="R26" s="31"/>
      <c r="S26" s="6"/>
    </row>
    <row r="27" spans="1:27" ht="30" customHeight="1" thickBot="1">
      <c r="A27" s="19"/>
      <c r="B27" s="7"/>
      <c r="C27" s="6"/>
      <c r="D27" s="6"/>
      <c r="E27" s="6"/>
      <c r="F27" s="25">
        <f>SUM(F5:F26)</f>
        <v>4037250</v>
      </c>
      <c r="G27" s="26"/>
      <c r="H27" s="26"/>
      <c r="I27" s="27"/>
      <c r="J27" s="25">
        <f>SUM(J5:J26)</f>
        <v>403725</v>
      </c>
      <c r="K27" s="26"/>
      <c r="L27" s="27"/>
      <c r="M27" s="25">
        <f>SUM(M5:M26)</f>
        <v>4440975</v>
      </c>
      <c r="N27" s="26"/>
      <c r="O27" s="26"/>
      <c r="P27" s="27"/>
      <c r="Q27" s="6"/>
      <c r="R27" s="6"/>
      <c r="S27" s="6"/>
    </row>
    <row r="28" spans="1:27" ht="26.25" customHeight="1">
      <c r="A28" s="19"/>
      <c r="C28" s="6"/>
      <c r="D28" s="6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  <c r="S28" s="6"/>
    </row>
    <row r="29" spans="1:27" ht="26.25" customHeight="1">
      <c r="A29" s="6"/>
      <c r="S29" s="6"/>
    </row>
    <row r="30" spans="1:27" ht="30" customHeight="1">
      <c r="S30" s="2"/>
      <c r="AA30" s="1" t="s">
        <v>45</v>
      </c>
    </row>
  </sheetData>
  <mergeCells count="132">
    <mergeCell ref="M9:P9"/>
    <mergeCell ref="Q9:R9"/>
    <mergeCell ref="T9:W9"/>
    <mergeCell ref="C5:E5"/>
    <mergeCell ref="F5:I5"/>
    <mergeCell ref="J5:L5"/>
    <mergeCell ref="M5:P5"/>
    <mergeCell ref="Q5:R5"/>
    <mergeCell ref="T5:W5"/>
    <mergeCell ref="Q8:R8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10:E10"/>
    <mergeCell ref="F10:I10"/>
    <mergeCell ref="J10:L10"/>
    <mergeCell ref="M10:P10"/>
    <mergeCell ref="Q10:R10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10:W10"/>
    <mergeCell ref="C9:E9"/>
    <mergeCell ref="F9:I9"/>
    <mergeCell ref="J9:L9"/>
    <mergeCell ref="C14:E14"/>
    <mergeCell ref="F14:I14"/>
    <mergeCell ref="J14:L14"/>
    <mergeCell ref="M14:P14"/>
    <mergeCell ref="Q14:R14"/>
    <mergeCell ref="C15:E15"/>
    <mergeCell ref="F15:I15"/>
    <mergeCell ref="J15:L15"/>
    <mergeCell ref="M15:P15"/>
    <mergeCell ref="Q15:R15"/>
    <mergeCell ref="A6:A10"/>
    <mergeCell ref="J12:L12"/>
    <mergeCell ref="M12:P12"/>
    <mergeCell ref="Q12:R12"/>
    <mergeCell ref="T12:W13"/>
    <mergeCell ref="C13:E13"/>
    <mergeCell ref="F13:I13"/>
    <mergeCell ref="J13:L13"/>
    <mergeCell ref="M13:P13"/>
    <mergeCell ref="Q13:R13"/>
    <mergeCell ref="A11:A20"/>
    <mergeCell ref="C11:E11"/>
    <mergeCell ref="F11:I11"/>
    <mergeCell ref="J11:L11"/>
    <mergeCell ref="M11:P11"/>
    <mergeCell ref="Q11:R11"/>
    <mergeCell ref="T11:W11"/>
    <mergeCell ref="C12:E12"/>
    <mergeCell ref="F12:I12"/>
    <mergeCell ref="T15:W16"/>
    <mergeCell ref="C16:E16"/>
    <mergeCell ref="F16:I16"/>
    <mergeCell ref="J16:L16"/>
    <mergeCell ref="M16:P16"/>
    <mergeCell ref="Q16:R16"/>
    <mergeCell ref="C19:E19"/>
    <mergeCell ref="F19:I19"/>
    <mergeCell ref="J19:L19"/>
    <mergeCell ref="M19:P19"/>
    <mergeCell ref="Q19:R19"/>
    <mergeCell ref="T19:W20"/>
    <mergeCell ref="C20:E20"/>
    <mergeCell ref="F20:I20"/>
    <mergeCell ref="J20:L20"/>
    <mergeCell ref="M20:P20"/>
    <mergeCell ref="Q20:R20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A21:A26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B23:B24"/>
    <mergeCell ref="C23:E24"/>
    <mergeCell ref="F23:I23"/>
    <mergeCell ref="J23:L23"/>
    <mergeCell ref="M23:P24"/>
    <mergeCell ref="Q23:R24"/>
    <mergeCell ref="F24:I24"/>
    <mergeCell ref="J24:L24"/>
    <mergeCell ref="F27:I27"/>
    <mergeCell ref="J27:L27"/>
    <mergeCell ref="M27:P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Q26:R26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9A8E-B299-40C8-B83B-9AA0A74DE33D}">
  <dimension ref="A1:AA29"/>
  <sheetViews>
    <sheetView zoomScaleNormal="100" workbookViewId="0">
      <selection activeCell="Q12" sqref="Q12:R12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4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48" t="s">
        <v>63</v>
      </c>
      <c r="R5" s="149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9</v>
      </c>
      <c r="D6" s="112"/>
      <c r="E6" s="112"/>
      <c r="F6" s="113">
        <v>103765</v>
      </c>
      <c r="G6" s="113"/>
      <c r="H6" s="113"/>
      <c r="I6" s="113"/>
      <c r="J6" s="113">
        <v>10376</v>
      </c>
      <c r="K6" s="113"/>
      <c r="L6" s="113"/>
      <c r="M6" s="113">
        <f>F6+J6</f>
        <v>114141</v>
      </c>
      <c r="N6" s="113"/>
      <c r="O6" s="113"/>
      <c r="P6" s="113"/>
      <c r="Q6" s="150" t="s">
        <v>74</v>
      </c>
      <c r="R6" s="151"/>
      <c r="S6" s="6"/>
      <c r="T6" s="63" t="e">
        <f>M8+#REF!+#REF!+M11+M22+M24+M25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761260</v>
      </c>
      <c r="G7" s="29"/>
      <c r="H7" s="29"/>
      <c r="I7" s="29"/>
      <c r="J7" s="29">
        <v>76126</v>
      </c>
      <c r="K7" s="29"/>
      <c r="L7" s="29"/>
      <c r="M7" s="29">
        <f>F7+J7</f>
        <v>837386</v>
      </c>
      <c r="N7" s="29"/>
      <c r="O7" s="29"/>
      <c r="P7" s="29"/>
      <c r="Q7" s="144" t="s">
        <v>64</v>
      </c>
      <c r="R7" s="145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68</v>
      </c>
      <c r="D8" s="60"/>
      <c r="E8" s="61"/>
      <c r="F8" s="79">
        <v>447000</v>
      </c>
      <c r="G8" s="80"/>
      <c r="H8" s="80"/>
      <c r="I8" s="81"/>
      <c r="J8" s="79">
        <v>44700</v>
      </c>
      <c r="K8" s="80"/>
      <c r="L8" s="81"/>
      <c r="M8" s="79">
        <f>F8+J8</f>
        <v>491700</v>
      </c>
      <c r="N8" s="80"/>
      <c r="O8" s="80"/>
      <c r="P8" s="81"/>
      <c r="Q8" s="139" t="s">
        <v>73</v>
      </c>
      <c r="R8" s="140"/>
      <c r="S8" s="6"/>
      <c r="T8" s="21"/>
      <c r="U8" s="21"/>
      <c r="V8" s="21"/>
      <c r="W8" s="21"/>
    </row>
    <row r="9" spans="1:23" ht="30" customHeight="1" thickBot="1">
      <c r="A9" s="93"/>
      <c r="B9" s="15">
        <v>4</v>
      </c>
      <c r="C9" s="96"/>
      <c r="D9" s="97"/>
      <c r="E9" s="98"/>
      <c r="F9" s="99"/>
      <c r="G9" s="100"/>
      <c r="H9" s="100"/>
      <c r="I9" s="101"/>
      <c r="J9" s="99">
        <f>F9*0.1</f>
        <v>0</v>
      </c>
      <c r="K9" s="100"/>
      <c r="L9" s="101"/>
      <c r="M9" s="99">
        <f t="shared" ref="M9:M25" si="0">F9+J9</f>
        <v>0</v>
      </c>
      <c r="N9" s="100"/>
      <c r="O9" s="100"/>
      <c r="P9" s="101"/>
      <c r="Q9" s="148"/>
      <c r="R9" s="149"/>
      <c r="S9" s="6"/>
      <c r="T9" s="63">
        <f>M9+M6</f>
        <v>114141</v>
      </c>
      <c r="U9" s="64"/>
      <c r="V9" s="64"/>
      <c r="W9" s="65"/>
    </row>
    <row r="10" spans="1:23" ht="30" customHeight="1" thickTop="1" thickBot="1">
      <c r="A10" s="92" t="s">
        <v>21</v>
      </c>
      <c r="B10" s="13">
        <v>1</v>
      </c>
      <c r="C10" s="31" t="s">
        <v>14</v>
      </c>
      <c r="D10" s="31"/>
      <c r="E10" s="31"/>
      <c r="F10" s="32">
        <v>615000</v>
      </c>
      <c r="G10" s="32"/>
      <c r="H10" s="32"/>
      <c r="I10" s="32"/>
      <c r="J10" s="32">
        <f t="shared" ref="J10:J25" si="1">F10*0.1</f>
        <v>61500</v>
      </c>
      <c r="K10" s="32"/>
      <c r="L10" s="32"/>
      <c r="M10" s="32">
        <f t="shared" si="0"/>
        <v>676500</v>
      </c>
      <c r="N10" s="32"/>
      <c r="O10" s="32"/>
      <c r="P10" s="32"/>
      <c r="Q10" s="144" t="s">
        <v>63</v>
      </c>
      <c r="R10" s="145"/>
      <c r="S10" s="6"/>
      <c r="T10" s="90" t="s">
        <v>54</v>
      </c>
      <c r="U10" s="90"/>
      <c r="V10" s="90"/>
      <c r="W10" s="90"/>
    </row>
    <row r="11" spans="1:23" ht="30" customHeight="1">
      <c r="A11" s="92"/>
      <c r="B11" s="14">
        <v>2</v>
      </c>
      <c r="C11" s="28" t="s">
        <v>25</v>
      </c>
      <c r="D11" s="28"/>
      <c r="E11" s="28"/>
      <c r="F11" s="29">
        <v>1013500</v>
      </c>
      <c r="G11" s="29"/>
      <c r="H11" s="29"/>
      <c r="I11" s="29"/>
      <c r="J11" s="29">
        <f t="shared" si="1"/>
        <v>101350</v>
      </c>
      <c r="K11" s="29"/>
      <c r="L11" s="29"/>
      <c r="M11" s="29">
        <f>F11+J11</f>
        <v>1114850</v>
      </c>
      <c r="N11" s="29"/>
      <c r="O11" s="29"/>
      <c r="P11" s="29"/>
      <c r="Q11" s="144" t="s">
        <v>64</v>
      </c>
      <c r="R11" s="145"/>
      <c r="S11" s="6"/>
      <c r="T11" s="63">
        <f>M18+M16+M15+M14+M13+M12+M10+M5</f>
        <v>2510475</v>
      </c>
      <c r="U11" s="64"/>
      <c r="V11" s="64"/>
      <c r="W11" s="65"/>
    </row>
    <row r="12" spans="1:23" ht="30" customHeight="1" thickBot="1">
      <c r="A12" s="92"/>
      <c r="B12" s="13">
        <v>3</v>
      </c>
      <c r="C12" s="59" t="s">
        <v>40</v>
      </c>
      <c r="D12" s="60"/>
      <c r="E12" s="61"/>
      <c r="F12" s="79">
        <v>900000</v>
      </c>
      <c r="G12" s="80"/>
      <c r="H12" s="80"/>
      <c r="I12" s="81"/>
      <c r="J12" s="79">
        <f t="shared" si="1"/>
        <v>90000</v>
      </c>
      <c r="K12" s="80"/>
      <c r="L12" s="81"/>
      <c r="M12" s="79">
        <f t="shared" si="0"/>
        <v>990000</v>
      </c>
      <c r="N12" s="80"/>
      <c r="O12" s="80"/>
      <c r="P12" s="81"/>
      <c r="Q12" s="146" t="s">
        <v>75</v>
      </c>
      <c r="R12" s="147"/>
      <c r="S12" s="6"/>
      <c r="T12" s="66"/>
      <c r="U12" s="67"/>
      <c r="V12" s="67"/>
      <c r="W12" s="68"/>
    </row>
    <row r="13" spans="1:23" ht="30" customHeight="1" thickBot="1">
      <c r="A13" s="92"/>
      <c r="B13" s="14">
        <v>4</v>
      </c>
      <c r="C13" s="28" t="s">
        <v>13</v>
      </c>
      <c r="D13" s="28"/>
      <c r="E13" s="28"/>
      <c r="F13" s="29">
        <v>60000</v>
      </c>
      <c r="G13" s="29"/>
      <c r="H13" s="29"/>
      <c r="I13" s="29"/>
      <c r="J13" s="29">
        <f>F13*0.1</f>
        <v>6000</v>
      </c>
      <c r="K13" s="29"/>
      <c r="L13" s="29"/>
      <c r="M13" s="29">
        <f>F13+J13</f>
        <v>66000</v>
      </c>
      <c r="N13" s="29"/>
      <c r="O13" s="29"/>
      <c r="P13" s="29"/>
      <c r="Q13" s="139" t="s">
        <v>63</v>
      </c>
      <c r="R13" s="140"/>
      <c r="S13" s="6"/>
      <c r="T13" s="21"/>
      <c r="U13" s="21"/>
      <c r="V13" s="21"/>
      <c r="W13" s="21"/>
    </row>
    <row r="14" spans="1:23" ht="30" customHeight="1">
      <c r="A14" s="92"/>
      <c r="B14" s="13">
        <v>5</v>
      </c>
      <c r="C14" s="59" t="s">
        <v>46</v>
      </c>
      <c r="D14" s="60"/>
      <c r="E14" s="61"/>
      <c r="F14" s="29">
        <v>48000</v>
      </c>
      <c r="G14" s="29"/>
      <c r="H14" s="29"/>
      <c r="I14" s="29"/>
      <c r="J14" s="29">
        <f>F14*0.1</f>
        <v>4800</v>
      </c>
      <c r="K14" s="29"/>
      <c r="L14" s="29"/>
      <c r="M14" s="29">
        <f>F14+J14</f>
        <v>52800</v>
      </c>
      <c r="N14" s="29"/>
      <c r="O14" s="29"/>
      <c r="P14" s="29"/>
      <c r="Q14" s="139" t="s">
        <v>63</v>
      </c>
      <c r="R14" s="140"/>
      <c r="S14" s="17"/>
      <c r="T14" s="63" t="e">
        <f>T6+T9+T11</f>
        <v>#REF!</v>
      </c>
      <c r="U14" s="87"/>
      <c r="V14" s="87"/>
      <c r="W14" s="88"/>
    </row>
    <row r="15" spans="1:23" ht="30" customHeight="1" thickBot="1">
      <c r="A15" s="92"/>
      <c r="B15" s="14">
        <v>6</v>
      </c>
      <c r="C15" s="128" t="s">
        <v>32</v>
      </c>
      <c r="D15" s="129"/>
      <c r="E15" s="130"/>
      <c r="F15" s="79">
        <v>81000</v>
      </c>
      <c r="G15" s="80"/>
      <c r="H15" s="80"/>
      <c r="I15" s="81"/>
      <c r="J15" s="79">
        <f t="shared" si="1"/>
        <v>8100</v>
      </c>
      <c r="K15" s="80"/>
      <c r="L15" s="81"/>
      <c r="M15" s="79">
        <f t="shared" si="0"/>
        <v>89100</v>
      </c>
      <c r="N15" s="80"/>
      <c r="O15" s="80"/>
      <c r="P15" s="81"/>
      <c r="Q15" s="139" t="s">
        <v>72</v>
      </c>
      <c r="R15" s="140"/>
      <c r="S15" s="17"/>
      <c r="T15" s="89"/>
      <c r="U15" s="90"/>
      <c r="V15" s="90"/>
      <c r="W15" s="91"/>
    </row>
    <row r="16" spans="1:23" ht="30" customHeight="1">
      <c r="A16" s="92"/>
      <c r="B16" s="13">
        <v>7</v>
      </c>
      <c r="C16" s="59" t="s">
        <v>51</v>
      </c>
      <c r="D16" s="60"/>
      <c r="E16" s="61"/>
      <c r="F16" s="29">
        <v>75000</v>
      </c>
      <c r="G16" s="29"/>
      <c r="H16" s="29"/>
      <c r="I16" s="29"/>
      <c r="J16" s="29">
        <f t="shared" si="1"/>
        <v>7500</v>
      </c>
      <c r="K16" s="29"/>
      <c r="L16" s="29"/>
      <c r="M16" s="29">
        <f t="shared" si="0"/>
        <v>82500</v>
      </c>
      <c r="N16" s="29"/>
      <c r="O16" s="29"/>
      <c r="P16" s="29"/>
      <c r="Q16" s="139" t="s">
        <v>65</v>
      </c>
      <c r="R16" s="140"/>
      <c r="S16" s="6"/>
      <c r="T16" s="21"/>
      <c r="U16" s="21"/>
      <c r="V16" s="21"/>
      <c r="W16" s="21"/>
    </row>
    <row r="17" spans="1:27" ht="30" customHeight="1" thickBot="1">
      <c r="A17" s="92"/>
      <c r="B17" s="13">
        <v>8</v>
      </c>
      <c r="C17" s="141" t="s">
        <v>29</v>
      </c>
      <c r="D17" s="142"/>
      <c r="E17" s="143"/>
      <c r="F17" s="29">
        <v>45000</v>
      </c>
      <c r="G17" s="29"/>
      <c r="H17" s="29"/>
      <c r="I17" s="29"/>
      <c r="J17" s="29">
        <f>F17*0.1</f>
        <v>4500</v>
      </c>
      <c r="K17" s="29"/>
      <c r="L17" s="29"/>
      <c r="M17" s="29">
        <f>F17+J17</f>
        <v>49500</v>
      </c>
      <c r="N17" s="29"/>
      <c r="O17" s="29"/>
      <c r="P17" s="29"/>
      <c r="Q17" s="139" t="s">
        <v>74</v>
      </c>
      <c r="R17" s="140"/>
      <c r="S17" s="6"/>
      <c r="T17" s="21"/>
      <c r="U17" s="21"/>
      <c r="V17" s="21"/>
      <c r="W17" s="21"/>
    </row>
    <row r="18" spans="1:27" ht="30" customHeight="1">
      <c r="A18" s="92"/>
      <c r="B18" s="14">
        <v>9</v>
      </c>
      <c r="C18" s="59" t="s">
        <v>15</v>
      </c>
      <c r="D18" s="60"/>
      <c r="E18" s="61"/>
      <c r="F18" s="29">
        <v>15000</v>
      </c>
      <c r="G18" s="29"/>
      <c r="H18" s="29"/>
      <c r="I18" s="29"/>
      <c r="J18" s="29">
        <f t="shared" si="1"/>
        <v>1500</v>
      </c>
      <c r="K18" s="29"/>
      <c r="L18" s="29"/>
      <c r="M18" s="29">
        <f t="shared" si="0"/>
        <v>16500</v>
      </c>
      <c r="N18" s="29"/>
      <c r="O18" s="29"/>
      <c r="P18" s="29"/>
      <c r="Q18" s="62"/>
      <c r="R18" s="28"/>
      <c r="S18" s="6"/>
      <c r="T18" s="63" t="e">
        <f>M26-T14</f>
        <v>#REF!</v>
      </c>
      <c r="U18" s="64"/>
      <c r="V18" s="64"/>
      <c r="W18" s="65"/>
    </row>
    <row r="19" spans="1:27" ht="30" customHeight="1" thickBot="1">
      <c r="A19" s="93"/>
      <c r="B19" s="15">
        <v>10</v>
      </c>
      <c r="C19" s="55"/>
      <c r="D19" s="55"/>
      <c r="E19" s="55"/>
      <c r="F19" s="69"/>
      <c r="G19" s="69"/>
      <c r="H19" s="69"/>
      <c r="I19" s="69"/>
      <c r="J19" s="69">
        <f t="shared" si="1"/>
        <v>0</v>
      </c>
      <c r="K19" s="69"/>
      <c r="L19" s="69"/>
      <c r="M19" s="69">
        <f t="shared" si="0"/>
        <v>0</v>
      </c>
      <c r="N19" s="69"/>
      <c r="O19" s="69"/>
      <c r="P19" s="69"/>
      <c r="Q19" s="55" t="s">
        <v>66</v>
      </c>
      <c r="R19" s="55"/>
      <c r="S19" s="6"/>
      <c r="T19" s="66"/>
      <c r="U19" s="67"/>
      <c r="V19" s="67"/>
      <c r="W19" s="68"/>
    </row>
    <row r="20" spans="1:27" ht="30" customHeight="1" thickTop="1">
      <c r="A20" s="56" t="s">
        <v>22</v>
      </c>
      <c r="B20" s="13">
        <v>1</v>
      </c>
      <c r="C20" s="58" t="s">
        <v>38</v>
      </c>
      <c r="D20" s="58"/>
      <c r="E20" s="58"/>
      <c r="F20" s="32"/>
      <c r="G20" s="32"/>
      <c r="H20" s="32"/>
      <c r="I20" s="32"/>
      <c r="J20" s="32">
        <f>F20*0.1</f>
        <v>0</v>
      </c>
      <c r="K20" s="32"/>
      <c r="L20" s="32"/>
      <c r="M20" s="32">
        <f>F20+J20</f>
        <v>0</v>
      </c>
      <c r="N20" s="32"/>
      <c r="O20" s="32"/>
      <c r="P20" s="32"/>
      <c r="Q20" s="30" t="s">
        <v>63</v>
      </c>
      <c r="R20" s="31"/>
      <c r="S20" s="6"/>
      <c r="T20" s="21"/>
    </row>
    <row r="21" spans="1:27" ht="30" customHeight="1">
      <c r="A21" s="57"/>
      <c r="B21" s="13">
        <v>3</v>
      </c>
      <c r="C21" s="28" t="s">
        <v>26</v>
      </c>
      <c r="D21" s="28"/>
      <c r="E21" s="28"/>
      <c r="F21" s="29"/>
      <c r="G21" s="29"/>
      <c r="H21" s="29"/>
      <c r="I21" s="29"/>
      <c r="J21" s="29">
        <f t="shared" si="1"/>
        <v>0</v>
      </c>
      <c r="K21" s="29"/>
      <c r="L21" s="29"/>
      <c r="M21" s="29">
        <f t="shared" si="0"/>
        <v>0</v>
      </c>
      <c r="N21" s="29"/>
      <c r="O21" s="29"/>
      <c r="P21" s="29"/>
      <c r="Q21" s="30"/>
      <c r="R21" s="31"/>
      <c r="S21" s="6"/>
    </row>
    <row r="22" spans="1:27" ht="30" customHeight="1">
      <c r="A22" s="57"/>
      <c r="B22" s="35">
        <v>4</v>
      </c>
      <c r="C22" s="37" t="s">
        <v>48</v>
      </c>
      <c r="D22" s="38"/>
      <c r="E22" s="39"/>
      <c r="F22" s="43"/>
      <c r="G22" s="43"/>
      <c r="H22" s="43"/>
      <c r="I22" s="43"/>
      <c r="J22" s="43">
        <f t="shared" si="1"/>
        <v>0</v>
      </c>
      <c r="K22" s="43"/>
      <c r="L22" s="43"/>
      <c r="M22" s="44">
        <f>F22+J22+F23</f>
        <v>0</v>
      </c>
      <c r="N22" s="45"/>
      <c r="O22" s="45"/>
      <c r="P22" s="46"/>
      <c r="Q22" s="50" t="s">
        <v>64</v>
      </c>
      <c r="R22" s="51"/>
      <c r="S22" s="6"/>
    </row>
    <row r="23" spans="1:27" ht="30" customHeight="1">
      <c r="A23" s="57"/>
      <c r="B23" s="36"/>
      <c r="C23" s="40"/>
      <c r="D23" s="41"/>
      <c r="E23" s="42"/>
      <c r="F23" s="54"/>
      <c r="G23" s="54"/>
      <c r="H23" s="54"/>
      <c r="I23" s="54"/>
      <c r="J23" s="54" t="s">
        <v>16</v>
      </c>
      <c r="K23" s="54"/>
      <c r="L23" s="54"/>
      <c r="M23" s="47"/>
      <c r="N23" s="48"/>
      <c r="O23" s="48"/>
      <c r="P23" s="49"/>
      <c r="Q23" s="52"/>
      <c r="R23" s="53"/>
      <c r="S23" s="6"/>
    </row>
    <row r="24" spans="1:27" ht="30" customHeight="1">
      <c r="A24" s="57"/>
      <c r="B24" s="13">
        <v>5</v>
      </c>
      <c r="C24" s="28" t="s">
        <v>43</v>
      </c>
      <c r="D24" s="28"/>
      <c r="E24" s="28"/>
      <c r="F24" s="29"/>
      <c r="G24" s="29"/>
      <c r="H24" s="29"/>
      <c r="I24" s="29"/>
      <c r="J24" s="29">
        <f t="shared" si="1"/>
        <v>0</v>
      </c>
      <c r="K24" s="29"/>
      <c r="L24" s="29"/>
      <c r="M24" s="29">
        <f t="shared" si="0"/>
        <v>0</v>
      </c>
      <c r="N24" s="29"/>
      <c r="O24" s="29"/>
      <c r="P24" s="29"/>
      <c r="Q24" s="30"/>
      <c r="R24" s="31"/>
      <c r="S24" s="6"/>
    </row>
    <row r="25" spans="1:27" ht="30" customHeight="1" thickBot="1">
      <c r="A25" s="57"/>
      <c r="B25" s="13">
        <v>6</v>
      </c>
      <c r="C25" s="31" t="s">
        <v>47</v>
      </c>
      <c r="D25" s="31"/>
      <c r="E25" s="31"/>
      <c r="F25" s="32"/>
      <c r="G25" s="32"/>
      <c r="H25" s="32"/>
      <c r="I25" s="32"/>
      <c r="J25" s="32">
        <f t="shared" si="1"/>
        <v>0</v>
      </c>
      <c r="K25" s="32"/>
      <c r="L25" s="32"/>
      <c r="M25" s="32">
        <f t="shared" si="0"/>
        <v>0</v>
      </c>
      <c r="N25" s="32"/>
      <c r="O25" s="32"/>
      <c r="P25" s="32"/>
      <c r="Q25" s="30" t="s">
        <v>60</v>
      </c>
      <c r="R25" s="31"/>
      <c r="S25" s="6"/>
    </row>
    <row r="26" spans="1:27" ht="30" customHeight="1" thickBot="1">
      <c r="A26" s="19"/>
      <c r="B26" s="7"/>
      <c r="C26" s="6"/>
      <c r="D26" s="6"/>
      <c r="E26" s="6"/>
      <c r="F26" s="25">
        <f>SUM(F5:F25)</f>
        <v>4652775</v>
      </c>
      <c r="G26" s="26"/>
      <c r="H26" s="26"/>
      <c r="I26" s="27"/>
      <c r="J26" s="25">
        <f>SUM(J5:J25)</f>
        <v>465277</v>
      </c>
      <c r="K26" s="26"/>
      <c r="L26" s="27"/>
      <c r="M26" s="25">
        <f>SUM(M5:M25)</f>
        <v>5118052</v>
      </c>
      <c r="N26" s="26"/>
      <c r="O26" s="26"/>
      <c r="P26" s="27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11:W12"/>
    <mergeCell ref="J12:L12"/>
    <mergeCell ref="M12:P12"/>
    <mergeCell ref="Q12:R12"/>
    <mergeCell ref="T9:W9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A6:A9"/>
    <mergeCell ref="T14:W15"/>
    <mergeCell ref="C15:E15"/>
    <mergeCell ref="F15:I15"/>
    <mergeCell ref="J15:L15"/>
    <mergeCell ref="M15:P15"/>
    <mergeCell ref="Q15:R15"/>
    <mergeCell ref="Q8:R8"/>
    <mergeCell ref="C9:E9"/>
    <mergeCell ref="F9:I9"/>
    <mergeCell ref="Q13:R13"/>
    <mergeCell ref="C14:E14"/>
    <mergeCell ref="F14:I14"/>
    <mergeCell ref="J14:L14"/>
    <mergeCell ref="M14:P14"/>
    <mergeCell ref="Q14:R14"/>
    <mergeCell ref="J11:L11"/>
    <mergeCell ref="M11:P11"/>
    <mergeCell ref="Q11:R11"/>
    <mergeCell ref="Q18:R18"/>
    <mergeCell ref="T18:W19"/>
    <mergeCell ref="C19:E19"/>
    <mergeCell ref="F19:I19"/>
    <mergeCell ref="J19:L19"/>
    <mergeCell ref="M19:P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Q19:R19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Q24:R24"/>
    <mergeCell ref="C25:E25"/>
    <mergeCell ref="F25:I25"/>
    <mergeCell ref="J25:L25"/>
    <mergeCell ref="M25:P25"/>
    <mergeCell ref="Q25:R25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F12:I12"/>
    <mergeCell ref="C12:E12"/>
    <mergeCell ref="C24:E24"/>
    <mergeCell ref="F24:I24"/>
    <mergeCell ref="J24:L24"/>
    <mergeCell ref="M24:P24"/>
    <mergeCell ref="C18:E18"/>
    <mergeCell ref="F18:I18"/>
    <mergeCell ref="J18:L18"/>
    <mergeCell ref="M18:P18"/>
    <mergeCell ref="C13:E13"/>
    <mergeCell ref="F13:I13"/>
    <mergeCell ref="J13:L13"/>
    <mergeCell ref="M13:P13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6C87-3DC2-404C-82DB-FB96944E699C}">
  <dimension ref="A1:AA29"/>
  <sheetViews>
    <sheetView zoomScaleNormal="100" workbookViewId="0">
      <selection activeCell="F25" sqref="F25:I2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3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11</v>
      </c>
      <c r="D6" s="112"/>
      <c r="E6" s="112"/>
      <c r="F6" s="113">
        <v>503875</v>
      </c>
      <c r="G6" s="113"/>
      <c r="H6" s="113"/>
      <c r="I6" s="113"/>
      <c r="J6" s="113">
        <v>50387</v>
      </c>
      <c r="K6" s="113"/>
      <c r="L6" s="113"/>
      <c r="M6" s="113">
        <f>F6+J6</f>
        <v>554262</v>
      </c>
      <c r="N6" s="113"/>
      <c r="O6" s="113"/>
      <c r="P6" s="113"/>
      <c r="Q6" s="125" t="s">
        <v>52</v>
      </c>
      <c r="R6" s="112"/>
      <c r="S6" s="6"/>
      <c r="T6" s="63" t="e">
        <f>M8+#REF!+#REF!+M11+M22+M24+M25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380298</v>
      </c>
      <c r="G7" s="29"/>
      <c r="H7" s="29"/>
      <c r="I7" s="29"/>
      <c r="J7" s="29">
        <v>38029</v>
      </c>
      <c r="K7" s="29"/>
      <c r="L7" s="29"/>
      <c r="M7" s="29">
        <f>F7+J7</f>
        <v>418327</v>
      </c>
      <c r="N7" s="29"/>
      <c r="O7" s="29"/>
      <c r="P7" s="29"/>
      <c r="Q7" s="30" t="s">
        <v>64</v>
      </c>
      <c r="R7" s="31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44</v>
      </c>
      <c r="D8" s="60"/>
      <c r="E8" s="61"/>
      <c r="F8" s="79">
        <v>1165783</v>
      </c>
      <c r="G8" s="80"/>
      <c r="H8" s="80"/>
      <c r="I8" s="81"/>
      <c r="J8" s="79">
        <v>116578</v>
      </c>
      <c r="K8" s="80"/>
      <c r="L8" s="81"/>
      <c r="M8" s="79">
        <f>F8+J8</f>
        <v>1282361</v>
      </c>
      <c r="N8" s="80"/>
      <c r="O8" s="80"/>
      <c r="P8" s="81"/>
      <c r="Q8" s="62" t="s">
        <v>52</v>
      </c>
      <c r="R8" s="28"/>
      <c r="S8" s="6"/>
      <c r="T8" s="21"/>
      <c r="U8" s="21"/>
      <c r="V8" s="21"/>
      <c r="W8" s="21"/>
    </row>
    <row r="9" spans="1:23" ht="30" customHeight="1" thickBot="1">
      <c r="A9" s="93"/>
      <c r="B9" s="15">
        <v>4</v>
      </c>
      <c r="C9" s="96" t="s">
        <v>68</v>
      </c>
      <c r="D9" s="97"/>
      <c r="E9" s="98"/>
      <c r="F9" s="99">
        <v>276000</v>
      </c>
      <c r="G9" s="100"/>
      <c r="H9" s="100"/>
      <c r="I9" s="101"/>
      <c r="J9" s="99">
        <f>F9*0.1</f>
        <v>27600</v>
      </c>
      <c r="K9" s="100"/>
      <c r="L9" s="101"/>
      <c r="M9" s="99">
        <f t="shared" ref="M9:M25" si="0">F9+J9</f>
        <v>303600</v>
      </c>
      <c r="N9" s="100"/>
      <c r="O9" s="100"/>
      <c r="P9" s="101"/>
      <c r="Q9" s="116"/>
      <c r="R9" s="55"/>
      <c r="S9" s="6"/>
      <c r="T9" s="63">
        <f>M9+M6</f>
        <v>857862</v>
      </c>
      <c r="U9" s="64"/>
      <c r="V9" s="64"/>
      <c r="W9" s="65"/>
    </row>
    <row r="10" spans="1:23" ht="30" customHeight="1" thickTop="1" thickBot="1">
      <c r="A10" s="92" t="s">
        <v>21</v>
      </c>
      <c r="B10" s="13">
        <v>1</v>
      </c>
      <c r="C10" s="31" t="s">
        <v>14</v>
      </c>
      <c r="D10" s="31"/>
      <c r="E10" s="31"/>
      <c r="F10" s="32">
        <v>514686</v>
      </c>
      <c r="G10" s="32"/>
      <c r="H10" s="32"/>
      <c r="I10" s="32"/>
      <c r="J10" s="32">
        <f t="shared" ref="J10:J25" si="1">F10*0.1</f>
        <v>51468.600000000006</v>
      </c>
      <c r="K10" s="32"/>
      <c r="L10" s="32"/>
      <c r="M10" s="32">
        <f t="shared" si="0"/>
        <v>566154.6</v>
      </c>
      <c r="N10" s="32"/>
      <c r="O10" s="32"/>
      <c r="P10" s="32"/>
      <c r="Q10" s="30" t="s">
        <v>63</v>
      </c>
      <c r="R10" s="31"/>
      <c r="S10" s="6"/>
      <c r="T10" s="90" t="s">
        <v>54</v>
      </c>
      <c r="U10" s="90"/>
      <c r="V10" s="90"/>
      <c r="W10" s="90"/>
    </row>
    <row r="11" spans="1:23" ht="30" customHeight="1">
      <c r="A11" s="92"/>
      <c r="B11" s="14">
        <v>2</v>
      </c>
      <c r="C11" s="28" t="s">
        <v>25</v>
      </c>
      <c r="D11" s="28"/>
      <c r="E11" s="28"/>
      <c r="F11" s="29">
        <v>404000</v>
      </c>
      <c r="G11" s="29"/>
      <c r="H11" s="29"/>
      <c r="I11" s="29"/>
      <c r="J11" s="29">
        <f t="shared" si="1"/>
        <v>40400</v>
      </c>
      <c r="K11" s="29"/>
      <c r="L11" s="29"/>
      <c r="M11" s="29">
        <f>F11+J11</f>
        <v>444400</v>
      </c>
      <c r="N11" s="29"/>
      <c r="O11" s="29"/>
      <c r="P11" s="29"/>
      <c r="Q11" s="30" t="s">
        <v>64</v>
      </c>
      <c r="R11" s="31"/>
      <c r="S11" s="6"/>
      <c r="T11" s="63">
        <f>M18+M16+M15+M14+M13+M12+M10+M5</f>
        <v>2250529.6</v>
      </c>
      <c r="U11" s="64"/>
      <c r="V11" s="64"/>
      <c r="W11" s="65"/>
    </row>
    <row r="12" spans="1:23" ht="30" customHeight="1" thickBot="1">
      <c r="A12" s="92"/>
      <c r="B12" s="13">
        <v>3</v>
      </c>
      <c r="C12" s="28" t="s">
        <v>57</v>
      </c>
      <c r="D12" s="28"/>
      <c r="E12" s="28"/>
      <c r="F12" s="29">
        <v>692000</v>
      </c>
      <c r="G12" s="29"/>
      <c r="H12" s="29"/>
      <c r="I12" s="29"/>
      <c r="J12" s="29">
        <f t="shared" si="1"/>
        <v>69200</v>
      </c>
      <c r="K12" s="29"/>
      <c r="L12" s="29"/>
      <c r="M12" s="29">
        <f t="shared" si="0"/>
        <v>761200</v>
      </c>
      <c r="N12" s="29"/>
      <c r="O12" s="29"/>
      <c r="P12" s="29"/>
      <c r="Q12" s="62" t="s">
        <v>63</v>
      </c>
      <c r="R12" s="28"/>
      <c r="S12" s="6"/>
      <c r="T12" s="66"/>
      <c r="U12" s="67"/>
      <c r="V12" s="67"/>
      <c r="W12" s="68"/>
    </row>
    <row r="13" spans="1:23" ht="30" customHeight="1" thickBot="1">
      <c r="A13" s="92"/>
      <c r="B13" s="14">
        <v>4</v>
      </c>
      <c r="C13" s="28" t="s">
        <v>13</v>
      </c>
      <c r="D13" s="28"/>
      <c r="E13" s="28"/>
      <c r="F13" s="29">
        <v>120000</v>
      </c>
      <c r="G13" s="29"/>
      <c r="H13" s="29"/>
      <c r="I13" s="29"/>
      <c r="J13" s="29">
        <f>F13*0.1</f>
        <v>12000</v>
      </c>
      <c r="K13" s="29"/>
      <c r="L13" s="29"/>
      <c r="M13" s="29">
        <f>F13+J13</f>
        <v>132000</v>
      </c>
      <c r="N13" s="29"/>
      <c r="O13" s="29"/>
      <c r="P13" s="29"/>
      <c r="Q13" s="62" t="s">
        <v>63</v>
      </c>
      <c r="R13" s="28"/>
      <c r="S13" s="6"/>
      <c r="T13" s="21"/>
      <c r="U13" s="21"/>
      <c r="V13" s="21"/>
      <c r="W13" s="21"/>
    </row>
    <row r="14" spans="1:23" ht="30" customHeight="1">
      <c r="A14" s="92"/>
      <c r="B14" s="13">
        <v>5</v>
      </c>
      <c r="C14" s="59" t="s">
        <v>46</v>
      </c>
      <c r="D14" s="60"/>
      <c r="E14" s="61"/>
      <c r="F14" s="29">
        <v>96000</v>
      </c>
      <c r="G14" s="29"/>
      <c r="H14" s="29"/>
      <c r="I14" s="29"/>
      <c r="J14" s="29">
        <f>F14*0.1</f>
        <v>9600</v>
      </c>
      <c r="K14" s="29"/>
      <c r="L14" s="29"/>
      <c r="M14" s="29">
        <f>F14+J14</f>
        <v>105600</v>
      </c>
      <c r="N14" s="29"/>
      <c r="O14" s="29"/>
      <c r="P14" s="29"/>
      <c r="Q14" s="62" t="s">
        <v>63</v>
      </c>
      <c r="R14" s="28"/>
      <c r="S14" s="17"/>
      <c r="T14" s="63" t="e">
        <f>T6+T9+T11</f>
        <v>#REF!</v>
      </c>
      <c r="U14" s="87"/>
      <c r="V14" s="87"/>
      <c r="W14" s="88"/>
    </row>
    <row r="15" spans="1:23" ht="30" customHeight="1" thickBot="1">
      <c r="A15" s="92"/>
      <c r="B15" s="14">
        <v>6</v>
      </c>
      <c r="C15" s="76" t="s">
        <v>29</v>
      </c>
      <c r="D15" s="77"/>
      <c r="E15" s="78"/>
      <c r="F15" s="79">
        <v>30000</v>
      </c>
      <c r="G15" s="80"/>
      <c r="H15" s="80"/>
      <c r="I15" s="81"/>
      <c r="J15" s="79">
        <f t="shared" si="1"/>
        <v>3000</v>
      </c>
      <c r="K15" s="80"/>
      <c r="L15" s="81"/>
      <c r="M15" s="79">
        <f t="shared" si="0"/>
        <v>33000</v>
      </c>
      <c r="N15" s="80"/>
      <c r="O15" s="80"/>
      <c r="P15" s="81"/>
      <c r="Q15" s="62" t="s">
        <v>63</v>
      </c>
      <c r="R15" s="28"/>
      <c r="S15" s="17"/>
      <c r="T15" s="89"/>
      <c r="U15" s="90"/>
      <c r="V15" s="90"/>
      <c r="W15" s="91"/>
    </row>
    <row r="16" spans="1:23" ht="30" customHeight="1">
      <c r="A16" s="92"/>
      <c r="B16" s="13">
        <v>7</v>
      </c>
      <c r="C16" s="59" t="s">
        <v>51</v>
      </c>
      <c r="D16" s="60"/>
      <c r="E16" s="61"/>
      <c r="F16" s="29">
        <v>60000</v>
      </c>
      <c r="G16" s="29"/>
      <c r="H16" s="29"/>
      <c r="I16" s="29"/>
      <c r="J16" s="29">
        <f t="shared" si="1"/>
        <v>6000</v>
      </c>
      <c r="K16" s="29"/>
      <c r="L16" s="29"/>
      <c r="M16" s="29">
        <f t="shared" si="0"/>
        <v>66000</v>
      </c>
      <c r="N16" s="29"/>
      <c r="O16" s="29"/>
      <c r="P16" s="29"/>
      <c r="Q16" s="62" t="s">
        <v>65</v>
      </c>
      <c r="R16" s="28"/>
      <c r="S16" s="6"/>
      <c r="T16" s="21"/>
      <c r="U16" s="21"/>
      <c r="V16" s="21"/>
      <c r="W16" s="21"/>
    </row>
    <row r="17" spans="1:27" ht="30" customHeight="1" thickBot="1">
      <c r="A17" s="92"/>
      <c r="B17" s="13">
        <v>8</v>
      </c>
      <c r="C17" s="152" t="s">
        <v>31</v>
      </c>
      <c r="D17" s="153"/>
      <c r="E17" s="154"/>
      <c r="F17" s="29">
        <v>45000</v>
      </c>
      <c r="G17" s="29"/>
      <c r="H17" s="29"/>
      <c r="I17" s="29"/>
      <c r="J17" s="29">
        <f>F17*0.1</f>
        <v>4500</v>
      </c>
      <c r="K17" s="29"/>
      <c r="L17" s="29"/>
      <c r="M17" s="29">
        <f>F17+J17</f>
        <v>49500</v>
      </c>
      <c r="N17" s="29"/>
      <c r="O17" s="29"/>
      <c r="P17" s="29"/>
      <c r="Q17" s="62"/>
      <c r="R17" s="28"/>
      <c r="S17" s="6"/>
      <c r="T17" s="21"/>
      <c r="U17" s="21"/>
      <c r="V17" s="21"/>
      <c r="W17" s="21"/>
    </row>
    <row r="18" spans="1:27" ht="30" customHeight="1">
      <c r="A18" s="92"/>
      <c r="B18" s="14">
        <v>9</v>
      </c>
      <c r="C18" s="59" t="s">
        <v>40</v>
      </c>
      <c r="D18" s="60"/>
      <c r="E18" s="61"/>
      <c r="F18" s="29">
        <v>45000</v>
      </c>
      <c r="G18" s="29"/>
      <c r="H18" s="29"/>
      <c r="I18" s="29"/>
      <c r="J18" s="29">
        <f t="shared" si="1"/>
        <v>4500</v>
      </c>
      <c r="K18" s="29"/>
      <c r="L18" s="29"/>
      <c r="M18" s="29">
        <f t="shared" si="0"/>
        <v>49500</v>
      </c>
      <c r="N18" s="29"/>
      <c r="O18" s="29"/>
      <c r="P18" s="29"/>
      <c r="Q18" s="62"/>
      <c r="R18" s="28"/>
      <c r="S18" s="6"/>
      <c r="T18" s="63" t="e">
        <f>M26-T14</f>
        <v>#REF!</v>
      </c>
      <c r="U18" s="64"/>
      <c r="V18" s="64"/>
      <c r="W18" s="65"/>
    </row>
    <row r="19" spans="1:27" ht="30" customHeight="1" thickBot="1">
      <c r="A19" s="93"/>
      <c r="B19" s="15">
        <v>10</v>
      </c>
      <c r="C19" s="55" t="s">
        <v>33</v>
      </c>
      <c r="D19" s="55"/>
      <c r="E19" s="55"/>
      <c r="F19" s="69">
        <v>60000</v>
      </c>
      <c r="G19" s="69"/>
      <c r="H19" s="69"/>
      <c r="I19" s="69"/>
      <c r="J19" s="69">
        <f t="shared" si="1"/>
        <v>6000</v>
      </c>
      <c r="K19" s="69"/>
      <c r="L19" s="69"/>
      <c r="M19" s="69">
        <f t="shared" si="0"/>
        <v>66000</v>
      </c>
      <c r="N19" s="69"/>
      <c r="O19" s="69"/>
      <c r="P19" s="69"/>
      <c r="Q19" s="55" t="s">
        <v>66</v>
      </c>
      <c r="R19" s="55"/>
      <c r="S19" s="6"/>
      <c r="T19" s="66"/>
      <c r="U19" s="67"/>
      <c r="V19" s="67"/>
      <c r="W19" s="68"/>
    </row>
    <row r="20" spans="1:27" ht="30" customHeight="1" thickTop="1">
      <c r="A20" s="56" t="s">
        <v>22</v>
      </c>
      <c r="B20" s="13">
        <v>1</v>
      </c>
      <c r="C20" s="58" t="s">
        <v>38</v>
      </c>
      <c r="D20" s="58"/>
      <c r="E20" s="58"/>
      <c r="F20" s="32">
        <v>28000</v>
      </c>
      <c r="G20" s="32"/>
      <c r="H20" s="32"/>
      <c r="I20" s="32"/>
      <c r="J20" s="32">
        <f>F20*0.1</f>
        <v>2800</v>
      </c>
      <c r="K20" s="32"/>
      <c r="L20" s="32"/>
      <c r="M20" s="32">
        <f>F20+J20</f>
        <v>30800</v>
      </c>
      <c r="N20" s="32"/>
      <c r="O20" s="32"/>
      <c r="P20" s="32"/>
      <c r="Q20" s="30" t="s">
        <v>63</v>
      </c>
      <c r="R20" s="31"/>
      <c r="S20" s="6"/>
      <c r="T20" s="21"/>
    </row>
    <row r="21" spans="1:27" ht="30" customHeight="1">
      <c r="A21" s="57"/>
      <c r="B21" s="13">
        <v>3</v>
      </c>
      <c r="C21" s="28" t="s">
        <v>26</v>
      </c>
      <c r="D21" s="28"/>
      <c r="E21" s="28"/>
      <c r="F21" s="29"/>
      <c r="G21" s="29"/>
      <c r="H21" s="29"/>
      <c r="I21" s="29"/>
      <c r="J21" s="29">
        <f t="shared" si="1"/>
        <v>0</v>
      </c>
      <c r="K21" s="29"/>
      <c r="L21" s="29"/>
      <c r="M21" s="29">
        <f t="shared" si="0"/>
        <v>0</v>
      </c>
      <c r="N21" s="29"/>
      <c r="O21" s="29"/>
      <c r="P21" s="29"/>
      <c r="Q21" s="30"/>
      <c r="R21" s="31"/>
      <c r="S21" s="6"/>
    </row>
    <row r="22" spans="1:27" ht="30" customHeight="1">
      <c r="A22" s="57"/>
      <c r="B22" s="35">
        <v>4</v>
      </c>
      <c r="C22" s="37" t="s">
        <v>48</v>
      </c>
      <c r="D22" s="38"/>
      <c r="E22" s="39"/>
      <c r="F22" s="43"/>
      <c r="G22" s="43"/>
      <c r="H22" s="43"/>
      <c r="I22" s="43"/>
      <c r="J22" s="43">
        <f t="shared" si="1"/>
        <v>0</v>
      </c>
      <c r="K22" s="43"/>
      <c r="L22" s="43"/>
      <c r="M22" s="44">
        <f>F22+J22+F23</f>
        <v>0</v>
      </c>
      <c r="N22" s="45"/>
      <c r="O22" s="45"/>
      <c r="P22" s="46"/>
      <c r="Q22" s="50" t="s">
        <v>64</v>
      </c>
      <c r="R22" s="51"/>
      <c r="S22" s="6"/>
    </row>
    <row r="23" spans="1:27" ht="30" customHeight="1">
      <c r="A23" s="57"/>
      <c r="B23" s="36"/>
      <c r="C23" s="40"/>
      <c r="D23" s="41"/>
      <c r="E23" s="42"/>
      <c r="F23" s="54"/>
      <c r="G23" s="54"/>
      <c r="H23" s="54"/>
      <c r="I23" s="54"/>
      <c r="J23" s="54" t="s">
        <v>16</v>
      </c>
      <c r="K23" s="54"/>
      <c r="L23" s="54"/>
      <c r="M23" s="47"/>
      <c r="N23" s="48"/>
      <c r="O23" s="48"/>
      <c r="P23" s="49"/>
      <c r="Q23" s="52"/>
      <c r="R23" s="53"/>
      <c r="S23" s="6"/>
    </row>
    <row r="24" spans="1:27" ht="30" customHeight="1">
      <c r="A24" s="57"/>
      <c r="B24" s="13">
        <v>5</v>
      </c>
      <c r="C24" s="28" t="s">
        <v>43</v>
      </c>
      <c r="D24" s="28"/>
      <c r="E24" s="28"/>
      <c r="F24" s="29"/>
      <c r="G24" s="29"/>
      <c r="H24" s="29"/>
      <c r="I24" s="29"/>
      <c r="J24" s="29">
        <f t="shared" si="1"/>
        <v>0</v>
      </c>
      <c r="K24" s="29"/>
      <c r="L24" s="29"/>
      <c r="M24" s="29">
        <f t="shared" si="0"/>
        <v>0</v>
      </c>
      <c r="N24" s="29"/>
      <c r="O24" s="29"/>
      <c r="P24" s="29"/>
      <c r="Q24" s="30"/>
      <c r="R24" s="31"/>
      <c r="S24" s="6"/>
    </row>
    <row r="25" spans="1:27" ht="30" customHeight="1" thickBot="1">
      <c r="A25" s="57"/>
      <c r="B25" s="13">
        <v>6</v>
      </c>
      <c r="C25" s="31" t="s">
        <v>47</v>
      </c>
      <c r="D25" s="31"/>
      <c r="E25" s="31"/>
      <c r="F25" s="32"/>
      <c r="G25" s="32"/>
      <c r="H25" s="32"/>
      <c r="I25" s="32"/>
      <c r="J25" s="32">
        <f t="shared" si="1"/>
        <v>0</v>
      </c>
      <c r="K25" s="32"/>
      <c r="L25" s="32"/>
      <c r="M25" s="32">
        <f t="shared" si="0"/>
        <v>0</v>
      </c>
      <c r="N25" s="32"/>
      <c r="O25" s="32"/>
      <c r="P25" s="32"/>
      <c r="Q25" s="30" t="s">
        <v>60</v>
      </c>
      <c r="R25" s="31"/>
      <c r="S25" s="6"/>
    </row>
    <row r="26" spans="1:27" ht="30" customHeight="1" thickBot="1">
      <c r="A26" s="19"/>
      <c r="B26" s="7"/>
      <c r="C26" s="6"/>
      <c r="D26" s="6"/>
      <c r="E26" s="6"/>
      <c r="F26" s="25">
        <f>SUM(F5:F25)</f>
        <v>4908892</v>
      </c>
      <c r="G26" s="26"/>
      <c r="H26" s="26"/>
      <c r="I26" s="27"/>
      <c r="J26" s="25">
        <f>SUM(J5:J25)</f>
        <v>490887.6</v>
      </c>
      <c r="K26" s="26"/>
      <c r="L26" s="27"/>
      <c r="M26" s="25">
        <f>SUM(M5:M25)</f>
        <v>5399779.5999999996</v>
      </c>
      <c r="N26" s="26"/>
      <c r="O26" s="26"/>
      <c r="P26" s="27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Q15:R15"/>
    <mergeCell ref="C18:E18"/>
    <mergeCell ref="F18:I18"/>
    <mergeCell ref="J18:L18"/>
    <mergeCell ref="M18:P18"/>
    <mergeCell ref="Q18:R18"/>
    <mergeCell ref="T18:W19"/>
    <mergeCell ref="C19:E19"/>
    <mergeCell ref="F19:I19"/>
    <mergeCell ref="J19:L19"/>
    <mergeCell ref="M19:P19"/>
    <mergeCell ref="Q19:R19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B98E-0A2B-4DCA-8CF2-361B2CA33FC2}">
  <dimension ref="A1:AA29"/>
  <sheetViews>
    <sheetView topLeftCell="A7" zoomScaleNormal="100" workbookViewId="0">
      <selection activeCell="AB6" sqref="AB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3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 t="s">
        <v>63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11</v>
      </c>
      <c r="D6" s="112"/>
      <c r="E6" s="112"/>
      <c r="F6" s="113">
        <v>503875</v>
      </c>
      <c r="G6" s="113"/>
      <c r="H6" s="113"/>
      <c r="I6" s="113"/>
      <c r="J6" s="113">
        <v>50387</v>
      </c>
      <c r="K6" s="113"/>
      <c r="L6" s="113"/>
      <c r="M6" s="113">
        <f>F6+J6</f>
        <v>554262</v>
      </c>
      <c r="N6" s="113"/>
      <c r="O6" s="113"/>
      <c r="P6" s="113"/>
      <c r="Q6" s="125" t="s">
        <v>52</v>
      </c>
      <c r="R6" s="112"/>
      <c r="S6" s="6"/>
      <c r="T6" s="63" t="e">
        <f>M8+#REF!+#REF!+M11+M22+M24+M25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380298</v>
      </c>
      <c r="G7" s="29"/>
      <c r="H7" s="29"/>
      <c r="I7" s="29"/>
      <c r="J7" s="29">
        <v>38029</v>
      </c>
      <c r="K7" s="29"/>
      <c r="L7" s="29"/>
      <c r="M7" s="29">
        <f>F7+J7</f>
        <v>418327</v>
      </c>
      <c r="N7" s="29"/>
      <c r="O7" s="29"/>
      <c r="P7" s="29"/>
      <c r="Q7" s="30" t="s">
        <v>64</v>
      </c>
      <c r="R7" s="31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44</v>
      </c>
      <c r="D8" s="60"/>
      <c r="E8" s="61"/>
      <c r="F8" s="79">
        <v>1165783</v>
      </c>
      <c r="G8" s="80"/>
      <c r="H8" s="80"/>
      <c r="I8" s="81"/>
      <c r="J8" s="79">
        <v>116578</v>
      </c>
      <c r="K8" s="80"/>
      <c r="L8" s="81"/>
      <c r="M8" s="79">
        <f>F8+J8</f>
        <v>1282361</v>
      </c>
      <c r="N8" s="80"/>
      <c r="O8" s="80"/>
      <c r="P8" s="81"/>
      <c r="Q8" s="62" t="s">
        <v>52</v>
      </c>
      <c r="R8" s="28"/>
      <c r="S8" s="6"/>
      <c r="T8" s="21"/>
      <c r="U8" s="21"/>
      <c r="V8" s="21"/>
      <c r="W8" s="21"/>
    </row>
    <row r="9" spans="1:23" ht="30" customHeight="1" thickBot="1">
      <c r="A9" s="93"/>
      <c r="B9" s="15">
        <v>4</v>
      </c>
      <c r="C9" s="96" t="s">
        <v>68</v>
      </c>
      <c r="D9" s="97"/>
      <c r="E9" s="98"/>
      <c r="F9" s="99">
        <v>276000</v>
      </c>
      <c r="G9" s="100"/>
      <c r="H9" s="100"/>
      <c r="I9" s="101"/>
      <c r="J9" s="99">
        <f>F9*0.1</f>
        <v>27600</v>
      </c>
      <c r="K9" s="100"/>
      <c r="L9" s="101"/>
      <c r="M9" s="99">
        <f t="shared" ref="M9:M25" si="0">F9+J9</f>
        <v>303600</v>
      </c>
      <c r="N9" s="100"/>
      <c r="O9" s="100"/>
      <c r="P9" s="101"/>
      <c r="Q9" s="116"/>
      <c r="R9" s="55"/>
      <c r="S9" s="6"/>
      <c r="T9" s="63">
        <f>M9+M6</f>
        <v>857862</v>
      </c>
      <c r="U9" s="64"/>
      <c r="V9" s="64"/>
      <c r="W9" s="65"/>
    </row>
    <row r="10" spans="1:23" ht="30" customHeight="1" thickTop="1" thickBot="1">
      <c r="A10" s="92" t="s">
        <v>21</v>
      </c>
      <c r="B10" s="13">
        <v>1</v>
      </c>
      <c r="C10" s="31" t="s">
        <v>14</v>
      </c>
      <c r="D10" s="31"/>
      <c r="E10" s="31"/>
      <c r="F10" s="32">
        <v>514686</v>
      </c>
      <c r="G10" s="32"/>
      <c r="H10" s="32"/>
      <c r="I10" s="32"/>
      <c r="J10" s="32">
        <f t="shared" ref="J10:J25" si="1">F10*0.1</f>
        <v>51468.600000000006</v>
      </c>
      <c r="K10" s="32"/>
      <c r="L10" s="32"/>
      <c r="M10" s="32">
        <f t="shared" si="0"/>
        <v>566154.6</v>
      </c>
      <c r="N10" s="32"/>
      <c r="O10" s="32"/>
      <c r="P10" s="32"/>
      <c r="Q10" s="30" t="s">
        <v>63</v>
      </c>
      <c r="R10" s="31"/>
      <c r="S10" s="6"/>
      <c r="T10" s="90" t="s">
        <v>54</v>
      </c>
      <c r="U10" s="90"/>
      <c r="V10" s="90"/>
      <c r="W10" s="90"/>
    </row>
    <row r="11" spans="1:23" ht="30" customHeight="1">
      <c r="A11" s="92"/>
      <c r="B11" s="14">
        <v>2</v>
      </c>
      <c r="C11" s="28" t="s">
        <v>25</v>
      </c>
      <c r="D11" s="28"/>
      <c r="E11" s="28"/>
      <c r="F11" s="29">
        <v>404000</v>
      </c>
      <c r="G11" s="29"/>
      <c r="H11" s="29"/>
      <c r="I11" s="29"/>
      <c r="J11" s="29">
        <f t="shared" si="1"/>
        <v>40400</v>
      </c>
      <c r="K11" s="29"/>
      <c r="L11" s="29"/>
      <c r="M11" s="29">
        <f>F11+J11</f>
        <v>444400</v>
      </c>
      <c r="N11" s="29"/>
      <c r="O11" s="29"/>
      <c r="P11" s="29"/>
      <c r="Q11" s="30" t="s">
        <v>64</v>
      </c>
      <c r="R11" s="31"/>
      <c r="S11" s="6"/>
      <c r="T11" s="63">
        <f>M18+M16+M15+M14+M13+M12+M10+M5</f>
        <v>2250529.6</v>
      </c>
      <c r="U11" s="64"/>
      <c r="V11" s="64"/>
      <c r="W11" s="65"/>
    </row>
    <row r="12" spans="1:23" ht="30" customHeight="1" thickBot="1">
      <c r="A12" s="92"/>
      <c r="B12" s="13">
        <v>3</v>
      </c>
      <c r="C12" s="28" t="s">
        <v>57</v>
      </c>
      <c r="D12" s="28"/>
      <c r="E12" s="28"/>
      <c r="F12" s="29">
        <v>692000</v>
      </c>
      <c r="G12" s="29"/>
      <c r="H12" s="29"/>
      <c r="I12" s="29"/>
      <c r="J12" s="29">
        <f t="shared" si="1"/>
        <v>69200</v>
      </c>
      <c r="K12" s="29"/>
      <c r="L12" s="29"/>
      <c r="M12" s="29">
        <f t="shared" si="0"/>
        <v>761200</v>
      </c>
      <c r="N12" s="29"/>
      <c r="O12" s="29"/>
      <c r="P12" s="29"/>
      <c r="Q12" s="62" t="s">
        <v>63</v>
      </c>
      <c r="R12" s="28"/>
      <c r="S12" s="6"/>
      <c r="T12" s="66"/>
      <c r="U12" s="67"/>
      <c r="V12" s="67"/>
      <c r="W12" s="68"/>
    </row>
    <row r="13" spans="1:23" ht="30" customHeight="1" thickBot="1">
      <c r="A13" s="92"/>
      <c r="B13" s="14">
        <v>4</v>
      </c>
      <c r="C13" s="28" t="s">
        <v>13</v>
      </c>
      <c r="D13" s="28"/>
      <c r="E13" s="28"/>
      <c r="F13" s="29">
        <v>120000</v>
      </c>
      <c r="G13" s="29"/>
      <c r="H13" s="29"/>
      <c r="I13" s="29"/>
      <c r="J13" s="29">
        <f>F13*0.1</f>
        <v>12000</v>
      </c>
      <c r="K13" s="29"/>
      <c r="L13" s="29"/>
      <c r="M13" s="29">
        <f>F13+J13</f>
        <v>132000</v>
      </c>
      <c r="N13" s="29"/>
      <c r="O13" s="29"/>
      <c r="P13" s="29"/>
      <c r="Q13" s="62" t="s">
        <v>63</v>
      </c>
      <c r="R13" s="28"/>
      <c r="S13" s="6"/>
      <c r="T13" s="21"/>
      <c r="U13" s="21"/>
      <c r="V13" s="21"/>
      <c r="W13" s="21"/>
    </row>
    <row r="14" spans="1:23" ht="30" customHeight="1">
      <c r="A14" s="92"/>
      <c r="B14" s="13">
        <v>5</v>
      </c>
      <c r="C14" s="59" t="s">
        <v>46</v>
      </c>
      <c r="D14" s="60"/>
      <c r="E14" s="61"/>
      <c r="F14" s="29">
        <v>96000</v>
      </c>
      <c r="G14" s="29"/>
      <c r="H14" s="29"/>
      <c r="I14" s="29"/>
      <c r="J14" s="29">
        <f>F14*0.1</f>
        <v>9600</v>
      </c>
      <c r="K14" s="29"/>
      <c r="L14" s="29"/>
      <c r="M14" s="29">
        <f>F14+J14</f>
        <v>105600</v>
      </c>
      <c r="N14" s="29"/>
      <c r="O14" s="29"/>
      <c r="P14" s="29"/>
      <c r="Q14" s="62" t="s">
        <v>63</v>
      </c>
      <c r="R14" s="28"/>
      <c r="S14" s="17"/>
      <c r="T14" s="63" t="e">
        <f>T6+T9+T11</f>
        <v>#REF!</v>
      </c>
      <c r="U14" s="87"/>
      <c r="V14" s="87"/>
      <c r="W14" s="88"/>
    </row>
    <row r="15" spans="1:23" ht="30" customHeight="1" thickBot="1">
      <c r="A15" s="92"/>
      <c r="B15" s="14">
        <v>6</v>
      </c>
      <c r="C15" s="76" t="s">
        <v>29</v>
      </c>
      <c r="D15" s="77"/>
      <c r="E15" s="78"/>
      <c r="F15" s="79">
        <v>30000</v>
      </c>
      <c r="G15" s="80"/>
      <c r="H15" s="80"/>
      <c r="I15" s="81"/>
      <c r="J15" s="79">
        <f t="shared" si="1"/>
        <v>3000</v>
      </c>
      <c r="K15" s="80"/>
      <c r="L15" s="81"/>
      <c r="M15" s="79">
        <f t="shared" si="0"/>
        <v>33000</v>
      </c>
      <c r="N15" s="80"/>
      <c r="O15" s="80"/>
      <c r="P15" s="81"/>
      <c r="Q15" s="62" t="s">
        <v>63</v>
      </c>
      <c r="R15" s="28"/>
      <c r="S15" s="17"/>
      <c r="T15" s="89"/>
      <c r="U15" s="90"/>
      <c r="V15" s="90"/>
      <c r="W15" s="91"/>
    </row>
    <row r="16" spans="1:23" ht="30" customHeight="1">
      <c r="A16" s="92"/>
      <c r="B16" s="13">
        <v>7</v>
      </c>
      <c r="C16" s="59" t="s">
        <v>51</v>
      </c>
      <c r="D16" s="60"/>
      <c r="E16" s="61"/>
      <c r="F16" s="29">
        <v>60000</v>
      </c>
      <c r="G16" s="29"/>
      <c r="H16" s="29"/>
      <c r="I16" s="29"/>
      <c r="J16" s="29">
        <f t="shared" si="1"/>
        <v>6000</v>
      </c>
      <c r="K16" s="29"/>
      <c r="L16" s="29"/>
      <c r="M16" s="29">
        <f t="shared" si="0"/>
        <v>66000</v>
      </c>
      <c r="N16" s="29"/>
      <c r="O16" s="29"/>
      <c r="P16" s="29"/>
      <c r="Q16" s="62" t="s">
        <v>65</v>
      </c>
      <c r="R16" s="28"/>
      <c r="S16" s="6"/>
      <c r="T16" s="21"/>
      <c r="U16" s="21"/>
      <c r="V16" s="21"/>
      <c r="W16" s="21"/>
    </row>
    <row r="17" spans="1:27" ht="30" customHeight="1" thickBot="1">
      <c r="A17" s="92"/>
      <c r="B17" s="13">
        <v>8</v>
      </c>
      <c r="C17" s="152" t="s">
        <v>31</v>
      </c>
      <c r="D17" s="153"/>
      <c r="E17" s="154"/>
      <c r="F17" s="29">
        <v>45000</v>
      </c>
      <c r="G17" s="29"/>
      <c r="H17" s="29"/>
      <c r="I17" s="29"/>
      <c r="J17" s="29">
        <f>F17*0.1</f>
        <v>4500</v>
      </c>
      <c r="K17" s="29"/>
      <c r="L17" s="29"/>
      <c r="M17" s="29">
        <f>F17+J17</f>
        <v>49500</v>
      </c>
      <c r="N17" s="29"/>
      <c r="O17" s="29"/>
      <c r="P17" s="29"/>
      <c r="Q17" s="62"/>
      <c r="R17" s="28"/>
      <c r="S17" s="6"/>
      <c r="T17" s="21"/>
      <c r="U17" s="21"/>
      <c r="V17" s="21"/>
      <c r="W17" s="21"/>
    </row>
    <row r="18" spans="1:27" ht="30" customHeight="1">
      <c r="A18" s="92"/>
      <c r="B18" s="14">
        <v>9</v>
      </c>
      <c r="C18" s="59" t="s">
        <v>40</v>
      </c>
      <c r="D18" s="60"/>
      <c r="E18" s="61"/>
      <c r="F18" s="29">
        <v>45000</v>
      </c>
      <c r="G18" s="29"/>
      <c r="H18" s="29"/>
      <c r="I18" s="29"/>
      <c r="J18" s="29">
        <f t="shared" si="1"/>
        <v>4500</v>
      </c>
      <c r="K18" s="29"/>
      <c r="L18" s="29"/>
      <c r="M18" s="29">
        <f t="shared" si="0"/>
        <v>49500</v>
      </c>
      <c r="N18" s="29"/>
      <c r="O18" s="29"/>
      <c r="P18" s="29"/>
      <c r="Q18" s="62"/>
      <c r="R18" s="28"/>
      <c r="S18" s="6"/>
      <c r="T18" s="63" t="e">
        <f>M26-T14</f>
        <v>#REF!</v>
      </c>
      <c r="U18" s="64"/>
      <c r="V18" s="64"/>
      <c r="W18" s="65"/>
    </row>
    <row r="19" spans="1:27" ht="30" customHeight="1" thickBot="1">
      <c r="A19" s="93"/>
      <c r="B19" s="15">
        <v>10</v>
      </c>
      <c r="C19" s="55" t="s">
        <v>33</v>
      </c>
      <c r="D19" s="55"/>
      <c r="E19" s="55"/>
      <c r="F19" s="69">
        <v>60000</v>
      </c>
      <c r="G19" s="69"/>
      <c r="H19" s="69"/>
      <c r="I19" s="69"/>
      <c r="J19" s="69">
        <f t="shared" si="1"/>
        <v>6000</v>
      </c>
      <c r="K19" s="69"/>
      <c r="L19" s="69"/>
      <c r="M19" s="69">
        <f t="shared" si="0"/>
        <v>66000</v>
      </c>
      <c r="N19" s="69"/>
      <c r="O19" s="69"/>
      <c r="P19" s="69"/>
      <c r="Q19" s="55" t="s">
        <v>66</v>
      </c>
      <c r="R19" s="55"/>
      <c r="S19" s="6"/>
      <c r="T19" s="66"/>
      <c r="U19" s="67"/>
      <c r="V19" s="67"/>
      <c r="W19" s="68"/>
    </row>
    <row r="20" spans="1:27" ht="30" customHeight="1" thickTop="1">
      <c r="A20" s="56" t="s">
        <v>22</v>
      </c>
      <c r="B20" s="13">
        <v>1</v>
      </c>
      <c r="C20" s="58" t="s">
        <v>38</v>
      </c>
      <c r="D20" s="58"/>
      <c r="E20" s="58"/>
      <c r="F20" s="32">
        <v>28000</v>
      </c>
      <c r="G20" s="32"/>
      <c r="H20" s="32"/>
      <c r="I20" s="32"/>
      <c r="J20" s="32">
        <f>F20*0.1</f>
        <v>2800</v>
      </c>
      <c r="K20" s="32"/>
      <c r="L20" s="32"/>
      <c r="M20" s="32">
        <f>F20+J20</f>
        <v>30800</v>
      </c>
      <c r="N20" s="32"/>
      <c r="O20" s="32"/>
      <c r="P20" s="32"/>
      <c r="Q20" s="30" t="s">
        <v>63</v>
      </c>
      <c r="R20" s="31"/>
      <c r="S20" s="6"/>
      <c r="T20" s="21"/>
    </row>
    <row r="21" spans="1:27" ht="30" customHeight="1">
      <c r="A21" s="57"/>
      <c r="B21" s="13">
        <v>3</v>
      </c>
      <c r="C21" s="28" t="s">
        <v>26</v>
      </c>
      <c r="D21" s="28"/>
      <c r="E21" s="28"/>
      <c r="F21" s="29"/>
      <c r="G21" s="29"/>
      <c r="H21" s="29"/>
      <c r="I21" s="29"/>
      <c r="J21" s="29">
        <f t="shared" si="1"/>
        <v>0</v>
      </c>
      <c r="K21" s="29"/>
      <c r="L21" s="29"/>
      <c r="M21" s="29">
        <f t="shared" si="0"/>
        <v>0</v>
      </c>
      <c r="N21" s="29"/>
      <c r="O21" s="29"/>
      <c r="P21" s="29"/>
      <c r="Q21" s="30"/>
      <c r="R21" s="31"/>
      <c r="S21" s="6"/>
    </row>
    <row r="22" spans="1:27" ht="30" customHeight="1">
      <c r="A22" s="57"/>
      <c r="B22" s="35">
        <v>4</v>
      </c>
      <c r="C22" s="37" t="s">
        <v>48</v>
      </c>
      <c r="D22" s="38"/>
      <c r="E22" s="39"/>
      <c r="F22" s="43"/>
      <c r="G22" s="43"/>
      <c r="H22" s="43"/>
      <c r="I22" s="43"/>
      <c r="J22" s="43">
        <f t="shared" si="1"/>
        <v>0</v>
      </c>
      <c r="K22" s="43"/>
      <c r="L22" s="43"/>
      <c r="M22" s="44">
        <f>F22+J22+F23</f>
        <v>0</v>
      </c>
      <c r="N22" s="45"/>
      <c r="O22" s="45"/>
      <c r="P22" s="46"/>
      <c r="Q22" s="50" t="s">
        <v>64</v>
      </c>
      <c r="R22" s="51"/>
      <c r="S22" s="6"/>
    </row>
    <row r="23" spans="1:27" ht="30" customHeight="1">
      <c r="A23" s="57"/>
      <c r="B23" s="36"/>
      <c r="C23" s="40"/>
      <c r="D23" s="41"/>
      <c r="E23" s="42"/>
      <c r="F23" s="54"/>
      <c r="G23" s="54"/>
      <c r="H23" s="54"/>
      <c r="I23" s="54"/>
      <c r="J23" s="54" t="s">
        <v>16</v>
      </c>
      <c r="K23" s="54"/>
      <c r="L23" s="54"/>
      <c r="M23" s="47"/>
      <c r="N23" s="48"/>
      <c r="O23" s="48"/>
      <c r="P23" s="49"/>
      <c r="Q23" s="52"/>
      <c r="R23" s="53"/>
      <c r="S23" s="6"/>
    </row>
    <row r="24" spans="1:27" ht="30" customHeight="1">
      <c r="A24" s="57"/>
      <c r="B24" s="13">
        <v>5</v>
      </c>
      <c r="C24" s="28" t="s">
        <v>43</v>
      </c>
      <c r="D24" s="28"/>
      <c r="E24" s="28"/>
      <c r="F24" s="29"/>
      <c r="G24" s="29"/>
      <c r="H24" s="29"/>
      <c r="I24" s="29"/>
      <c r="J24" s="29">
        <f t="shared" si="1"/>
        <v>0</v>
      </c>
      <c r="K24" s="29"/>
      <c r="L24" s="29"/>
      <c r="M24" s="29">
        <f t="shared" si="0"/>
        <v>0</v>
      </c>
      <c r="N24" s="29"/>
      <c r="O24" s="29"/>
      <c r="P24" s="29"/>
      <c r="Q24" s="30"/>
      <c r="R24" s="31"/>
      <c r="S24" s="6"/>
    </row>
    <row r="25" spans="1:27" ht="30" customHeight="1" thickBot="1">
      <c r="A25" s="57"/>
      <c r="B25" s="13">
        <v>6</v>
      </c>
      <c r="C25" s="31" t="s">
        <v>47</v>
      </c>
      <c r="D25" s="31"/>
      <c r="E25" s="31"/>
      <c r="F25" s="32">
        <v>400000</v>
      </c>
      <c r="G25" s="32"/>
      <c r="H25" s="32"/>
      <c r="I25" s="32"/>
      <c r="J25" s="32">
        <f t="shared" si="1"/>
        <v>40000</v>
      </c>
      <c r="K25" s="32"/>
      <c r="L25" s="32"/>
      <c r="M25" s="32">
        <f t="shared" si="0"/>
        <v>440000</v>
      </c>
      <c r="N25" s="32"/>
      <c r="O25" s="32"/>
      <c r="P25" s="32"/>
      <c r="Q25" s="30" t="s">
        <v>60</v>
      </c>
      <c r="R25" s="31"/>
      <c r="S25" s="6"/>
    </row>
    <row r="26" spans="1:27" ht="30" customHeight="1" thickBot="1">
      <c r="A26" s="19"/>
      <c r="B26" s="7"/>
      <c r="C26" s="6"/>
      <c r="D26" s="6"/>
      <c r="E26" s="6"/>
      <c r="F26" s="25">
        <f>SUM(F5:F25)</f>
        <v>5308892</v>
      </c>
      <c r="G26" s="26"/>
      <c r="H26" s="26"/>
      <c r="I26" s="27"/>
      <c r="J26" s="25">
        <f>SUM(J5:J25)</f>
        <v>530887.6</v>
      </c>
      <c r="K26" s="26"/>
      <c r="L26" s="27"/>
      <c r="M26" s="25">
        <f>SUM(M5:M25)</f>
        <v>5839779.5999999996</v>
      </c>
      <c r="N26" s="26"/>
      <c r="O26" s="26"/>
      <c r="P26" s="27"/>
      <c r="Q26" s="6"/>
      <c r="R26" s="6"/>
      <c r="S26" s="6"/>
    </row>
    <row r="27" spans="1:27" ht="26.25" customHeight="1">
      <c r="A27" s="19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45</v>
      </c>
    </row>
  </sheetData>
  <mergeCells count="126"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J14:L14"/>
    <mergeCell ref="M14:P14"/>
    <mergeCell ref="Q14:R14"/>
    <mergeCell ref="C16:E16"/>
    <mergeCell ref="F16:I16"/>
    <mergeCell ref="J16:L16"/>
    <mergeCell ref="M16:P16"/>
    <mergeCell ref="Q16:R16"/>
    <mergeCell ref="Q8:R8"/>
    <mergeCell ref="C9:E9"/>
    <mergeCell ref="F9:I9"/>
    <mergeCell ref="J9:L9"/>
    <mergeCell ref="M9:P9"/>
    <mergeCell ref="Q9:R9"/>
    <mergeCell ref="C8:E8"/>
    <mergeCell ref="F8:I8"/>
    <mergeCell ref="J8:L8"/>
    <mergeCell ref="M8:P8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C13:E13"/>
    <mergeCell ref="F13:I13"/>
    <mergeCell ref="J13:L13"/>
    <mergeCell ref="M13:P13"/>
    <mergeCell ref="Q13:R13"/>
    <mergeCell ref="T14:W15"/>
    <mergeCell ref="C15:E15"/>
    <mergeCell ref="F15:I15"/>
    <mergeCell ref="J15:L15"/>
    <mergeCell ref="M15:P15"/>
    <mergeCell ref="Q15:R15"/>
    <mergeCell ref="T18:W19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C14:E14"/>
    <mergeCell ref="F14:I14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B31F-4D47-404A-A18B-5CEAABF07609}">
  <dimension ref="A1:AA31"/>
  <sheetViews>
    <sheetView topLeftCell="A16" zoomScaleNormal="100" workbookViewId="0">
      <selection activeCell="B14" sqref="B14:R14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2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>
        <v>45380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9</v>
      </c>
      <c r="D6" s="112"/>
      <c r="E6" s="112"/>
      <c r="F6" s="113">
        <v>101500</v>
      </c>
      <c r="G6" s="113"/>
      <c r="H6" s="113"/>
      <c r="I6" s="113"/>
      <c r="J6" s="113">
        <v>10150</v>
      </c>
      <c r="K6" s="113"/>
      <c r="L6" s="113"/>
      <c r="M6" s="113">
        <f>F6+J6</f>
        <v>111650</v>
      </c>
      <c r="N6" s="113"/>
      <c r="O6" s="113"/>
      <c r="P6" s="113"/>
      <c r="Q6" s="125" t="s">
        <v>52</v>
      </c>
      <c r="R6" s="112"/>
      <c r="S6" s="6"/>
      <c r="T6" s="63" t="e">
        <f>M8+#REF!+#REF!+M11+M24+M26+M27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610000</v>
      </c>
      <c r="G7" s="29"/>
      <c r="H7" s="29"/>
      <c r="I7" s="29"/>
      <c r="J7" s="29">
        <v>61000</v>
      </c>
      <c r="K7" s="29"/>
      <c r="L7" s="29"/>
      <c r="M7" s="29">
        <f>F7+J7</f>
        <v>671000</v>
      </c>
      <c r="N7" s="29"/>
      <c r="O7" s="29"/>
      <c r="P7" s="29"/>
      <c r="Q7" s="30">
        <v>45372</v>
      </c>
      <c r="R7" s="31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44</v>
      </c>
      <c r="D8" s="60"/>
      <c r="E8" s="61"/>
      <c r="F8" s="79">
        <v>1336910</v>
      </c>
      <c r="G8" s="80"/>
      <c r="H8" s="80"/>
      <c r="I8" s="81"/>
      <c r="J8" s="79">
        <v>133691</v>
      </c>
      <c r="K8" s="80"/>
      <c r="L8" s="81"/>
      <c r="M8" s="79">
        <f>F8+J8</f>
        <v>1470601</v>
      </c>
      <c r="N8" s="80"/>
      <c r="O8" s="80"/>
      <c r="P8" s="81"/>
      <c r="Q8" s="62">
        <v>45376</v>
      </c>
      <c r="R8" s="28"/>
      <c r="S8" s="6"/>
      <c r="T8" s="21"/>
      <c r="U8" s="21"/>
      <c r="V8" s="21"/>
      <c r="W8" s="21"/>
    </row>
    <row r="9" spans="1:23" ht="30" customHeight="1" thickBot="1">
      <c r="A9" s="93"/>
      <c r="B9" s="15">
        <v>4</v>
      </c>
      <c r="C9" s="96"/>
      <c r="D9" s="97"/>
      <c r="E9" s="98"/>
      <c r="F9" s="99"/>
      <c r="G9" s="100"/>
      <c r="H9" s="100"/>
      <c r="I9" s="101"/>
      <c r="J9" s="99">
        <f>F9*0.1</f>
        <v>0</v>
      </c>
      <c r="K9" s="100"/>
      <c r="L9" s="101"/>
      <c r="M9" s="99">
        <f t="shared" ref="M9:M27" si="0">F9+J9</f>
        <v>0</v>
      </c>
      <c r="N9" s="100"/>
      <c r="O9" s="100"/>
      <c r="P9" s="101"/>
      <c r="Q9" s="116"/>
      <c r="R9" s="55"/>
      <c r="S9" s="6"/>
      <c r="T9" s="63">
        <f>M9+M6</f>
        <v>111650</v>
      </c>
      <c r="U9" s="64"/>
      <c r="V9" s="64"/>
      <c r="W9" s="65"/>
    </row>
    <row r="10" spans="1:23" ht="30" customHeight="1" thickTop="1" thickBot="1">
      <c r="A10" s="92" t="s">
        <v>21</v>
      </c>
      <c r="B10" s="13">
        <v>1</v>
      </c>
      <c r="C10" s="31" t="s">
        <v>14</v>
      </c>
      <c r="D10" s="31"/>
      <c r="E10" s="31"/>
      <c r="F10" s="32">
        <v>960000</v>
      </c>
      <c r="G10" s="32"/>
      <c r="H10" s="32"/>
      <c r="I10" s="32"/>
      <c r="J10" s="32">
        <f t="shared" ref="J10:J27" si="1">F10*0.1</f>
        <v>96000</v>
      </c>
      <c r="K10" s="32"/>
      <c r="L10" s="32"/>
      <c r="M10" s="32">
        <f t="shared" si="0"/>
        <v>1056000</v>
      </c>
      <c r="N10" s="32"/>
      <c r="O10" s="32"/>
      <c r="P10" s="32"/>
      <c r="Q10" s="30">
        <v>45380</v>
      </c>
      <c r="R10" s="31"/>
      <c r="S10" s="6"/>
      <c r="T10" s="90" t="s">
        <v>54</v>
      </c>
      <c r="U10" s="90"/>
      <c r="V10" s="90"/>
      <c r="W10" s="90"/>
    </row>
    <row r="11" spans="1:23" ht="30" customHeight="1">
      <c r="A11" s="92"/>
      <c r="B11" s="14">
        <v>2</v>
      </c>
      <c r="C11" s="28" t="s">
        <v>25</v>
      </c>
      <c r="D11" s="28"/>
      <c r="E11" s="28"/>
      <c r="F11" s="29">
        <v>565500</v>
      </c>
      <c r="G11" s="29"/>
      <c r="H11" s="29"/>
      <c r="I11" s="29"/>
      <c r="J11" s="29">
        <f t="shared" si="1"/>
        <v>56550</v>
      </c>
      <c r="K11" s="29"/>
      <c r="L11" s="29"/>
      <c r="M11" s="29">
        <f>F11+J11</f>
        <v>622050</v>
      </c>
      <c r="N11" s="29"/>
      <c r="O11" s="29"/>
      <c r="P11" s="29"/>
      <c r="Q11" s="30">
        <v>45372</v>
      </c>
      <c r="R11" s="31"/>
      <c r="S11" s="6"/>
      <c r="T11" s="63">
        <f>M20+M18+M15+M14+M13+M12+M10+M5</f>
        <v>3167450</v>
      </c>
      <c r="U11" s="64"/>
      <c r="V11" s="64"/>
      <c r="W11" s="65"/>
    </row>
    <row r="12" spans="1:23" ht="30" customHeight="1" thickBot="1">
      <c r="A12" s="92"/>
      <c r="B12" s="13">
        <v>3</v>
      </c>
      <c r="C12" s="28" t="s">
        <v>57</v>
      </c>
      <c r="D12" s="28"/>
      <c r="E12" s="28"/>
      <c r="F12" s="29">
        <v>983000</v>
      </c>
      <c r="G12" s="29"/>
      <c r="H12" s="29"/>
      <c r="I12" s="29"/>
      <c r="J12" s="29">
        <f t="shared" si="1"/>
        <v>98300</v>
      </c>
      <c r="K12" s="29"/>
      <c r="L12" s="29"/>
      <c r="M12" s="29">
        <f t="shared" si="0"/>
        <v>1081300</v>
      </c>
      <c r="N12" s="29"/>
      <c r="O12" s="29"/>
      <c r="P12" s="29"/>
      <c r="Q12" s="62">
        <v>45378</v>
      </c>
      <c r="R12" s="28"/>
      <c r="S12" s="6"/>
      <c r="T12" s="66"/>
      <c r="U12" s="67"/>
      <c r="V12" s="67"/>
      <c r="W12" s="68"/>
    </row>
    <row r="13" spans="1:23" ht="30" customHeight="1" thickBot="1">
      <c r="A13" s="92"/>
      <c r="B13" s="14">
        <v>4</v>
      </c>
      <c r="C13" s="28" t="s">
        <v>13</v>
      </c>
      <c r="D13" s="28"/>
      <c r="E13" s="28"/>
      <c r="F13" s="29">
        <v>215000</v>
      </c>
      <c r="G13" s="29"/>
      <c r="H13" s="29"/>
      <c r="I13" s="29"/>
      <c r="J13" s="29">
        <f>F13*0.1</f>
        <v>21500</v>
      </c>
      <c r="K13" s="29"/>
      <c r="L13" s="29"/>
      <c r="M13" s="29">
        <f>F13+J13</f>
        <v>236500</v>
      </c>
      <c r="N13" s="29"/>
      <c r="O13" s="29"/>
      <c r="P13" s="29"/>
      <c r="Q13" s="62">
        <v>45380</v>
      </c>
      <c r="R13" s="28"/>
      <c r="S13" s="6"/>
      <c r="T13" s="21"/>
      <c r="U13" s="21"/>
      <c r="V13" s="21"/>
      <c r="W13" s="21"/>
    </row>
    <row r="14" spans="1:23" ht="30" customHeight="1">
      <c r="A14" s="92"/>
      <c r="B14" s="13">
        <v>5</v>
      </c>
      <c r="C14" s="59" t="s">
        <v>46</v>
      </c>
      <c r="D14" s="60"/>
      <c r="E14" s="61"/>
      <c r="F14" s="29">
        <v>113250</v>
      </c>
      <c r="G14" s="29"/>
      <c r="H14" s="29"/>
      <c r="I14" s="29"/>
      <c r="J14" s="29">
        <f>F14*0.1</f>
        <v>11325</v>
      </c>
      <c r="K14" s="29"/>
      <c r="L14" s="29"/>
      <c r="M14" s="29">
        <f>F14+J14</f>
        <v>124575</v>
      </c>
      <c r="N14" s="29"/>
      <c r="O14" s="29"/>
      <c r="P14" s="29"/>
      <c r="Q14" s="62" t="s">
        <v>63</v>
      </c>
      <c r="R14" s="28"/>
      <c r="S14" s="17"/>
      <c r="T14" s="63" t="e">
        <f>T6+T9+T11</f>
        <v>#REF!</v>
      </c>
      <c r="U14" s="87"/>
      <c r="V14" s="87"/>
      <c r="W14" s="88"/>
    </row>
    <row r="15" spans="1:23" ht="30" customHeight="1" thickBot="1">
      <c r="A15" s="92"/>
      <c r="B15" s="14">
        <v>6</v>
      </c>
      <c r="C15" s="76" t="s">
        <v>29</v>
      </c>
      <c r="D15" s="77"/>
      <c r="E15" s="78"/>
      <c r="F15" s="79">
        <v>75000</v>
      </c>
      <c r="G15" s="80"/>
      <c r="H15" s="80"/>
      <c r="I15" s="81"/>
      <c r="J15" s="79">
        <f t="shared" si="1"/>
        <v>7500</v>
      </c>
      <c r="K15" s="80"/>
      <c r="L15" s="81"/>
      <c r="M15" s="79">
        <f t="shared" si="0"/>
        <v>82500</v>
      </c>
      <c r="N15" s="80"/>
      <c r="O15" s="80"/>
      <c r="P15" s="81"/>
      <c r="Q15" s="62">
        <v>45376</v>
      </c>
      <c r="R15" s="28"/>
      <c r="S15" s="17"/>
      <c r="T15" s="89"/>
      <c r="U15" s="90"/>
      <c r="V15" s="90"/>
      <c r="W15" s="91"/>
    </row>
    <row r="16" spans="1:23" ht="30" customHeight="1">
      <c r="A16" s="92"/>
      <c r="B16" s="35">
        <v>5</v>
      </c>
      <c r="C16" s="104" t="s">
        <v>23</v>
      </c>
      <c r="D16" s="105"/>
      <c r="E16" s="106"/>
      <c r="F16" s="43">
        <v>605500</v>
      </c>
      <c r="G16" s="43"/>
      <c r="H16" s="43"/>
      <c r="I16" s="43"/>
      <c r="J16" s="43">
        <v>60550</v>
      </c>
      <c r="K16" s="43"/>
      <c r="L16" s="43"/>
      <c r="M16" s="44">
        <f>F16+J16+F17</f>
        <v>702050</v>
      </c>
      <c r="N16" s="45"/>
      <c r="O16" s="45"/>
      <c r="P16" s="46"/>
      <c r="Q16" s="50">
        <v>45380</v>
      </c>
      <c r="R16" s="51"/>
      <c r="S16" s="6"/>
      <c r="T16" s="2"/>
      <c r="U16" s="2"/>
      <c r="V16" s="2"/>
      <c r="W16" s="2"/>
    </row>
    <row r="17" spans="1:27" ht="30" customHeight="1">
      <c r="A17" s="92"/>
      <c r="B17" s="36"/>
      <c r="C17" s="155"/>
      <c r="D17" s="156"/>
      <c r="E17" s="157"/>
      <c r="F17" s="54">
        <v>36000</v>
      </c>
      <c r="G17" s="54"/>
      <c r="H17" s="54"/>
      <c r="I17" s="54"/>
      <c r="J17" s="54" t="s">
        <v>16</v>
      </c>
      <c r="K17" s="54"/>
      <c r="L17" s="54"/>
      <c r="M17" s="47"/>
      <c r="N17" s="48"/>
      <c r="O17" s="48"/>
      <c r="P17" s="49"/>
      <c r="Q17" s="52"/>
      <c r="R17" s="53"/>
      <c r="S17" s="6"/>
      <c r="T17" s="109"/>
      <c r="U17" s="109"/>
      <c r="V17" s="109"/>
      <c r="W17" s="109"/>
    </row>
    <row r="18" spans="1:27" ht="30" customHeight="1">
      <c r="A18" s="92"/>
      <c r="B18" s="13">
        <v>7</v>
      </c>
      <c r="C18" s="59" t="s">
        <v>51</v>
      </c>
      <c r="D18" s="60"/>
      <c r="E18" s="61"/>
      <c r="F18" s="29">
        <v>15000</v>
      </c>
      <c r="G18" s="29"/>
      <c r="H18" s="29"/>
      <c r="I18" s="29"/>
      <c r="J18" s="29">
        <f t="shared" si="1"/>
        <v>1500</v>
      </c>
      <c r="K18" s="29"/>
      <c r="L18" s="29"/>
      <c r="M18" s="29">
        <f t="shared" si="0"/>
        <v>16500</v>
      </c>
      <c r="N18" s="29"/>
      <c r="O18" s="29"/>
      <c r="P18" s="29"/>
      <c r="Q18" s="62">
        <v>45373</v>
      </c>
      <c r="R18" s="28"/>
      <c r="S18" s="6"/>
      <c r="T18" s="21"/>
      <c r="U18" s="21"/>
      <c r="V18" s="21"/>
      <c r="W18" s="21"/>
    </row>
    <row r="19" spans="1:27" ht="30" customHeight="1" thickBot="1">
      <c r="A19" s="92"/>
      <c r="B19" s="13">
        <v>8</v>
      </c>
      <c r="C19" s="59" t="s">
        <v>67</v>
      </c>
      <c r="D19" s="60"/>
      <c r="E19" s="61"/>
      <c r="F19" s="29">
        <v>16000</v>
      </c>
      <c r="G19" s="29"/>
      <c r="H19" s="29"/>
      <c r="I19" s="29"/>
      <c r="J19" s="29">
        <f>F19*0.1</f>
        <v>1600</v>
      </c>
      <c r="K19" s="29"/>
      <c r="L19" s="29"/>
      <c r="M19" s="29">
        <f>F19+J19</f>
        <v>17600</v>
      </c>
      <c r="N19" s="29"/>
      <c r="O19" s="29"/>
      <c r="P19" s="29"/>
      <c r="Q19" s="62">
        <v>45378</v>
      </c>
      <c r="R19" s="28"/>
      <c r="S19" s="6"/>
      <c r="T19" s="21"/>
      <c r="U19" s="21"/>
      <c r="V19" s="21"/>
      <c r="W19" s="21"/>
    </row>
    <row r="20" spans="1:27" ht="30" customHeight="1">
      <c r="A20" s="92"/>
      <c r="B20" s="14">
        <v>9</v>
      </c>
      <c r="C20" s="59" t="s">
        <v>40</v>
      </c>
      <c r="D20" s="60"/>
      <c r="E20" s="61"/>
      <c r="F20" s="29">
        <v>30000</v>
      </c>
      <c r="G20" s="29"/>
      <c r="H20" s="29"/>
      <c r="I20" s="29"/>
      <c r="J20" s="29">
        <f t="shared" si="1"/>
        <v>3000</v>
      </c>
      <c r="K20" s="29"/>
      <c r="L20" s="29"/>
      <c r="M20" s="29">
        <f t="shared" si="0"/>
        <v>33000</v>
      </c>
      <c r="N20" s="29"/>
      <c r="O20" s="29"/>
      <c r="P20" s="29"/>
      <c r="Q20" s="62" t="s">
        <v>69</v>
      </c>
      <c r="R20" s="28"/>
      <c r="S20" s="6"/>
      <c r="T20" s="63" t="e">
        <f>M28-T14</f>
        <v>#REF!</v>
      </c>
      <c r="U20" s="64"/>
      <c r="V20" s="64"/>
      <c r="W20" s="65"/>
    </row>
    <row r="21" spans="1:27" ht="30" customHeight="1" thickBot="1">
      <c r="A21" s="93"/>
      <c r="B21" s="15">
        <v>10</v>
      </c>
      <c r="C21" s="55" t="s">
        <v>28</v>
      </c>
      <c r="D21" s="55"/>
      <c r="E21" s="55"/>
      <c r="F21" s="69">
        <v>15000</v>
      </c>
      <c r="G21" s="69"/>
      <c r="H21" s="69"/>
      <c r="I21" s="69"/>
      <c r="J21" s="69">
        <f t="shared" si="1"/>
        <v>1500</v>
      </c>
      <c r="K21" s="69"/>
      <c r="L21" s="69"/>
      <c r="M21" s="69">
        <f t="shared" si="0"/>
        <v>16500</v>
      </c>
      <c r="N21" s="69"/>
      <c r="O21" s="69"/>
      <c r="P21" s="69"/>
      <c r="Q21" s="116">
        <v>45366</v>
      </c>
      <c r="R21" s="55"/>
      <c r="S21" s="6"/>
      <c r="T21" s="66"/>
      <c r="U21" s="67"/>
      <c r="V21" s="67"/>
      <c r="W21" s="68"/>
    </row>
    <row r="22" spans="1:27" ht="30" customHeight="1" thickTop="1">
      <c r="A22" s="56" t="s">
        <v>22</v>
      </c>
      <c r="B22" s="13">
        <v>1</v>
      </c>
      <c r="C22" s="31" t="s">
        <v>62</v>
      </c>
      <c r="D22" s="31"/>
      <c r="E22" s="31"/>
      <c r="F22" s="32">
        <v>103950</v>
      </c>
      <c r="G22" s="32"/>
      <c r="H22" s="32"/>
      <c r="I22" s="32"/>
      <c r="J22" s="32">
        <f>F22*0.1</f>
        <v>10395</v>
      </c>
      <c r="K22" s="32"/>
      <c r="L22" s="32"/>
      <c r="M22" s="32">
        <f>F22+J22</f>
        <v>114345</v>
      </c>
      <c r="N22" s="32"/>
      <c r="O22" s="32"/>
      <c r="P22" s="32"/>
      <c r="Q22" s="30">
        <v>45362</v>
      </c>
      <c r="R22" s="31"/>
      <c r="S22" s="6"/>
      <c r="T22" s="21"/>
    </row>
    <row r="23" spans="1:27" ht="30" customHeight="1">
      <c r="A23" s="57"/>
      <c r="B23" s="13">
        <v>3</v>
      </c>
      <c r="C23" s="28" t="s">
        <v>26</v>
      </c>
      <c r="D23" s="28"/>
      <c r="E23" s="28"/>
      <c r="F23" s="29"/>
      <c r="G23" s="29"/>
      <c r="H23" s="29"/>
      <c r="I23" s="29"/>
      <c r="J23" s="29">
        <f t="shared" si="1"/>
        <v>0</v>
      </c>
      <c r="K23" s="29"/>
      <c r="L23" s="29"/>
      <c r="M23" s="29">
        <f t="shared" si="0"/>
        <v>0</v>
      </c>
      <c r="N23" s="29"/>
      <c r="O23" s="29"/>
      <c r="P23" s="29"/>
      <c r="Q23" s="30"/>
      <c r="R23" s="31"/>
      <c r="S23" s="6"/>
    </row>
    <row r="24" spans="1:27" ht="30" customHeight="1">
      <c r="A24" s="57"/>
      <c r="B24" s="35">
        <v>4</v>
      </c>
      <c r="C24" s="37" t="s">
        <v>48</v>
      </c>
      <c r="D24" s="38"/>
      <c r="E24" s="39"/>
      <c r="F24" s="43"/>
      <c r="G24" s="43"/>
      <c r="H24" s="43"/>
      <c r="I24" s="43"/>
      <c r="J24" s="43">
        <f t="shared" si="1"/>
        <v>0</v>
      </c>
      <c r="K24" s="43"/>
      <c r="L24" s="43"/>
      <c r="M24" s="44">
        <f>F24+J24+F25</f>
        <v>0</v>
      </c>
      <c r="N24" s="45"/>
      <c r="O24" s="45"/>
      <c r="P24" s="46"/>
      <c r="Q24" s="50" t="s">
        <v>64</v>
      </c>
      <c r="R24" s="51"/>
      <c r="S24" s="6"/>
    </row>
    <row r="25" spans="1:27" ht="30" customHeight="1">
      <c r="A25" s="57"/>
      <c r="B25" s="36"/>
      <c r="C25" s="40"/>
      <c r="D25" s="41"/>
      <c r="E25" s="42"/>
      <c r="F25" s="54"/>
      <c r="G25" s="54"/>
      <c r="H25" s="54"/>
      <c r="I25" s="54"/>
      <c r="J25" s="54" t="s">
        <v>16</v>
      </c>
      <c r="K25" s="54"/>
      <c r="L25" s="54"/>
      <c r="M25" s="47"/>
      <c r="N25" s="48"/>
      <c r="O25" s="48"/>
      <c r="P25" s="49"/>
      <c r="Q25" s="52"/>
      <c r="R25" s="53"/>
      <c r="S25" s="6"/>
    </row>
    <row r="26" spans="1:27" ht="30" customHeight="1">
      <c r="A26" s="57"/>
      <c r="B26" s="13">
        <v>5</v>
      </c>
      <c r="C26" s="28" t="s">
        <v>43</v>
      </c>
      <c r="D26" s="28"/>
      <c r="E26" s="28"/>
      <c r="F26" s="29"/>
      <c r="G26" s="29"/>
      <c r="H26" s="29"/>
      <c r="I26" s="29"/>
      <c r="J26" s="29">
        <f t="shared" si="1"/>
        <v>0</v>
      </c>
      <c r="K26" s="29"/>
      <c r="L26" s="29"/>
      <c r="M26" s="29">
        <f t="shared" si="0"/>
        <v>0</v>
      </c>
      <c r="N26" s="29"/>
      <c r="O26" s="29"/>
      <c r="P26" s="29"/>
      <c r="Q26" s="30"/>
      <c r="R26" s="31"/>
      <c r="S26" s="6"/>
    </row>
    <row r="27" spans="1:27" ht="30" customHeight="1" thickBot="1">
      <c r="A27" s="57"/>
      <c r="B27" s="13">
        <v>6</v>
      </c>
      <c r="C27" s="31" t="s">
        <v>47</v>
      </c>
      <c r="D27" s="31"/>
      <c r="E27" s="31"/>
      <c r="F27" s="32"/>
      <c r="G27" s="32"/>
      <c r="H27" s="32"/>
      <c r="I27" s="32"/>
      <c r="J27" s="32">
        <f t="shared" si="1"/>
        <v>0</v>
      </c>
      <c r="K27" s="32"/>
      <c r="L27" s="32"/>
      <c r="M27" s="32">
        <f t="shared" si="0"/>
        <v>0</v>
      </c>
      <c r="N27" s="32"/>
      <c r="O27" s="32"/>
      <c r="P27" s="32"/>
      <c r="Q27" s="30" t="s">
        <v>60</v>
      </c>
      <c r="R27" s="31"/>
      <c r="S27" s="6"/>
    </row>
    <row r="28" spans="1:27" ht="30" customHeight="1" thickBot="1">
      <c r="A28" s="19"/>
      <c r="B28" s="7"/>
      <c r="C28" s="6"/>
      <c r="D28" s="6"/>
      <c r="E28" s="6"/>
      <c r="F28" s="25">
        <f>SUM(F5:F27)</f>
        <v>6269860</v>
      </c>
      <c r="G28" s="26"/>
      <c r="H28" s="26"/>
      <c r="I28" s="27"/>
      <c r="J28" s="25">
        <f>SUM(J5:J27)</f>
        <v>623386</v>
      </c>
      <c r="K28" s="26"/>
      <c r="L28" s="27"/>
      <c r="M28" s="25">
        <f>SUM(M5:M27)</f>
        <v>6893246</v>
      </c>
      <c r="N28" s="26"/>
      <c r="O28" s="26"/>
      <c r="P28" s="27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Q15:R1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T17:W17"/>
    <mergeCell ref="C18:E18"/>
    <mergeCell ref="F18:I18"/>
    <mergeCell ref="J18:L18"/>
    <mergeCell ref="M18:P18"/>
    <mergeCell ref="Q18:R18"/>
    <mergeCell ref="B16:B17"/>
    <mergeCell ref="C16:E17"/>
    <mergeCell ref="F16:I16"/>
    <mergeCell ref="J16:L16"/>
    <mergeCell ref="M16:P17"/>
    <mergeCell ref="Q16:R17"/>
    <mergeCell ref="F17:I17"/>
    <mergeCell ref="J17:L17"/>
    <mergeCell ref="A6:A9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Q8:R8"/>
    <mergeCell ref="C9:E9"/>
    <mergeCell ref="F9:I9"/>
    <mergeCell ref="J9:L9"/>
    <mergeCell ref="M9:P9"/>
    <mergeCell ref="Q9:R9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C13:E13"/>
    <mergeCell ref="F13:I13"/>
    <mergeCell ref="J13:L13"/>
    <mergeCell ref="M13:P13"/>
    <mergeCell ref="C8:E8"/>
    <mergeCell ref="F8:I8"/>
    <mergeCell ref="J8:L8"/>
    <mergeCell ref="M8:P8"/>
    <mergeCell ref="T9:W9"/>
    <mergeCell ref="C5:E5"/>
    <mergeCell ref="F5:I5"/>
    <mergeCell ref="J5:L5"/>
    <mergeCell ref="M5:P5"/>
    <mergeCell ref="Q5:R5"/>
    <mergeCell ref="T5:W5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F2E9-E0DF-4F65-9969-9AC247D707EE}">
  <dimension ref="A1:AA31"/>
  <sheetViews>
    <sheetView topLeftCell="A7" zoomScaleNormal="100" workbookViewId="0">
      <selection activeCell="X13" sqref="W13:X1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2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22" t="s">
        <v>5</v>
      </c>
      <c r="R4" s="12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48825</v>
      </c>
      <c r="K5" s="69"/>
      <c r="L5" s="69"/>
      <c r="M5" s="69">
        <f>F5+J5</f>
        <v>537075</v>
      </c>
      <c r="N5" s="69"/>
      <c r="O5" s="69"/>
      <c r="P5" s="69"/>
      <c r="Q5" s="116">
        <v>45380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22">
        <v>1</v>
      </c>
      <c r="C6" s="112" t="s">
        <v>9</v>
      </c>
      <c r="D6" s="112"/>
      <c r="E6" s="112"/>
      <c r="F6" s="113">
        <v>101500</v>
      </c>
      <c r="G6" s="113"/>
      <c r="H6" s="113"/>
      <c r="I6" s="113"/>
      <c r="J6" s="113">
        <v>10150</v>
      </c>
      <c r="K6" s="113"/>
      <c r="L6" s="113"/>
      <c r="M6" s="113">
        <f>F6+J6</f>
        <v>111650</v>
      </c>
      <c r="N6" s="113"/>
      <c r="O6" s="113"/>
      <c r="P6" s="113"/>
      <c r="Q6" s="125" t="s">
        <v>52</v>
      </c>
      <c r="R6" s="112"/>
      <c r="S6" s="6"/>
      <c r="T6" s="63" t="e">
        <f>M8+#REF!+#REF!+M11+M24+M26+M27</f>
        <v>#REF!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610000</v>
      </c>
      <c r="G7" s="29"/>
      <c r="H7" s="29"/>
      <c r="I7" s="29"/>
      <c r="J7" s="29">
        <v>61000</v>
      </c>
      <c r="K7" s="29"/>
      <c r="L7" s="29"/>
      <c r="M7" s="29">
        <f>F7+J7</f>
        <v>671000</v>
      </c>
      <c r="N7" s="29"/>
      <c r="O7" s="29"/>
      <c r="P7" s="29"/>
      <c r="Q7" s="30">
        <v>45372</v>
      </c>
      <c r="R7" s="31"/>
      <c r="S7" s="6"/>
      <c r="T7" s="66"/>
      <c r="U7" s="67"/>
      <c r="V7" s="67"/>
      <c r="W7" s="68"/>
    </row>
    <row r="8" spans="1:23" ht="30" customHeight="1" thickBot="1">
      <c r="A8" s="92"/>
      <c r="B8" s="14">
        <v>3</v>
      </c>
      <c r="C8" s="59" t="s">
        <v>44</v>
      </c>
      <c r="D8" s="60"/>
      <c r="E8" s="61"/>
      <c r="F8" s="79">
        <v>1336910</v>
      </c>
      <c r="G8" s="80"/>
      <c r="H8" s="80"/>
      <c r="I8" s="81"/>
      <c r="J8" s="79">
        <v>133691</v>
      </c>
      <c r="K8" s="80"/>
      <c r="L8" s="81"/>
      <c r="M8" s="79">
        <f>F8+J8</f>
        <v>1470601</v>
      </c>
      <c r="N8" s="80"/>
      <c r="O8" s="80"/>
      <c r="P8" s="81"/>
      <c r="Q8" s="62">
        <v>45376</v>
      </c>
      <c r="R8" s="28"/>
      <c r="S8" s="6"/>
      <c r="T8" s="21"/>
      <c r="U8" s="21"/>
      <c r="V8" s="21"/>
      <c r="W8" s="21"/>
    </row>
    <row r="9" spans="1:23" ht="30" customHeight="1" thickBot="1">
      <c r="A9" s="93"/>
      <c r="B9" s="15">
        <v>4</v>
      </c>
      <c r="C9" s="96"/>
      <c r="D9" s="97"/>
      <c r="E9" s="98"/>
      <c r="F9" s="99"/>
      <c r="G9" s="100"/>
      <c r="H9" s="100"/>
      <c r="I9" s="101"/>
      <c r="J9" s="99">
        <f>F9*0.1</f>
        <v>0</v>
      </c>
      <c r="K9" s="100"/>
      <c r="L9" s="101"/>
      <c r="M9" s="99">
        <f t="shared" ref="M9:M27" si="0">F9+J9</f>
        <v>0</v>
      </c>
      <c r="N9" s="100"/>
      <c r="O9" s="100"/>
      <c r="P9" s="101"/>
      <c r="Q9" s="116"/>
      <c r="R9" s="55"/>
      <c r="S9" s="6"/>
      <c r="T9" s="63">
        <f>M9+M6</f>
        <v>111650</v>
      </c>
      <c r="U9" s="64"/>
      <c r="V9" s="64"/>
      <c r="W9" s="65"/>
    </row>
    <row r="10" spans="1:23" ht="30" customHeight="1" thickTop="1" thickBot="1">
      <c r="A10" s="92" t="s">
        <v>21</v>
      </c>
      <c r="B10" s="13">
        <v>1</v>
      </c>
      <c r="C10" s="31" t="s">
        <v>14</v>
      </c>
      <c r="D10" s="31"/>
      <c r="E10" s="31"/>
      <c r="F10" s="32">
        <v>960000</v>
      </c>
      <c r="G10" s="32"/>
      <c r="H10" s="32"/>
      <c r="I10" s="32"/>
      <c r="J10" s="32">
        <f t="shared" ref="J10:J27" si="1">F10*0.1</f>
        <v>96000</v>
      </c>
      <c r="K10" s="32"/>
      <c r="L10" s="32"/>
      <c r="M10" s="32">
        <f t="shared" si="0"/>
        <v>1056000</v>
      </c>
      <c r="N10" s="32"/>
      <c r="O10" s="32"/>
      <c r="P10" s="32"/>
      <c r="Q10" s="30">
        <v>45380</v>
      </c>
      <c r="R10" s="31"/>
      <c r="S10" s="6"/>
      <c r="T10" s="90" t="s">
        <v>54</v>
      </c>
      <c r="U10" s="90"/>
      <c r="V10" s="90"/>
      <c r="W10" s="90"/>
    </row>
    <row r="11" spans="1:23" ht="30" customHeight="1">
      <c r="A11" s="92"/>
      <c r="B11" s="14">
        <v>2</v>
      </c>
      <c r="C11" s="28" t="s">
        <v>25</v>
      </c>
      <c r="D11" s="28"/>
      <c r="E11" s="28"/>
      <c r="F11" s="29">
        <v>565500</v>
      </c>
      <c r="G11" s="29"/>
      <c r="H11" s="29"/>
      <c r="I11" s="29"/>
      <c r="J11" s="29">
        <f t="shared" si="1"/>
        <v>56550</v>
      </c>
      <c r="K11" s="29"/>
      <c r="L11" s="29"/>
      <c r="M11" s="29">
        <f>F11+J11</f>
        <v>622050</v>
      </c>
      <c r="N11" s="29"/>
      <c r="O11" s="29"/>
      <c r="P11" s="29"/>
      <c r="Q11" s="30">
        <v>45372</v>
      </c>
      <c r="R11" s="31"/>
      <c r="S11" s="6"/>
      <c r="T11" s="63">
        <f>M20+M18+M15+M14+M13+M12+M10+M5</f>
        <v>3167450</v>
      </c>
      <c r="U11" s="64"/>
      <c r="V11" s="64"/>
      <c r="W11" s="65"/>
    </row>
    <row r="12" spans="1:23" ht="30" customHeight="1" thickBot="1">
      <c r="A12" s="92"/>
      <c r="B12" s="13">
        <v>3</v>
      </c>
      <c r="C12" s="28" t="s">
        <v>57</v>
      </c>
      <c r="D12" s="28"/>
      <c r="E12" s="28"/>
      <c r="F12" s="29">
        <v>983000</v>
      </c>
      <c r="G12" s="29"/>
      <c r="H12" s="29"/>
      <c r="I12" s="29"/>
      <c r="J12" s="29">
        <f t="shared" si="1"/>
        <v>98300</v>
      </c>
      <c r="K12" s="29"/>
      <c r="L12" s="29"/>
      <c r="M12" s="29">
        <f t="shared" si="0"/>
        <v>1081300</v>
      </c>
      <c r="N12" s="29"/>
      <c r="O12" s="29"/>
      <c r="P12" s="29"/>
      <c r="Q12" s="62">
        <v>45378</v>
      </c>
      <c r="R12" s="28"/>
      <c r="S12" s="6"/>
      <c r="T12" s="66"/>
      <c r="U12" s="67"/>
      <c r="V12" s="67"/>
      <c r="W12" s="68"/>
    </row>
    <row r="13" spans="1:23" ht="30" customHeight="1" thickBot="1">
      <c r="A13" s="92"/>
      <c r="B13" s="14">
        <v>4</v>
      </c>
      <c r="C13" s="28" t="s">
        <v>13</v>
      </c>
      <c r="D13" s="28"/>
      <c r="E13" s="28"/>
      <c r="F13" s="29">
        <v>215000</v>
      </c>
      <c r="G13" s="29"/>
      <c r="H13" s="29"/>
      <c r="I13" s="29"/>
      <c r="J13" s="29">
        <f>F13*0.1</f>
        <v>21500</v>
      </c>
      <c r="K13" s="29"/>
      <c r="L13" s="29"/>
      <c r="M13" s="29">
        <f>F13+J13</f>
        <v>236500</v>
      </c>
      <c r="N13" s="29"/>
      <c r="O13" s="29"/>
      <c r="P13" s="29"/>
      <c r="Q13" s="62">
        <v>45380</v>
      </c>
      <c r="R13" s="28"/>
      <c r="S13" s="6"/>
      <c r="T13" s="21"/>
      <c r="U13" s="21"/>
      <c r="V13" s="21"/>
      <c r="W13" s="21"/>
    </row>
    <row r="14" spans="1:23" ht="30" customHeight="1">
      <c r="A14" s="92"/>
      <c r="B14" s="23">
        <v>5</v>
      </c>
      <c r="C14" s="158" t="s">
        <v>46</v>
      </c>
      <c r="D14" s="159"/>
      <c r="E14" s="160"/>
      <c r="F14" s="161">
        <v>113250</v>
      </c>
      <c r="G14" s="161"/>
      <c r="H14" s="161"/>
      <c r="I14" s="161"/>
      <c r="J14" s="161">
        <f>F14*0.1</f>
        <v>11325</v>
      </c>
      <c r="K14" s="161"/>
      <c r="L14" s="161"/>
      <c r="M14" s="161">
        <f>F14+J14</f>
        <v>124575</v>
      </c>
      <c r="N14" s="161"/>
      <c r="O14" s="161"/>
      <c r="P14" s="161"/>
      <c r="Q14" s="139" t="s">
        <v>63</v>
      </c>
      <c r="R14" s="140"/>
      <c r="S14" s="17"/>
      <c r="T14" s="63" t="e">
        <f>T6+T9+T11</f>
        <v>#REF!</v>
      </c>
      <c r="U14" s="87"/>
      <c r="V14" s="87"/>
      <c r="W14" s="88"/>
    </row>
    <row r="15" spans="1:23" ht="30" customHeight="1" thickBot="1">
      <c r="A15" s="92"/>
      <c r="B15" s="14">
        <v>6</v>
      </c>
      <c r="C15" s="76" t="s">
        <v>29</v>
      </c>
      <c r="D15" s="77"/>
      <c r="E15" s="78"/>
      <c r="F15" s="79">
        <v>75000</v>
      </c>
      <c r="G15" s="80"/>
      <c r="H15" s="80"/>
      <c r="I15" s="81"/>
      <c r="J15" s="79">
        <f t="shared" si="1"/>
        <v>7500</v>
      </c>
      <c r="K15" s="80"/>
      <c r="L15" s="81"/>
      <c r="M15" s="79">
        <f t="shared" si="0"/>
        <v>82500</v>
      </c>
      <c r="N15" s="80"/>
      <c r="O15" s="80"/>
      <c r="P15" s="81"/>
      <c r="Q15" s="62">
        <v>45376</v>
      </c>
      <c r="R15" s="28"/>
      <c r="S15" s="17"/>
      <c r="T15" s="89"/>
      <c r="U15" s="90"/>
      <c r="V15" s="90"/>
      <c r="W15" s="91"/>
    </row>
    <row r="16" spans="1:23" ht="30" customHeight="1">
      <c r="A16" s="92"/>
      <c r="B16" s="35">
        <v>5</v>
      </c>
      <c r="C16" s="104" t="s">
        <v>23</v>
      </c>
      <c r="D16" s="105"/>
      <c r="E16" s="106"/>
      <c r="F16" s="43">
        <v>605500</v>
      </c>
      <c r="G16" s="43"/>
      <c r="H16" s="43"/>
      <c r="I16" s="43"/>
      <c r="J16" s="43">
        <v>60550</v>
      </c>
      <c r="K16" s="43"/>
      <c r="L16" s="43"/>
      <c r="M16" s="44">
        <f>F16+J16+F17</f>
        <v>702050</v>
      </c>
      <c r="N16" s="45"/>
      <c r="O16" s="45"/>
      <c r="P16" s="46"/>
      <c r="Q16" s="50">
        <v>45380</v>
      </c>
      <c r="R16" s="51"/>
      <c r="S16" s="6"/>
      <c r="T16" s="2"/>
      <c r="U16" s="2"/>
      <c r="V16" s="2"/>
      <c r="W16" s="2"/>
    </row>
    <row r="17" spans="1:27" ht="30" customHeight="1">
      <c r="A17" s="92"/>
      <c r="B17" s="36"/>
      <c r="C17" s="155"/>
      <c r="D17" s="156"/>
      <c r="E17" s="157"/>
      <c r="F17" s="54">
        <v>36000</v>
      </c>
      <c r="G17" s="54"/>
      <c r="H17" s="54"/>
      <c r="I17" s="54"/>
      <c r="J17" s="54" t="s">
        <v>16</v>
      </c>
      <c r="K17" s="54"/>
      <c r="L17" s="54"/>
      <c r="M17" s="47"/>
      <c r="N17" s="48"/>
      <c r="O17" s="48"/>
      <c r="P17" s="49"/>
      <c r="Q17" s="52"/>
      <c r="R17" s="53"/>
      <c r="S17" s="6"/>
      <c r="T17" s="109"/>
      <c r="U17" s="109"/>
      <c r="V17" s="109"/>
      <c r="W17" s="109"/>
    </row>
    <row r="18" spans="1:27" ht="30" customHeight="1">
      <c r="A18" s="92"/>
      <c r="B18" s="13">
        <v>7</v>
      </c>
      <c r="C18" s="59" t="s">
        <v>51</v>
      </c>
      <c r="D18" s="60"/>
      <c r="E18" s="61"/>
      <c r="F18" s="29">
        <v>15000</v>
      </c>
      <c r="G18" s="29"/>
      <c r="H18" s="29"/>
      <c r="I18" s="29"/>
      <c r="J18" s="29">
        <f t="shared" si="1"/>
        <v>1500</v>
      </c>
      <c r="K18" s="29"/>
      <c r="L18" s="29"/>
      <c r="M18" s="29">
        <f t="shared" si="0"/>
        <v>16500</v>
      </c>
      <c r="N18" s="29"/>
      <c r="O18" s="29"/>
      <c r="P18" s="29"/>
      <c r="Q18" s="62">
        <v>45373</v>
      </c>
      <c r="R18" s="28"/>
      <c r="S18" s="6"/>
      <c r="T18" s="21"/>
      <c r="U18" s="21"/>
      <c r="V18" s="21"/>
      <c r="W18" s="21"/>
    </row>
    <row r="19" spans="1:27" ht="30" customHeight="1" thickBot="1">
      <c r="A19" s="92"/>
      <c r="B19" s="13">
        <v>8</v>
      </c>
      <c r="C19" s="59" t="s">
        <v>67</v>
      </c>
      <c r="D19" s="60"/>
      <c r="E19" s="61"/>
      <c r="F19" s="29">
        <v>16000</v>
      </c>
      <c r="G19" s="29"/>
      <c r="H19" s="29"/>
      <c r="I19" s="29"/>
      <c r="J19" s="29">
        <f>F19*0.1</f>
        <v>1600</v>
      </c>
      <c r="K19" s="29"/>
      <c r="L19" s="29"/>
      <c r="M19" s="29">
        <f>F19+J19</f>
        <v>17600</v>
      </c>
      <c r="N19" s="29"/>
      <c r="O19" s="29"/>
      <c r="P19" s="29"/>
      <c r="Q19" s="62">
        <v>45378</v>
      </c>
      <c r="R19" s="28"/>
      <c r="S19" s="6"/>
      <c r="T19" s="21"/>
      <c r="U19" s="21"/>
      <c r="V19" s="21"/>
      <c r="W19" s="21"/>
    </row>
    <row r="20" spans="1:27" ht="30" customHeight="1">
      <c r="A20" s="92"/>
      <c r="B20" s="14">
        <v>9</v>
      </c>
      <c r="C20" s="59" t="s">
        <v>40</v>
      </c>
      <c r="D20" s="60"/>
      <c r="E20" s="61"/>
      <c r="F20" s="29">
        <v>30000</v>
      </c>
      <c r="G20" s="29"/>
      <c r="H20" s="29"/>
      <c r="I20" s="29"/>
      <c r="J20" s="29">
        <f t="shared" si="1"/>
        <v>3000</v>
      </c>
      <c r="K20" s="29"/>
      <c r="L20" s="29"/>
      <c r="M20" s="29">
        <f t="shared" si="0"/>
        <v>33000</v>
      </c>
      <c r="N20" s="29"/>
      <c r="O20" s="29"/>
      <c r="P20" s="29"/>
      <c r="Q20" s="62" t="s">
        <v>69</v>
      </c>
      <c r="R20" s="28"/>
      <c r="S20" s="6"/>
      <c r="T20" s="63" t="e">
        <f>M28-T14</f>
        <v>#REF!</v>
      </c>
      <c r="U20" s="64"/>
      <c r="V20" s="64"/>
      <c r="W20" s="65"/>
    </row>
    <row r="21" spans="1:27" ht="30" customHeight="1" thickBot="1">
      <c r="A21" s="93"/>
      <c r="B21" s="15">
        <v>10</v>
      </c>
      <c r="C21" s="55" t="s">
        <v>28</v>
      </c>
      <c r="D21" s="55"/>
      <c r="E21" s="55"/>
      <c r="F21" s="69">
        <v>15000</v>
      </c>
      <c r="G21" s="69"/>
      <c r="H21" s="69"/>
      <c r="I21" s="69"/>
      <c r="J21" s="69">
        <f t="shared" si="1"/>
        <v>1500</v>
      </c>
      <c r="K21" s="69"/>
      <c r="L21" s="69"/>
      <c r="M21" s="69">
        <f t="shared" si="0"/>
        <v>16500</v>
      </c>
      <c r="N21" s="69"/>
      <c r="O21" s="69"/>
      <c r="P21" s="69"/>
      <c r="Q21" s="116">
        <v>45366</v>
      </c>
      <c r="R21" s="55"/>
      <c r="S21" s="6"/>
      <c r="T21" s="66"/>
      <c r="U21" s="67"/>
      <c r="V21" s="67"/>
      <c r="W21" s="68"/>
    </row>
    <row r="22" spans="1:27" ht="30" customHeight="1" thickTop="1">
      <c r="A22" s="56" t="s">
        <v>22</v>
      </c>
      <c r="B22" s="13">
        <v>1</v>
      </c>
      <c r="C22" s="31" t="s">
        <v>62</v>
      </c>
      <c r="D22" s="31"/>
      <c r="E22" s="31"/>
      <c r="F22" s="32">
        <v>103950</v>
      </c>
      <c r="G22" s="32"/>
      <c r="H22" s="32"/>
      <c r="I22" s="32"/>
      <c r="J22" s="32">
        <f>F22*0.1</f>
        <v>10395</v>
      </c>
      <c r="K22" s="32"/>
      <c r="L22" s="32"/>
      <c r="M22" s="32">
        <f>F22+J22</f>
        <v>114345</v>
      </c>
      <c r="N22" s="32"/>
      <c r="O22" s="32"/>
      <c r="P22" s="32"/>
      <c r="Q22" s="30">
        <v>45362</v>
      </c>
      <c r="R22" s="31"/>
      <c r="S22" s="6"/>
      <c r="T22" s="21"/>
    </row>
    <row r="23" spans="1:27" ht="30" customHeight="1">
      <c r="A23" s="57"/>
      <c r="B23" s="13">
        <v>3</v>
      </c>
      <c r="C23" s="28" t="s">
        <v>26</v>
      </c>
      <c r="D23" s="28"/>
      <c r="E23" s="28"/>
      <c r="F23" s="29"/>
      <c r="G23" s="29"/>
      <c r="H23" s="29"/>
      <c r="I23" s="29"/>
      <c r="J23" s="29">
        <f t="shared" si="1"/>
        <v>0</v>
      </c>
      <c r="K23" s="29"/>
      <c r="L23" s="29"/>
      <c r="M23" s="29">
        <f t="shared" si="0"/>
        <v>0</v>
      </c>
      <c r="N23" s="29"/>
      <c r="O23" s="29"/>
      <c r="P23" s="29"/>
      <c r="Q23" s="30"/>
      <c r="R23" s="31"/>
      <c r="S23" s="6"/>
    </row>
    <row r="24" spans="1:27" ht="30" customHeight="1">
      <c r="A24" s="57"/>
      <c r="B24" s="35">
        <v>4</v>
      </c>
      <c r="C24" s="37" t="s">
        <v>48</v>
      </c>
      <c r="D24" s="38"/>
      <c r="E24" s="39"/>
      <c r="F24" s="43"/>
      <c r="G24" s="43"/>
      <c r="H24" s="43"/>
      <c r="I24" s="43"/>
      <c r="J24" s="43">
        <f t="shared" si="1"/>
        <v>0</v>
      </c>
      <c r="K24" s="43"/>
      <c r="L24" s="43"/>
      <c r="M24" s="44">
        <f>F24+J24+F25</f>
        <v>0</v>
      </c>
      <c r="N24" s="45"/>
      <c r="O24" s="45"/>
      <c r="P24" s="46"/>
      <c r="Q24" s="50" t="s">
        <v>64</v>
      </c>
      <c r="R24" s="51"/>
      <c r="S24" s="6"/>
    </row>
    <row r="25" spans="1:27" ht="30" customHeight="1">
      <c r="A25" s="57"/>
      <c r="B25" s="36"/>
      <c r="C25" s="40"/>
      <c r="D25" s="41"/>
      <c r="E25" s="42"/>
      <c r="F25" s="54"/>
      <c r="G25" s="54"/>
      <c r="H25" s="54"/>
      <c r="I25" s="54"/>
      <c r="J25" s="54" t="s">
        <v>16</v>
      </c>
      <c r="K25" s="54"/>
      <c r="L25" s="54"/>
      <c r="M25" s="47"/>
      <c r="N25" s="48"/>
      <c r="O25" s="48"/>
      <c r="P25" s="49"/>
      <c r="Q25" s="52"/>
      <c r="R25" s="53"/>
      <c r="S25" s="6"/>
    </row>
    <row r="26" spans="1:27" ht="30" customHeight="1">
      <c r="A26" s="57"/>
      <c r="B26" s="13">
        <v>5</v>
      </c>
      <c r="C26" s="28" t="s">
        <v>43</v>
      </c>
      <c r="D26" s="28"/>
      <c r="E26" s="28"/>
      <c r="F26" s="29"/>
      <c r="G26" s="29"/>
      <c r="H26" s="29"/>
      <c r="I26" s="29"/>
      <c r="J26" s="29">
        <f t="shared" si="1"/>
        <v>0</v>
      </c>
      <c r="K26" s="29"/>
      <c r="L26" s="29"/>
      <c r="M26" s="29">
        <f t="shared" si="0"/>
        <v>0</v>
      </c>
      <c r="N26" s="29"/>
      <c r="O26" s="29"/>
      <c r="P26" s="29"/>
      <c r="Q26" s="30"/>
      <c r="R26" s="31"/>
      <c r="S26" s="6"/>
    </row>
    <row r="27" spans="1:27" ht="30" customHeight="1" thickBot="1">
      <c r="A27" s="57"/>
      <c r="B27" s="13">
        <v>6</v>
      </c>
      <c r="C27" s="31" t="s">
        <v>47</v>
      </c>
      <c r="D27" s="31"/>
      <c r="E27" s="31"/>
      <c r="F27" s="32">
        <v>400000</v>
      </c>
      <c r="G27" s="32"/>
      <c r="H27" s="32"/>
      <c r="I27" s="32"/>
      <c r="J27" s="32">
        <f t="shared" si="1"/>
        <v>40000</v>
      </c>
      <c r="K27" s="32"/>
      <c r="L27" s="32"/>
      <c r="M27" s="32">
        <f t="shared" si="0"/>
        <v>440000</v>
      </c>
      <c r="N27" s="32"/>
      <c r="O27" s="32"/>
      <c r="P27" s="32"/>
      <c r="Q27" s="30" t="s">
        <v>60</v>
      </c>
      <c r="R27" s="31"/>
      <c r="S27" s="6"/>
    </row>
    <row r="28" spans="1:27" ht="30" customHeight="1" thickBot="1">
      <c r="A28" s="19"/>
      <c r="B28" s="7"/>
      <c r="C28" s="6"/>
      <c r="D28" s="6"/>
      <c r="E28" s="6"/>
      <c r="F28" s="25">
        <f>SUM(F5:F27)</f>
        <v>6669860</v>
      </c>
      <c r="G28" s="26"/>
      <c r="H28" s="26"/>
      <c r="I28" s="27"/>
      <c r="J28" s="25">
        <f>SUM(J5:J27)</f>
        <v>663386</v>
      </c>
      <c r="K28" s="26"/>
      <c r="L28" s="27"/>
      <c r="M28" s="25">
        <f>SUM(M5:M27)</f>
        <v>7333246</v>
      </c>
      <c r="N28" s="26"/>
      <c r="O28" s="26"/>
      <c r="P28" s="27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5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T9:W9"/>
    <mergeCell ref="Q8:R8"/>
    <mergeCell ref="C8:E8"/>
    <mergeCell ref="F8:I8"/>
    <mergeCell ref="J8:L8"/>
    <mergeCell ref="M8:P8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T20:W21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20:E20"/>
    <mergeCell ref="F20:I20"/>
    <mergeCell ref="J20:L20"/>
    <mergeCell ref="M20:P20"/>
    <mergeCell ref="Q20:R20"/>
    <mergeCell ref="T17:W17"/>
    <mergeCell ref="Q15:R15"/>
    <mergeCell ref="C19:E19"/>
    <mergeCell ref="F19:I19"/>
    <mergeCell ref="J19:L19"/>
    <mergeCell ref="M19:P19"/>
    <mergeCell ref="Q19:R19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B16:B17"/>
    <mergeCell ref="C16:E17"/>
    <mergeCell ref="M16:P17"/>
    <mergeCell ref="Q16:R17"/>
    <mergeCell ref="F16:I16"/>
    <mergeCell ref="J16:L16"/>
    <mergeCell ref="F17:I17"/>
    <mergeCell ref="J17:L17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84E6-AFDF-439A-B6DE-70A92B6996F6}">
  <dimension ref="A1:AA31"/>
  <sheetViews>
    <sheetView topLeftCell="A4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1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62" t="s">
        <v>5</v>
      </c>
      <c r="R4" s="16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46500</v>
      </c>
      <c r="K5" s="69"/>
      <c r="L5" s="69"/>
      <c r="M5" s="69">
        <f t="shared" ref="M5:M27" si="0">F5+J5</f>
        <v>534750</v>
      </c>
      <c r="N5" s="69"/>
      <c r="O5" s="69"/>
      <c r="P5" s="69"/>
      <c r="Q5" s="116">
        <v>45351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13">
        <v>1</v>
      </c>
      <c r="C6" s="31" t="s">
        <v>9</v>
      </c>
      <c r="D6" s="31"/>
      <c r="E6" s="31"/>
      <c r="F6" s="32">
        <v>841000</v>
      </c>
      <c r="G6" s="32"/>
      <c r="H6" s="32"/>
      <c r="I6" s="32"/>
      <c r="J6" s="32">
        <f>F6*0.1</f>
        <v>84100</v>
      </c>
      <c r="K6" s="32"/>
      <c r="L6" s="32"/>
      <c r="M6" s="32">
        <f t="shared" si="0"/>
        <v>925100</v>
      </c>
      <c r="N6" s="32"/>
      <c r="O6" s="32"/>
      <c r="P6" s="32"/>
      <c r="Q6" s="30">
        <v>45347</v>
      </c>
      <c r="R6" s="31"/>
      <c r="S6" s="6"/>
      <c r="T6" s="63">
        <f>M8+M9+M11+M14+M24+M26+M27</f>
        <v>3221386.9000000004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12</v>
      </c>
      <c r="D7" s="28"/>
      <c r="E7" s="28"/>
      <c r="F7" s="29">
        <v>166798</v>
      </c>
      <c r="G7" s="29"/>
      <c r="H7" s="29"/>
      <c r="I7" s="29"/>
      <c r="J7" s="29">
        <f>ROUNDDOWN(F7*0.1,0)</f>
        <v>16679</v>
      </c>
      <c r="K7" s="29"/>
      <c r="L7" s="29"/>
      <c r="M7" s="29">
        <f t="shared" si="0"/>
        <v>183477</v>
      </c>
      <c r="N7" s="29"/>
      <c r="O7" s="29"/>
      <c r="P7" s="29"/>
      <c r="Q7" s="30">
        <v>45342</v>
      </c>
      <c r="R7" s="31"/>
      <c r="S7" s="6"/>
      <c r="T7" s="66"/>
      <c r="U7" s="67"/>
      <c r="V7" s="67"/>
      <c r="W7" s="68"/>
    </row>
    <row r="8" spans="1:23" ht="30" customHeight="1">
      <c r="A8" s="92"/>
      <c r="B8" s="14">
        <v>3</v>
      </c>
      <c r="C8" s="59" t="s">
        <v>44</v>
      </c>
      <c r="D8" s="60"/>
      <c r="E8" s="61"/>
      <c r="F8" s="79">
        <v>2020037</v>
      </c>
      <c r="G8" s="80"/>
      <c r="H8" s="80"/>
      <c r="I8" s="81"/>
      <c r="J8" s="79">
        <f>F8*0.1</f>
        <v>202003.7</v>
      </c>
      <c r="K8" s="80"/>
      <c r="L8" s="81"/>
      <c r="M8" s="79">
        <f t="shared" si="0"/>
        <v>2222040.7000000002</v>
      </c>
      <c r="N8" s="80"/>
      <c r="O8" s="80"/>
      <c r="P8" s="81"/>
      <c r="Q8" s="62">
        <v>45347</v>
      </c>
      <c r="R8" s="28"/>
      <c r="S8" s="6"/>
      <c r="T8" s="21"/>
      <c r="U8" s="21"/>
      <c r="V8" s="21"/>
      <c r="W8" s="21"/>
    </row>
    <row r="9" spans="1:23" ht="30" customHeight="1" thickBot="1">
      <c r="A9" s="92"/>
      <c r="B9" s="14">
        <v>4</v>
      </c>
      <c r="C9" s="28"/>
      <c r="D9" s="28"/>
      <c r="E9" s="28"/>
      <c r="F9" s="29"/>
      <c r="G9" s="29"/>
      <c r="H9" s="29"/>
      <c r="I9" s="29"/>
      <c r="J9" s="29">
        <f>ROUNDDOWN(F9*0.1,0)</f>
        <v>0</v>
      </c>
      <c r="K9" s="29"/>
      <c r="L9" s="29"/>
      <c r="M9" s="29">
        <f t="shared" si="0"/>
        <v>0</v>
      </c>
      <c r="N9" s="29"/>
      <c r="O9" s="29"/>
      <c r="P9" s="29"/>
      <c r="Q9" s="30"/>
      <c r="R9" s="31"/>
      <c r="S9" s="6"/>
      <c r="T9" s="90" t="s">
        <v>53</v>
      </c>
      <c r="U9" s="90"/>
      <c r="V9" s="90"/>
      <c r="W9" s="90"/>
    </row>
    <row r="10" spans="1:23" ht="30" customHeight="1">
      <c r="A10" s="92"/>
      <c r="B10" s="14">
        <v>7</v>
      </c>
      <c r="C10" s="59"/>
      <c r="D10" s="60"/>
      <c r="E10" s="61"/>
      <c r="F10" s="79"/>
      <c r="G10" s="80"/>
      <c r="H10" s="80"/>
      <c r="I10" s="81"/>
      <c r="J10" s="79">
        <f>F10*0.1</f>
        <v>0</v>
      </c>
      <c r="K10" s="80"/>
      <c r="L10" s="81"/>
      <c r="M10" s="79">
        <f t="shared" si="0"/>
        <v>0</v>
      </c>
      <c r="N10" s="80"/>
      <c r="O10" s="80"/>
      <c r="P10" s="81"/>
      <c r="Q10" s="62"/>
      <c r="R10" s="28"/>
      <c r="S10" s="6"/>
      <c r="T10" s="63">
        <f>M10+M6</f>
        <v>925100</v>
      </c>
      <c r="U10" s="64"/>
      <c r="V10" s="64"/>
      <c r="W10" s="65"/>
    </row>
    <row r="11" spans="1:23" ht="30" customHeight="1" thickBot="1">
      <c r="A11" s="92"/>
      <c r="B11" s="14">
        <v>5</v>
      </c>
      <c r="C11" s="28"/>
      <c r="D11" s="28"/>
      <c r="E11" s="28"/>
      <c r="F11" s="29"/>
      <c r="G11" s="29"/>
      <c r="H11" s="29"/>
      <c r="I11" s="29"/>
      <c r="J11" s="29">
        <f t="shared" ref="J11:J27" si="1">F11*0.1</f>
        <v>0</v>
      </c>
      <c r="K11" s="29"/>
      <c r="L11" s="29"/>
      <c r="M11" s="29">
        <f t="shared" si="0"/>
        <v>0</v>
      </c>
      <c r="N11" s="29"/>
      <c r="O11" s="29"/>
      <c r="P11" s="29"/>
      <c r="Q11" s="62"/>
      <c r="R11" s="28"/>
      <c r="S11" s="6"/>
      <c r="T11" s="66"/>
      <c r="U11" s="67"/>
      <c r="V11" s="67"/>
      <c r="W11" s="68"/>
    </row>
    <row r="12" spans="1:23" ht="30" customHeight="1" thickBot="1">
      <c r="A12" s="93"/>
      <c r="B12" s="15">
        <v>6</v>
      </c>
      <c r="C12" s="55"/>
      <c r="D12" s="55"/>
      <c r="E12" s="55"/>
      <c r="F12" s="69"/>
      <c r="G12" s="69"/>
      <c r="H12" s="69"/>
      <c r="I12" s="69"/>
      <c r="J12" s="69">
        <f t="shared" si="1"/>
        <v>0</v>
      </c>
      <c r="K12" s="69"/>
      <c r="L12" s="69"/>
      <c r="M12" s="69">
        <f t="shared" si="0"/>
        <v>0</v>
      </c>
      <c r="N12" s="69"/>
      <c r="O12" s="69"/>
      <c r="P12" s="69"/>
      <c r="Q12" s="55"/>
      <c r="R12" s="55"/>
      <c r="S12" s="6"/>
      <c r="T12" s="109"/>
      <c r="U12" s="109"/>
      <c r="V12" s="109"/>
      <c r="W12" s="109"/>
    </row>
    <row r="13" spans="1:23" ht="30" customHeight="1" thickTop="1" thickBot="1">
      <c r="A13" s="111" t="s">
        <v>21</v>
      </c>
      <c r="B13" s="13">
        <v>1</v>
      </c>
      <c r="C13" s="31" t="s">
        <v>14</v>
      </c>
      <c r="D13" s="31"/>
      <c r="E13" s="31"/>
      <c r="F13" s="32">
        <v>630000</v>
      </c>
      <c r="G13" s="32"/>
      <c r="H13" s="32"/>
      <c r="I13" s="32"/>
      <c r="J13" s="32">
        <f t="shared" si="1"/>
        <v>63000</v>
      </c>
      <c r="K13" s="32"/>
      <c r="L13" s="32"/>
      <c r="M13" s="32">
        <f t="shared" si="0"/>
        <v>693000</v>
      </c>
      <c r="N13" s="32"/>
      <c r="O13" s="32"/>
      <c r="P13" s="32"/>
      <c r="Q13" s="30">
        <v>45351</v>
      </c>
      <c r="R13" s="31"/>
      <c r="S13" s="6"/>
      <c r="T13" s="90" t="s">
        <v>54</v>
      </c>
      <c r="U13" s="90"/>
      <c r="V13" s="90"/>
      <c r="W13" s="90"/>
    </row>
    <row r="14" spans="1:23" ht="30" customHeight="1">
      <c r="A14" s="92"/>
      <c r="B14" s="14">
        <v>2</v>
      </c>
      <c r="C14" s="28" t="s">
        <v>25</v>
      </c>
      <c r="D14" s="28"/>
      <c r="E14" s="28"/>
      <c r="F14" s="29">
        <v>681442</v>
      </c>
      <c r="G14" s="29"/>
      <c r="H14" s="29"/>
      <c r="I14" s="29"/>
      <c r="J14" s="29">
        <f t="shared" si="1"/>
        <v>68144.2</v>
      </c>
      <c r="K14" s="29"/>
      <c r="L14" s="29"/>
      <c r="M14" s="29">
        <f>F14+J14</f>
        <v>749586.2</v>
      </c>
      <c r="N14" s="29"/>
      <c r="O14" s="29"/>
      <c r="P14" s="29"/>
      <c r="Q14" s="30">
        <v>45342</v>
      </c>
      <c r="R14" s="31"/>
      <c r="S14" s="6"/>
      <c r="T14" s="63">
        <f>M20+M19+M18+M17+M16+M15+M13+M5</f>
        <v>2259550</v>
      </c>
      <c r="U14" s="64"/>
      <c r="V14" s="64"/>
      <c r="W14" s="65"/>
    </row>
    <row r="15" spans="1:23" ht="30" customHeight="1" thickBot="1">
      <c r="A15" s="92"/>
      <c r="B15" s="13">
        <v>3</v>
      </c>
      <c r="C15" s="28" t="s">
        <v>57</v>
      </c>
      <c r="D15" s="28"/>
      <c r="E15" s="28"/>
      <c r="F15" s="29">
        <v>560000</v>
      </c>
      <c r="G15" s="29"/>
      <c r="H15" s="29"/>
      <c r="I15" s="29"/>
      <c r="J15" s="29">
        <f t="shared" si="1"/>
        <v>56000</v>
      </c>
      <c r="K15" s="29"/>
      <c r="L15" s="29"/>
      <c r="M15" s="29">
        <f>F15+J15</f>
        <v>616000</v>
      </c>
      <c r="N15" s="29"/>
      <c r="O15" s="29"/>
      <c r="P15" s="29"/>
      <c r="Q15" s="62">
        <v>45351</v>
      </c>
      <c r="R15" s="28"/>
      <c r="S15" s="6"/>
      <c r="T15" s="66"/>
      <c r="U15" s="67"/>
      <c r="V15" s="67"/>
      <c r="W15" s="68"/>
    </row>
    <row r="16" spans="1:23" ht="30" customHeight="1" thickBot="1">
      <c r="A16" s="92"/>
      <c r="B16" s="14">
        <v>4</v>
      </c>
      <c r="C16" s="28" t="s">
        <v>13</v>
      </c>
      <c r="D16" s="28"/>
      <c r="E16" s="28"/>
      <c r="F16" s="29">
        <v>60000</v>
      </c>
      <c r="G16" s="29"/>
      <c r="H16" s="29"/>
      <c r="I16" s="29"/>
      <c r="J16" s="29">
        <f>F16*0.1</f>
        <v>6000</v>
      </c>
      <c r="K16" s="29"/>
      <c r="L16" s="29"/>
      <c r="M16" s="29">
        <f>F16+J16</f>
        <v>66000</v>
      </c>
      <c r="N16" s="29"/>
      <c r="O16" s="29"/>
      <c r="P16" s="29"/>
      <c r="Q16" s="62">
        <v>45351</v>
      </c>
      <c r="R16" s="28"/>
      <c r="S16" s="6"/>
      <c r="T16" s="21"/>
      <c r="U16" s="21"/>
      <c r="V16" s="21"/>
      <c r="W16" s="21"/>
    </row>
    <row r="17" spans="1:27" ht="30" customHeight="1">
      <c r="A17" s="92"/>
      <c r="B17" s="13">
        <v>5</v>
      </c>
      <c r="C17" s="59" t="s">
        <v>46</v>
      </c>
      <c r="D17" s="60"/>
      <c r="E17" s="61"/>
      <c r="F17" s="29">
        <v>288000</v>
      </c>
      <c r="G17" s="29"/>
      <c r="H17" s="29"/>
      <c r="I17" s="29"/>
      <c r="J17" s="29">
        <f>F17*0.1</f>
        <v>28800</v>
      </c>
      <c r="K17" s="29"/>
      <c r="L17" s="29"/>
      <c r="M17" s="29">
        <f>F17+J17</f>
        <v>316800</v>
      </c>
      <c r="N17" s="29"/>
      <c r="O17" s="29"/>
      <c r="P17" s="29"/>
      <c r="Q17" s="62">
        <v>45351</v>
      </c>
      <c r="R17" s="28"/>
      <c r="S17" s="17"/>
      <c r="T17" s="63">
        <f>T6+T10+T14</f>
        <v>6406036.9000000004</v>
      </c>
      <c r="U17" s="87"/>
      <c r="V17" s="87"/>
      <c r="W17" s="88"/>
    </row>
    <row r="18" spans="1:27" ht="30" customHeight="1" thickBot="1">
      <c r="A18" s="92"/>
      <c r="B18" s="14">
        <v>6</v>
      </c>
      <c r="C18" s="76" t="s">
        <v>58</v>
      </c>
      <c r="D18" s="77"/>
      <c r="E18" s="78"/>
      <c r="F18" s="79">
        <v>30000</v>
      </c>
      <c r="G18" s="80"/>
      <c r="H18" s="80"/>
      <c r="I18" s="81"/>
      <c r="J18" s="79">
        <f t="shared" si="1"/>
        <v>3000</v>
      </c>
      <c r="K18" s="80"/>
      <c r="L18" s="81"/>
      <c r="M18" s="79">
        <f t="shared" si="0"/>
        <v>33000</v>
      </c>
      <c r="N18" s="80"/>
      <c r="O18" s="80"/>
      <c r="P18" s="81"/>
      <c r="Q18" s="62">
        <v>45351</v>
      </c>
      <c r="R18" s="28"/>
      <c r="S18" s="17"/>
      <c r="T18" s="89"/>
      <c r="U18" s="90"/>
      <c r="V18" s="90"/>
      <c r="W18" s="91"/>
    </row>
    <row r="19" spans="1:27" ht="30" customHeight="1" thickBot="1">
      <c r="A19" s="92"/>
      <c r="B19" s="13">
        <v>7</v>
      </c>
      <c r="C19" s="59"/>
      <c r="D19" s="60"/>
      <c r="E19" s="61"/>
      <c r="F19" s="29"/>
      <c r="G19" s="29"/>
      <c r="H19" s="29"/>
      <c r="I19" s="29"/>
      <c r="J19" s="29">
        <f t="shared" si="1"/>
        <v>0</v>
      </c>
      <c r="K19" s="29"/>
      <c r="L19" s="29"/>
      <c r="M19" s="29">
        <f t="shared" si="0"/>
        <v>0</v>
      </c>
      <c r="N19" s="29"/>
      <c r="O19" s="29"/>
      <c r="P19" s="29"/>
      <c r="Q19" s="62"/>
      <c r="R19" s="28"/>
      <c r="S19" s="6"/>
      <c r="T19" s="21"/>
      <c r="U19" s="21"/>
      <c r="V19" s="21"/>
      <c r="W19" s="21"/>
    </row>
    <row r="20" spans="1:27" ht="30" customHeight="1">
      <c r="A20" s="92"/>
      <c r="B20" s="14">
        <v>8</v>
      </c>
      <c r="C20" s="59"/>
      <c r="D20" s="60"/>
      <c r="E20" s="61"/>
      <c r="F20" s="29"/>
      <c r="G20" s="29"/>
      <c r="H20" s="29"/>
      <c r="I20" s="29"/>
      <c r="J20" s="29">
        <f t="shared" si="1"/>
        <v>0</v>
      </c>
      <c r="K20" s="29"/>
      <c r="L20" s="29"/>
      <c r="M20" s="29">
        <f t="shared" si="0"/>
        <v>0</v>
      </c>
      <c r="N20" s="29"/>
      <c r="O20" s="29"/>
      <c r="P20" s="29"/>
      <c r="Q20" s="62"/>
      <c r="R20" s="28"/>
      <c r="S20" s="6"/>
      <c r="T20" s="63" t="s">
        <v>70</v>
      </c>
      <c r="U20" s="64"/>
      <c r="V20" s="64"/>
      <c r="W20" s="65"/>
    </row>
    <row r="21" spans="1:27" ht="30" customHeight="1" thickBot="1">
      <c r="A21" s="93"/>
      <c r="B21" s="15">
        <v>9</v>
      </c>
      <c r="C21" s="55"/>
      <c r="D21" s="55"/>
      <c r="E21" s="55"/>
      <c r="F21" s="69"/>
      <c r="G21" s="69"/>
      <c r="H21" s="69"/>
      <c r="I21" s="69"/>
      <c r="J21" s="69">
        <f t="shared" si="1"/>
        <v>0</v>
      </c>
      <c r="K21" s="69"/>
      <c r="L21" s="69"/>
      <c r="M21" s="69">
        <f t="shared" si="0"/>
        <v>0</v>
      </c>
      <c r="N21" s="69"/>
      <c r="O21" s="69"/>
      <c r="P21" s="69"/>
      <c r="Q21" s="55"/>
      <c r="R21" s="55"/>
      <c r="S21" s="6"/>
      <c r="T21" s="66"/>
      <c r="U21" s="67"/>
      <c r="V21" s="67"/>
      <c r="W21" s="68"/>
    </row>
    <row r="22" spans="1:27" ht="30" customHeight="1" thickTop="1">
      <c r="A22" s="56" t="s">
        <v>22</v>
      </c>
      <c r="B22" s="13">
        <v>1</v>
      </c>
      <c r="C22" s="31" t="s">
        <v>30</v>
      </c>
      <c r="D22" s="31"/>
      <c r="E22" s="31"/>
      <c r="F22" s="32">
        <v>54000</v>
      </c>
      <c r="G22" s="32"/>
      <c r="H22" s="32"/>
      <c r="I22" s="32"/>
      <c r="J22" s="32">
        <f>F22*0.1</f>
        <v>5400</v>
      </c>
      <c r="K22" s="32"/>
      <c r="L22" s="32"/>
      <c r="M22" s="32">
        <f>F22+J22</f>
        <v>59400</v>
      </c>
      <c r="N22" s="32"/>
      <c r="O22" s="32"/>
      <c r="P22" s="32"/>
      <c r="Q22" s="30"/>
      <c r="R22" s="31"/>
      <c r="S22" s="6"/>
      <c r="T22" s="21"/>
    </row>
    <row r="23" spans="1:27" ht="30" customHeight="1">
      <c r="A23" s="57"/>
      <c r="B23" s="13">
        <v>3</v>
      </c>
      <c r="C23" s="28" t="s">
        <v>26</v>
      </c>
      <c r="D23" s="28"/>
      <c r="E23" s="28"/>
      <c r="F23" s="29"/>
      <c r="G23" s="29"/>
      <c r="H23" s="29"/>
      <c r="I23" s="29"/>
      <c r="J23" s="29">
        <f t="shared" si="1"/>
        <v>0</v>
      </c>
      <c r="K23" s="29"/>
      <c r="L23" s="29"/>
      <c r="M23" s="29">
        <f t="shared" si="0"/>
        <v>0</v>
      </c>
      <c r="N23" s="29"/>
      <c r="O23" s="29"/>
      <c r="P23" s="29"/>
      <c r="Q23" s="30"/>
      <c r="R23" s="31"/>
      <c r="S23" s="6"/>
    </row>
    <row r="24" spans="1:27" ht="30" customHeight="1">
      <c r="A24" s="57"/>
      <c r="B24" s="35">
        <v>4</v>
      </c>
      <c r="C24" s="37" t="s">
        <v>48</v>
      </c>
      <c r="D24" s="38"/>
      <c r="E24" s="39"/>
      <c r="F24" s="43">
        <v>209600</v>
      </c>
      <c r="G24" s="43"/>
      <c r="H24" s="43"/>
      <c r="I24" s="43"/>
      <c r="J24" s="43">
        <f t="shared" si="1"/>
        <v>20960</v>
      </c>
      <c r="K24" s="43"/>
      <c r="L24" s="43"/>
      <c r="M24" s="44">
        <f>F24+J24+F25</f>
        <v>249760</v>
      </c>
      <c r="N24" s="45"/>
      <c r="O24" s="45"/>
      <c r="P24" s="46"/>
      <c r="Q24" s="50">
        <v>45342</v>
      </c>
      <c r="R24" s="51"/>
      <c r="S24" s="6"/>
    </row>
    <row r="25" spans="1:27" ht="30" customHeight="1">
      <c r="A25" s="57"/>
      <c r="B25" s="36"/>
      <c r="C25" s="40"/>
      <c r="D25" s="41"/>
      <c r="E25" s="42"/>
      <c r="F25" s="54">
        <v>19200</v>
      </c>
      <c r="G25" s="54"/>
      <c r="H25" s="54"/>
      <c r="I25" s="54"/>
      <c r="J25" s="54" t="s">
        <v>16</v>
      </c>
      <c r="K25" s="54"/>
      <c r="L25" s="54"/>
      <c r="M25" s="47"/>
      <c r="N25" s="48"/>
      <c r="O25" s="48"/>
      <c r="P25" s="49"/>
      <c r="Q25" s="52"/>
      <c r="R25" s="53"/>
      <c r="S25" s="6"/>
    </row>
    <row r="26" spans="1:27" ht="30" customHeight="1">
      <c r="A26" s="57"/>
      <c r="B26" s="13">
        <v>5</v>
      </c>
      <c r="C26" s="28" t="s">
        <v>43</v>
      </c>
      <c r="D26" s="28"/>
      <c r="E26" s="28"/>
      <c r="F26" s="29"/>
      <c r="G26" s="29"/>
      <c r="H26" s="29"/>
      <c r="I26" s="29"/>
      <c r="J26" s="29">
        <f t="shared" si="1"/>
        <v>0</v>
      </c>
      <c r="K26" s="29"/>
      <c r="L26" s="29"/>
      <c r="M26" s="29">
        <f t="shared" si="0"/>
        <v>0</v>
      </c>
      <c r="N26" s="29"/>
      <c r="O26" s="29"/>
      <c r="P26" s="29"/>
      <c r="Q26" s="30"/>
      <c r="R26" s="31"/>
      <c r="S26" s="6"/>
    </row>
    <row r="27" spans="1:27" ht="30" customHeight="1" thickBot="1">
      <c r="A27" s="57"/>
      <c r="B27" s="13">
        <v>6</v>
      </c>
      <c r="C27" s="31" t="s">
        <v>47</v>
      </c>
      <c r="D27" s="31"/>
      <c r="E27" s="31"/>
      <c r="F27" s="32"/>
      <c r="G27" s="32"/>
      <c r="H27" s="32"/>
      <c r="I27" s="32"/>
      <c r="J27" s="32">
        <f t="shared" si="1"/>
        <v>0</v>
      </c>
      <c r="K27" s="32"/>
      <c r="L27" s="32"/>
      <c r="M27" s="32">
        <f t="shared" si="0"/>
        <v>0</v>
      </c>
      <c r="N27" s="32"/>
      <c r="O27" s="32"/>
      <c r="P27" s="32"/>
      <c r="Q27" s="30" t="s">
        <v>60</v>
      </c>
      <c r="R27" s="31"/>
      <c r="S27" s="6"/>
    </row>
    <row r="28" spans="1:27" ht="30" customHeight="1" thickBot="1">
      <c r="A28" s="19"/>
      <c r="B28" s="7"/>
      <c r="C28" s="6"/>
      <c r="D28" s="6"/>
      <c r="E28" s="6"/>
      <c r="F28" s="25">
        <f>SUM(F5:F27)</f>
        <v>6048327</v>
      </c>
      <c r="G28" s="26"/>
      <c r="H28" s="26"/>
      <c r="I28" s="27"/>
      <c r="J28" s="25">
        <f>SUM(J5:J27)</f>
        <v>600586.9</v>
      </c>
      <c r="K28" s="26"/>
      <c r="L28" s="27"/>
      <c r="M28" s="25">
        <f>SUM(M5:M27)</f>
        <v>6648913.9000000004</v>
      </c>
      <c r="N28" s="26"/>
      <c r="O28" s="26"/>
      <c r="P28" s="27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DB13-D077-4724-8D58-61602EECC551}">
  <dimension ref="A1:AA31"/>
  <sheetViews>
    <sheetView topLeftCell="A7" zoomScaleNormal="100" workbookViewId="0">
      <selection activeCell="T20" sqref="T20:W21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56</v>
      </c>
      <c r="D1" s="117"/>
      <c r="E1" s="117"/>
      <c r="F1" s="118">
        <v>1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62" t="s">
        <v>55</v>
      </c>
      <c r="R4" s="162"/>
      <c r="S4" s="6"/>
    </row>
    <row r="5" spans="1:23" ht="30" customHeight="1" thickBot="1">
      <c r="A5" s="11" t="s">
        <v>8</v>
      </c>
      <c r="B5" s="20" t="s">
        <v>6</v>
      </c>
      <c r="C5" s="149" t="s">
        <v>7</v>
      </c>
      <c r="D5" s="149"/>
      <c r="E5" s="149"/>
      <c r="F5" s="69">
        <v>488250</v>
      </c>
      <c r="G5" s="69"/>
      <c r="H5" s="69"/>
      <c r="I5" s="69"/>
      <c r="J5" s="69">
        <v>46500</v>
      </c>
      <c r="K5" s="69"/>
      <c r="L5" s="69"/>
      <c r="M5" s="69">
        <f t="shared" ref="M5:M10" si="0">F5+J5</f>
        <v>534750</v>
      </c>
      <c r="N5" s="69"/>
      <c r="O5" s="69"/>
      <c r="P5" s="69"/>
      <c r="Q5" s="116">
        <v>45351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13">
        <v>1</v>
      </c>
      <c r="C6" s="31" t="s">
        <v>9</v>
      </c>
      <c r="D6" s="31"/>
      <c r="E6" s="31"/>
      <c r="F6" s="32">
        <v>841000</v>
      </c>
      <c r="G6" s="32"/>
      <c r="H6" s="32"/>
      <c r="I6" s="32"/>
      <c r="J6" s="32">
        <f>F6*0.1</f>
        <v>84100</v>
      </c>
      <c r="K6" s="32"/>
      <c r="L6" s="32"/>
      <c r="M6" s="32">
        <f t="shared" si="0"/>
        <v>925100</v>
      </c>
      <c r="N6" s="32"/>
      <c r="O6" s="32"/>
      <c r="P6" s="32"/>
      <c r="Q6" s="30">
        <v>45347</v>
      </c>
      <c r="R6" s="31"/>
      <c r="S6" s="6"/>
      <c r="T6" s="63">
        <f>M8+M9+M11+M14+M24+M26+M27</f>
        <v>3661386.9000000004</v>
      </c>
      <c r="U6" s="64"/>
      <c r="V6" s="64"/>
      <c r="W6" s="65"/>
    </row>
    <row r="7" spans="1:23" ht="30" customHeight="1" thickBot="1">
      <c r="A7" s="92"/>
      <c r="B7" s="14">
        <v>2</v>
      </c>
      <c r="C7" s="140" t="s">
        <v>12</v>
      </c>
      <c r="D7" s="140"/>
      <c r="E7" s="140"/>
      <c r="F7" s="29">
        <v>166798</v>
      </c>
      <c r="G7" s="29"/>
      <c r="H7" s="29"/>
      <c r="I7" s="29"/>
      <c r="J7" s="29">
        <f>ROUNDDOWN(F7*0.1,0)</f>
        <v>16679</v>
      </c>
      <c r="K7" s="29"/>
      <c r="L7" s="29"/>
      <c r="M7" s="29">
        <f t="shared" si="0"/>
        <v>183477</v>
      </c>
      <c r="N7" s="29"/>
      <c r="O7" s="29"/>
      <c r="P7" s="29"/>
      <c r="Q7" s="30">
        <v>45342</v>
      </c>
      <c r="R7" s="31"/>
      <c r="S7" s="6"/>
      <c r="T7" s="66"/>
      <c r="U7" s="67"/>
      <c r="V7" s="67"/>
      <c r="W7" s="68"/>
    </row>
    <row r="8" spans="1:23" ht="30" customHeight="1">
      <c r="A8" s="92"/>
      <c r="B8" s="14">
        <v>3</v>
      </c>
      <c r="C8" s="158" t="s">
        <v>44</v>
      </c>
      <c r="D8" s="159"/>
      <c r="E8" s="160"/>
      <c r="F8" s="79">
        <v>2020037</v>
      </c>
      <c r="G8" s="80"/>
      <c r="H8" s="80"/>
      <c r="I8" s="81"/>
      <c r="J8" s="79">
        <f>F8*0.1</f>
        <v>202003.7</v>
      </c>
      <c r="K8" s="80"/>
      <c r="L8" s="81"/>
      <c r="M8" s="79">
        <f t="shared" si="0"/>
        <v>2222040.7000000002</v>
      </c>
      <c r="N8" s="80"/>
      <c r="O8" s="80"/>
      <c r="P8" s="81"/>
      <c r="Q8" s="62">
        <v>45347</v>
      </c>
      <c r="R8" s="28"/>
      <c r="S8" s="6"/>
      <c r="T8" s="21"/>
      <c r="U8" s="21"/>
      <c r="V8" s="21"/>
      <c r="W8" s="21"/>
    </row>
    <row r="9" spans="1:23" ht="30" customHeight="1" thickBot="1">
      <c r="A9" s="92"/>
      <c r="B9" s="14">
        <v>4</v>
      </c>
      <c r="C9" s="28"/>
      <c r="D9" s="28"/>
      <c r="E9" s="28"/>
      <c r="F9" s="29"/>
      <c r="G9" s="29"/>
      <c r="H9" s="29"/>
      <c r="I9" s="29"/>
      <c r="J9" s="29">
        <f>ROUNDDOWN(F9*0.1,0)</f>
        <v>0</v>
      </c>
      <c r="K9" s="29"/>
      <c r="L9" s="29"/>
      <c r="M9" s="29">
        <f t="shared" si="0"/>
        <v>0</v>
      </c>
      <c r="N9" s="29"/>
      <c r="O9" s="29"/>
      <c r="P9" s="29"/>
      <c r="Q9" s="30"/>
      <c r="R9" s="31"/>
      <c r="S9" s="6"/>
      <c r="T9" s="90" t="s">
        <v>53</v>
      </c>
      <c r="U9" s="90"/>
      <c r="V9" s="90"/>
      <c r="W9" s="90"/>
    </row>
    <row r="10" spans="1:23" ht="30" customHeight="1">
      <c r="A10" s="92"/>
      <c r="B10" s="14">
        <v>7</v>
      </c>
      <c r="C10" s="59"/>
      <c r="D10" s="60"/>
      <c r="E10" s="61"/>
      <c r="F10" s="79"/>
      <c r="G10" s="80"/>
      <c r="H10" s="80"/>
      <c r="I10" s="81"/>
      <c r="J10" s="79">
        <f>F10*0.1</f>
        <v>0</v>
      </c>
      <c r="K10" s="80"/>
      <c r="L10" s="81"/>
      <c r="M10" s="79">
        <f t="shared" si="0"/>
        <v>0</v>
      </c>
      <c r="N10" s="80"/>
      <c r="O10" s="80"/>
      <c r="P10" s="81"/>
      <c r="Q10" s="62"/>
      <c r="R10" s="28"/>
      <c r="S10" s="6"/>
      <c r="T10" s="63">
        <f>M10+M6</f>
        <v>925100</v>
      </c>
      <c r="U10" s="64"/>
      <c r="V10" s="64"/>
      <c r="W10" s="65"/>
    </row>
    <row r="11" spans="1:23" ht="30" customHeight="1" thickBot="1">
      <c r="A11" s="92"/>
      <c r="B11" s="14">
        <v>5</v>
      </c>
      <c r="C11" s="28"/>
      <c r="D11" s="28"/>
      <c r="E11" s="28"/>
      <c r="F11" s="29"/>
      <c r="G11" s="29"/>
      <c r="H11" s="29"/>
      <c r="I11" s="29"/>
      <c r="J11" s="29">
        <f t="shared" ref="J11:J27" si="1">F11*0.1</f>
        <v>0</v>
      </c>
      <c r="K11" s="29"/>
      <c r="L11" s="29"/>
      <c r="M11" s="29">
        <f t="shared" ref="M11:M27" si="2">F11+J11</f>
        <v>0</v>
      </c>
      <c r="N11" s="29"/>
      <c r="O11" s="29"/>
      <c r="P11" s="29"/>
      <c r="Q11" s="62"/>
      <c r="R11" s="28"/>
      <c r="S11" s="6"/>
      <c r="T11" s="66"/>
      <c r="U11" s="67"/>
      <c r="V11" s="67"/>
      <c r="W11" s="68"/>
    </row>
    <row r="12" spans="1:23" ht="30" customHeight="1" thickBot="1">
      <c r="A12" s="93"/>
      <c r="B12" s="15">
        <v>6</v>
      </c>
      <c r="C12" s="55"/>
      <c r="D12" s="55"/>
      <c r="E12" s="55"/>
      <c r="F12" s="69"/>
      <c r="G12" s="69"/>
      <c r="H12" s="69"/>
      <c r="I12" s="69"/>
      <c r="J12" s="69">
        <f t="shared" si="1"/>
        <v>0</v>
      </c>
      <c r="K12" s="69"/>
      <c r="L12" s="69"/>
      <c r="M12" s="69">
        <f t="shared" si="2"/>
        <v>0</v>
      </c>
      <c r="N12" s="69"/>
      <c r="O12" s="69"/>
      <c r="P12" s="69"/>
      <c r="Q12" s="55"/>
      <c r="R12" s="55"/>
      <c r="S12" s="6"/>
      <c r="T12" s="109"/>
      <c r="U12" s="109"/>
      <c r="V12" s="109"/>
      <c r="W12" s="109"/>
    </row>
    <row r="13" spans="1:23" ht="30" customHeight="1" thickTop="1" thickBot="1">
      <c r="A13" s="111" t="s">
        <v>21</v>
      </c>
      <c r="B13" s="13">
        <v>1</v>
      </c>
      <c r="C13" s="145" t="s">
        <v>14</v>
      </c>
      <c r="D13" s="145"/>
      <c r="E13" s="145"/>
      <c r="F13" s="32">
        <v>630000</v>
      </c>
      <c r="G13" s="32"/>
      <c r="H13" s="32"/>
      <c r="I13" s="32"/>
      <c r="J13" s="32">
        <f t="shared" si="1"/>
        <v>63000</v>
      </c>
      <c r="K13" s="32"/>
      <c r="L13" s="32"/>
      <c r="M13" s="32">
        <f t="shared" si="2"/>
        <v>693000</v>
      </c>
      <c r="N13" s="32"/>
      <c r="O13" s="32"/>
      <c r="P13" s="32"/>
      <c r="Q13" s="30">
        <v>45351</v>
      </c>
      <c r="R13" s="31"/>
      <c r="S13" s="6"/>
      <c r="T13" s="90" t="s">
        <v>54</v>
      </c>
      <c r="U13" s="90"/>
      <c r="V13" s="90"/>
      <c r="W13" s="90"/>
    </row>
    <row r="14" spans="1:23" ht="30" customHeight="1">
      <c r="A14" s="92"/>
      <c r="B14" s="14">
        <v>2</v>
      </c>
      <c r="C14" s="140" t="s">
        <v>25</v>
      </c>
      <c r="D14" s="140"/>
      <c r="E14" s="140"/>
      <c r="F14" s="29">
        <v>681442</v>
      </c>
      <c r="G14" s="29"/>
      <c r="H14" s="29"/>
      <c r="I14" s="29"/>
      <c r="J14" s="29">
        <f t="shared" si="1"/>
        <v>68144.2</v>
      </c>
      <c r="K14" s="29"/>
      <c r="L14" s="29"/>
      <c r="M14" s="29">
        <f>F14+J14</f>
        <v>749586.2</v>
      </c>
      <c r="N14" s="29"/>
      <c r="O14" s="29"/>
      <c r="P14" s="29"/>
      <c r="Q14" s="30">
        <v>45342</v>
      </c>
      <c r="R14" s="31"/>
      <c r="S14" s="6"/>
      <c r="T14" s="63">
        <f>M20+M19+M18+M17+M16+M15+M13+M5</f>
        <v>2259550</v>
      </c>
      <c r="U14" s="64"/>
      <c r="V14" s="64"/>
      <c r="W14" s="65"/>
    </row>
    <row r="15" spans="1:23" ht="30" customHeight="1" thickBot="1">
      <c r="A15" s="92"/>
      <c r="B15" s="13">
        <v>3</v>
      </c>
      <c r="C15" s="163" t="s">
        <v>57</v>
      </c>
      <c r="D15" s="163"/>
      <c r="E15" s="163"/>
      <c r="F15" s="29">
        <v>560000</v>
      </c>
      <c r="G15" s="29"/>
      <c r="H15" s="29"/>
      <c r="I15" s="29"/>
      <c r="J15" s="29">
        <f t="shared" si="1"/>
        <v>56000</v>
      </c>
      <c r="K15" s="29"/>
      <c r="L15" s="29"/>
      <c r="M15" s="29">
        <f>F15+J15</f>
        <v>616000</v>
      </c>
      <c r="N15" s="29"/>
      <c r="O15" s="29"/>
      <c r="P15" s="29"/>
      <c r="Q15" s="62">
        <v>45351</v>
      </c>
      <c r="R15" s="28"/>
      <c r="S15" s="6"/>
      <c r="T15" s="66"/>
      <c r="U15" s="67"/>
      <c r="V15" s="67"/>
      <c r="W15" s="68"/>
    </row>
    <row r="16" spans="1:23" ht="30" customHeight="1" thickBot="1">
      <c r="A16" s="92"/>
      <c r="B16" s="14">
        <v>4</v>
      </c>
      <c r="C16" s="140" t="s">
        <v>13</v>
      </c>
      <c r="D16" s="140"/>
      <c r="E16" s="140"/>
      <c r="F16" s="29">
        <v>60000</v>
      </c>
      <c r="G16" s="29"/>
      <c r="H16" s="29"/>
      <c r="I16" s="29"/>
      <c r="J16" s="29">
        <f>F16*0.1</f>
        <v>6000</v>
      </c>
      <c r="K16" s="29"/>
      <c r="L16" s="29"/>
      <c r="M16" s="29">
        <f>F16+J16</f>
        <v>66000</v>
      </c>
      <c r="N16" s="29"/>
      <c r="O16" s="29"/>
      <c r="P16" s="29"/>
      <c r="Q16" s="62">
        <v>45351</v>
      </c>
      <c r="R16" s="28"/>
      <c r="S16" s="6"/>
      <c r="T16" s="21"/>
      <c r="U16" s="21"/>
      <c r="V16" s="21"/>
      <c r="W16" s="21"/>
    </row>
    <row r="17" spans="1:27" ht="30" customHeight="1">
      <c r="A17" s="92"/>
      <c r="B17" s="13">
        <v>5</v>
      </c>
      <c r="C17" s="158" t="s">
        <v>46</v>
      </c>
      <c r="D17" s="159"/>
      <c r="E17" s="160"/>
      <c r="F17" s="29">
        <v>288000</v>
      </c>
      <c r="G17" s="29"/>
      <c r="H17" s="29"/>
      <c r="I17" s="29"/>
      <c r="J17" s="29">
        <f>F17*0.1</f>
        <v>28800</v>
      </c>
      <c r="K17" s="29"/>
      <c r="L17" s="29"/>
      <c r="M17" s="29">
        <f>F17+J17</f>
        <v>316800</v>
      </c>
      <c r="N17" s="29"/>
      <c r="O17" s="29"/>
      <c r="P17" s="29"/>
      <c r="Q17" s="62">
        <v>45351</v>
      </c>
      <c r="R17" s="28"/>
      <c r="S17" s="17"/>
      <c r="T17" s="63">
        <f>T6+T10+T14</f>
        <v>6846036.9000000004</v>
      </c>
      <c r="U17" s="87"/>
      <c r="V17" s="87"/>
      <c r="W17" s="88"/>
    </row>
    <row r="18" spans="1:27" ht="30" customHeight="1" thickBot="1">
      <c r="A18" s="92"/>
      <c r="B18" s="14">
        <v>6</v>
      </c>
      <c r="C18" s="164" t="s">
        <v>58</v>
      </c>
      <c r="D18" s="165"/>
      <c r="E18" s="166"/>
      <c r="F18" s="79">
        <v>30000</v>
      </c>
      <c r="G18" s="80"/>
      <c r="H18" s="80"/>
      <c r="I18" s="81"/>
      <c r="J18" s="79">
        <f t="shared" si="1"/>
        <v>3000</v>
      </c>
      <c r="K18" s="80"/>
      <c r="L18" s="81"/>
      <c r="M18" s="79">
        <f t="shared" si="2"/>
        <v>33000</v>
      </c>
      <c r="N18" s="80"/>
      <c r="O18" s="80"/>
      <c r="P18" s="81"/>
      <c r="Q18" s="62">
        <v>45351</v>
      </c>
      <c r="R18" s="28"/>
      <c r="S18" s="17"/>
      <c r="T18" s="89"/>
      <c r="U18" s="90"/>
      <c r="V18" s="90"/>
      <c r="W18" s="91"/>
    </row>
    <row r="19" spans="1:27" ht="30" customHeight="1" thickBot="1">
      <c r="A19" s="92"/>
      <c r="B19" s="13">
        <v>7</v>
      </c>
      <c r="C19" s="59"/>
      <c r="D19" s="60"/>
      <c r="E19" s="61"/>
      <c r="F19" s="29"/>
      <c r="G19" s="29"/>
      <c r="H19" s="29"/>
      <c r="I19" s="29"/>
      <c r="J19" s="29">
        <f t="shared" si="1"/>
        <v>0</v>
      </c>
      <c r="K19" s="29"/>
      <c r="L19" s="29"/>
      <c r="M19" s="29">
        <f t="shared" si="2"/>
        <v>0</v>
      </c>
      <c r="N19" s="29"/>
      <c r="O19" s="29"/>
      <c r="P19" s="29"/>
      <c r="Q19" s="62"/>
      <c r="R19" s="28"/>
      <c r="S19" s="6"/>
      <c r="T19" s="21"/>
      <c r="U19" s="21"/>
      <c r="V19" s="21"/>
      <c r="W19" s="21"/>
    </row>
    <row r="20" spans="1:27" ht="30" customHeight="1">
      <c r="A20" s="92"/>
      <c r="B20" s="14">
        <v>8</v>
      </c>
      <c r="C20" s="59"/>
      <c r="D20" s="60"/>
      <c r="E20" s="61"/>
      <c r="F20" s="29"/>
      <c r="G20" s="29"/>
      <c r="H20" s="29"/>
      <c r="I20" s="29"/>
      <c r="J20" s="29">
        <f t="shared" si="1"/>
        <v>0</v>
      </c>
      <c r="K20" s="29"/>
      <c r="L20" s="29"/>
      <c r="M20" s="29">
        <f t="shared" si="2"/>
        <v>0</v>
      </c>
      <c r="N20" s="29"/>
      <c r="O20" s="29"/>
      <c r="P20" s="29"/>
      <c r="Q20" s="62"/>
      <c r="R20" s="28"/>
      <c r="S20" s="6"/>
      <c r="T20" s="63" t="s">
        <v>70</v>
      </c>
      <c r="U20" s="64"/>
      <c r="V20" s="64"/>
      <c r="W20" s="65"/>
    </row>
    <row r="21" spans="1:27" ht="30" customHeight="1" thickBot="1">
      <c r="A21" s="93"/>
      <c r="B21" s="15">
        <v>9</v>
      </c>
      <c r="C21" s="55"/>
      <c r="D21" s="55"/>
      <c r="E21" s="55"/>
      <c r="F21" s="69"/>
      <c r="G21" s="69"/>
      <c r="H21" s="69"/>
      <c r="I21" s="69"/>
      <c r="J21" s="69">
        <f t="shared" si="1"/>
        <v>0</v>
      </c>
      <c r="K21" s="69"/>
      <c r="L21" s="69"/>
      <c r="M21" s="69">
        <f t="shared" si="2"/>
        <v>0</v>
      </c>
      <c r="N21" s="69"/>
      <c r="O21" s="69"/>
      <c r="P21" s="69"/>
      <c r="Q21" s="55"/>
      <c r="R21" s="55"/>
      <c r="S21" s="6"/>
      <c r="T21" s="66"/>
      <c r="U21" s="67"/>
      <c r="V21" s="67"/>
      <c r="W21" s="68"/>
    </row>
    <row r="22" spans="1:27" ht="30" customHeight="1" thickTop="1">
      <c r="A22" s="56" t="s">
        <v>22</v>
      </c>
      <c r="B22" s="13">
        <v>1</v>
      </c>
      <c r="C22" s="145" t="s">
        <v>30</v>
      </c>
      <c r="D22" s="145"/>
      <c r="E22" s="145"/>
      <c r="F22" s="32">
        <v>54000</v>
      </c>
      <c r="G22" s="32"/>
      <c r="H22" s="32"/>
      <c r="I22" s="32"/>
      <c r="J22" s="32">
        <f>F22*0.1</f>
        <v>5400</v>
      </c>
      <c r="K22" s="32"/>
      <c r="L22" s="32"/>
      <c r="M22" s="32">
        <f>F22+J22</f>
        <v>59400</v>
      </c>
      <c r="N22" s="32"/>
      <c r="O22" s="32"/>
      <c r="P22" s="32"/>
      <c r="Q22" s="30"/>
      <c r="R22" s="31"/>
      <c r="S22" s="6"/>
      <c r="T22" s="21"/>
    </row>
    <row r="23" spans="1:27" ht="30" customHeight="1">
      <c r="A23" s="57"/>
      <c r="B23" s="13">
        <v>3</v>
      </c>
      <c r="C23" s="28" t="s">
        <v>26</v>
      </c>
      <c r="D23" s="28"/>
      <c r="E23" s="28"/>
      <c r="F23" s="29"/>
      <c r="G23" s="29"/>
      <c r="H23" s="29"/>
      <c r="I23" s="29"/>
      <c r="J23" s="29">
        <f t="shared" si="1"/>
        <v>0</v>
      </c>
      <c r="K23" s="29"/>
      <c r="L23" s="29"/>
      <c r="M23" s="29">
        <f t="shared" si="2"/>
        <v>0</v>
      </c>
      <c r="N23" s="29"/>
      <c r="O23" s="29"/>
      <c r="P23" s="29"/>
      <c r="Q23" s="30"/>
      <c r="R23" s="31"/>
      <c r="S23" s="6"/>
    </row>
    <row r="24" spans="1:27" ht="30" customHeight="1">
      <c r="A24" s="57"/>
      <c r="B24" s="35">
        <v>4</v>
      </c>
      <c r="C24" s="167" t="s">
        <v>48</v>
      </c>
      <c r="D24" s="168"/>
      <c r="E24" s="169"/>
      <c r="F24" s="43">
        <v>209600</v>
      </c>
      <c r="G24" s="43"/>
      <c r="H24" s="43"/>
      <c r="I24" s="43"/>
      <c r="J24" s="43">
        <f t="shared" si="1"/>
        <v>20960</v>
      </c>
      <c r="K24" s="43"/>
      <c r="L24" s="43"/>
      <c r="M24" s="44">
        <f>F24+J24+F25</f>
        <v>249760</v>
      </c>
      <c r="N24" s="45"/>
      <c r="O24" s="45"/>
      <c r="P24" s="46"/>
      <c r="Q24" s="50">
        <v>45342</v>
      </c>
      <c r="R24" s="51"/>
      <c r="S24" s="6"/>
    </row>
    <row r="25" spans="1:27" ht="30" customHeight="1">
      <c r="A25" s="57"/>
      <c r="B25" s="36"/>
      <c r="C25" s="170"/>
      <c r="D25" s="171"/>
      <c r="E25" s="172"/>
      <c r="F25" s="54">
        <v>19200</v>
      </c>
      <c r="G25" s="54"/>
      <c r="H25" s="54"/>
      <c r="I25" s="54"/>
      <c r="J25" s="54" t="s">
        <v>16</v>
      </c>
      <c r="K25" s="54"/>
      <c r="L25" s="54"/>
      <c r="M25" s="47"/>
      <c r="N25" s="48"/>
      <c r="O25" s="48"/>
      <c r="P25" s="49"/>
      <c r="Q25" s="52"/>
      <c r="R25" s="53"/>
      <c r="S25" s="6"/>
    </row>
    <row r="26" spans="1:27" ht="30" customHeight="1">
      <c r="A26" s="57"/>
      <c r="B26" s="13">
        <v>5</v>
      </c>
      <c r="C26" s="28" t="s">
        <v>43</v>
      </c>
      <c r="D26" s="28"/>
      <c r="E26" s="28"/>
      <c r="F26" s="29"/>
      <c r="G26" s="29"/>
      <c r="H26" s="29"/>
      <c r="I26" s="29"/>
      <c r="J26" s="29">
        <f t="shared" si="1"/>
        <v>0</v>
      </c>
      <c r="K26" s="29"/>
      <c r="L26" s="29"/>
      <c r="M26" s="29">
        <f t="shared" si="2"/>
        <v>0</v>
      </c>
      <c r="N26" s="29"/>
      <c r="O26" s="29"/>
      <c r="P26" s="29"/>
      <c r="Q26" s="30"/>
      <c r="R26" s="31"/>
      <c r="S26" s="6"/>
    </row>
    <row r="27" spans="1:27" ht="30" customHeight="1" thickBot="1">
      <c r="A27" s="57"/>
      <c r="B27" s="13">
        <v>6</v>
      </c>
      <c r="C27" s="31" t="s">
        <v>47</v>
      </c>
      <c r="D27" s="31"/>
      <c r="E27" s="31"/>
      <c r="F27" s="32">
        <v>400000</v>
      </c>
      <c r="G27" s="32"/>
      <c r="H27" s="32"/>
      <c r="I27" s="32"/>
      <c r="J27" s="32">
        <f t="shared" si="1"/>
        <v>40000</v>
      </c>
      <c r="K27" s="32"/>
      <c r="L27" s="32"/>
      <c r="M27" s="32">
        <f t="shared" si="2"/>
        <v>440000</v>
      </c>
      <c r="N27" s="32"/>
      <c r="O27" s="32"/>
      <c r="P27" s="32"/>
      <c r="Q27" s="30" t="s">
        <v>60</v>
      </c>
      <c r="R27" s="31"/>
      <c r="S27" s="6"/>
    </row>
    <row r="28" spans="1:27" ht="30" customHeight="1" thickBot="1">
      <c r="A28" s="19"/>
      <c r="B28" s="7"/>
      <c r="C28" s="6"/>
      <c r="D28" s="6"/>
      <c r="E28" s="6"/>
      <c r="F28" s="25">
        <f>SUM(F5:F27)</f>
        <v>6448327</v>
      </c>
      <c r="G28" s="26"/>
      <c r="H28" s="26"/>
      <c r="I28" s="27"/>
      <c r="J28" s="25">
        <f>SUM(J5:J27)</f>
        <v>640586.9</v>
      </c>
      <c r="K28" s="26"/>
      <c r="L28" s="27"/>
      <c r="M28" s="25">
        <f>SUM(M5:M27)</f>
        <v>7088913.9000000004</v>
      </c>
      <c r="N28" s="26"/>
      <c r="O28" s="26"/>
      <c r="P28" s="27"/>
      <c r="Q28" s="6" t="s">
        <v>61</v>
      </c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A813-6230-4969-AD8D-34C5ED680D76}">
  <dimension ref="A1:AA31"/>
  <sheetViews>
    <sheetView topLeftCell="B1" zoomScaleNormal="100" workbookViewId="0">
      <selection activeCell="Q5" sqref="Q5:R5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24</v>
      </c>
      <c r="D1" s="117"/>
      <c r="E1" s="117"/>
      <c r="F1" s="118">
        <v>12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30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162" t="s">
        <v>5</v>
      </c>
      <c r="R4" s="162"/>
      <c r="S4" s="6"/>
    </row>
    <row r="5" spans="1:23" ht="30" customHeight="1" thickBot="1">
      <c r="A5" s="11" t="s">
        <v>8</v>
      </c>
      <c r="B5" s="20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46500</v>
      </c>
      <c r="K5" s="69"/>
      <c r="L5" s="69"/>
      <c r="M5" s="69">
        <f>F5+J5</f>
        <v>534750</v>
      </c>
      <c r="N5" s="69"/>
      <c r="O5" s="69"/>
      <c r="P5" s="69"/>
      <c r="Q5" s="116">
        <v>45321</v>
      </c>
      <c r="R5" s="55"/>
      <c r="S5" s="6"/>
      <c r="T5" s="90" t="s">
        <v>34</v>
      </c>
      <c r="U5" s="90"/>
      <c r="V5" s="90"/>
      <c r="W5" s="90"/>
    </row>
    <row r="6" spans="1:23" ht="30" customHeight="1" thickTop="1">
      <c r="A6" s="111" t="s">
        <v>20</v>
      </c>
      <c r="B6" s="13">
        <v>1</v>
      </c>
      <c r="C6" s="31" t="s">
        <v>9</v>
      </c>
      <c r="D6" s="31"/>
      <c r="E6" s="31"/>
      <c r="F6" s="32">
        <v>145000</v>
      </c>
      <c r="G6" s="32"/>
      <c r="H6" s="32"/>
      <c r="I6" s="32"/>
      <c r="J6" s="32">
        <f>F6*0.1</f>
        <v>14500</v>
      </c>
      <c r="K6" s="32"/>
      <c r="L6" s="32"/>
      <c r="M6" s="32">
        <f>F6+J6</f>
        <v>159500</v>
      </c>
      <c r="N6" s="32"/>
      <c r="O6" s="32"/>
      <c r="P6" s="32"/>
      <c r="Q6" s="30">
        <v>45316</v>
      </c>
      <c r="R6" s="31"/>
      <c r="S6" s="6"/>
      <c r="T6" s="63">
        <f>M8+M9+M11+M14+M24+M26+M27</f>
        <v>1926004</v>
      </c>
      <c r="U6" s="64"/>
      <c r="V6" s="64"/>
      <c r="W6" s="65"/>
    </row>
    <row r="7" spans="1:23" ht="30" customHeight="1" thickBot="1">
      <c r="A7" s="92"/>
      <c r="B7" s="14">
        <v>2</v>
      </c>
      <c r="C7" s="28" t="s">
        <v>10</v>
      </c>
      <c r="D7" s="28"/>
      <c r="E7" s="28"/>
      <c r="F7" s="29"/>
      <c r="G7" s="29"/>
      <c r="H7" s="29"/>
      <c r="I7" s="29"/>
      <c r="J7" s="29">
        <f t="shared" ref="J7:J27" si="0">F7*0.1</f>
        <v>0</v>
      </c>
      <c r="K7" s="29"/>
      <c r="L7" s="29"/>
      <c r="M7" s="29">
        <f t="shared" ref="M7:M27" si="1">F7+J7</f>
        <v>0</v>
      </c>
      <c r="N7" s="29"/>
      <c r="O7" s="29"/>
      <c r="P7" s="29"/>
      <c r="Q7" s="31"/>
      <c r="R7" s="31"/>
      <c r="S7" s="6"/>
      <c r="T7" s="66"/>
      <c r="U7" s="67"/>
      <c r="V7" s="67"/>
      <c r="W7" s="68"/>
    </row>
    <row r="8" spans="1:23" ht="30" customHeight="1">
      <c r="A8" s="92"/>
      <c r="B8" s="14">
        <v>3</v>
      </c>
      <c r="C8" s="28" t="s">
        <v>11</v>
      </c>
      <c r="D8" s="28"/>
      <c r="E8" s="28"/>
      <c r="F8" s="29">
        <v>159500</v>
      </c>
      <c r="G8" s="29"/>
      <c r="H8" s="29"/>
      <c r="I8" s="29"/>
      <c r="J8" s="29">
        <f t="shared" si="0"/>
        <v>15950</v>
      </c>
      <c r="K8" s="29"/>
      <c r="L8" s="29"/>
      <c r="M8" s="29">
        <f t="shared" si="1"/>
        <v>175450</v>
      </c>
      <c r="N8" s="29"/>
      <c r="O8" s="29"/>
      <c r="P8" s="29"/>
      <c r="Q8" s="30">
        <v>45313</v>
      </c>
      <c r="R8" s="31"/>
      <c r="S8" s="6"/>
      <c r="T8" s="21"/>
      <c r="U8" s="21"/>
      <c r="V8" s="21"/>
      <c r="W8" s="21"/>
    </row>
    <row r="9" spans="1:23" ht="30" customHeight="1" thickBot="1">
      <c r="A9" s="92"/>
      <c r="B9" s="14">
        <v>4</v>
      </c>
      <c r="C9" s="28" t="s">
        <v>12</v>
      </c>
      <c r="D9" s="28"/>
      <c r="E9" s="28"/>
      <c r="F9" s="29">
        <v>411750</v>
      </c>
      <c r="G9" s="29"/>
      <c r="H9" s="29"/>
      <c r="I9" s="29"/>
      <c r="J9" s="29">
        <f>F9*0.1</f>
        <v>41175</v>
      </c>
      <c r="K9" s="29"/>
      <c r="L9" s="29"/>
      <c r="M9" s="29">
        <f>F9+J9</f>
        <v>452925</v>
      </c>
      <c r="N9" s="29"/>
      <c r="O9" s="29"/>
      <c r="P9" s="29"/>
      <c r="Q9" s="30">
        <v>45313</v>
      </c>
      <c r="R9" s="31"/>
      <c r="S9" s="6"/>
      <c r="T9" s="90" t="s">
        <v>53</v>
      </c>
      <c r="U9" s="90"/>
      <c r="V9" s="90"/>
      <c r="W9" s="90"/>
    </row>
    <row r="10" spans="1:23" ht="30" customHeight="1">
      <c r="A10" s="92"/>
      <c r="B10" s="14">
        <v>7</v>
      </c>
      <c r="C10" s="59" t="s">
        <v>44</v>
      </c>
      <c r="D10" s="60"/>
      <c r="E10" s="61"/>
      <c r="F10" s="79">
        <v>2837979</v>
      </c>
      <c r="G10" s="80"/>
      <c r="H10" s="80"/>
      <c r="I10" s="81"/>
      <c r="J10" s="79">
        <f>F10*0.1</f>
        <v>283797.90000000002</v>
      </c>
      <c r="K10" s="80"/>
      <c r="L10" s="81"/>
      <c r="M10" s="79">
        <f>F10+J10</f>
        <v>3121776.9</v>
      </c>
      <c r="N10" s="80"/>
      <c r="O10" s="80"/>
      <c r="P10" s="81"/>
      <c r="Q10" s="62">
        <v>45316</v>
      </c>
      <c r="R10" s="28"/>
      <c r="S10" s="6"/>
      <c r="T10" s="63">
        <f>M10+M6</f>
        <v>3281276.9</v>
      </c>
      <c r="U10" s="64"/>
      <c r="V10" s="64"/>
      <c r="W10" s="65"/>
    </row>
    <row r="11" spans="1:23" ht="30" customHeight="1" thickBot="1">
      <c r="A11" s="92"/>
      <c r="B11" s="14">
        <v>5</v>
      </c>
      <c r="C11" s="28" t="s">
        <v>27</v>
      </c>
      <c r="D11" s="28"/>
      <c r="E11" s="28"/>
      <c r="F11" s="29">
        <v>15000</v>
      </c>
      <c r="G11" s="29"/>
      <c r="H11" s="29"/>
      <c r="I11" s="29"/>
      <c r="J11" s="29">
        <f t="shared" si="0"/>
        <v>1500</v>
      </c>
      <c r="K11" s="29"/>
      <c r="L11" s="29"/>
      <c r="M11" s="29">
        <f t="shared" si="1"/>
        <v>16500</v>
      </c>
      <c r="N11" s="29"/>
      <c r="O11" s="29"/>
      <c r="P11" s="29"/>
      <c r="Q11" s="62">
        <v>45312</v>
      </c>
      <c r="R11" s="28"/>
      <c r="S11" s="6"/>
      <c r="T11" s="66"/>
      <c r="U11" s="67"/>
      <c r="V11" s="67"/>
      <c r="W11" s="68"/>
    </row>
    <row r="12" spans="1:23" ht="30" customHeight="1" thickBot="1">
      <c r="A12" s="93"/>
      <c r="B12" s="15">
        <v>6</v>
      </c>
      <c r="C12" s="55" t="s">
        <v>37</v>
      </c>
      <c r="D12" s="55"/>
      <c r="E12" s="55"/>
      <c r="F12" s="69"/>
      <c r="G12" s="69"/>
      <c r="H12" s="69"/>
      <c r="I12" s="69"/>
      <c r="J12" s="69">
        <f t="shared" si="0"/>
        <v>0</v>
      </c>
      <c r="K12" s="69"/>
      <c r="L12" s="69"/>
      <c r="M12" s="69">
        <f t="shared" si="1"/>
        <v>0</v>
      </c>
      <c r="N12" s="69"/>
      <c r="O12" s="69"/>
      <c r="P12" s="69"/>
      <c r="Q12" s="55"/>
      <c r="R12" s="55"/>
      <c r="S12" s="6"/>
      <c r="T12" s="109"/>
      <c r="U12" s="109"/>
      <c r="V12" s="109"/>
      <c r="W12" s="109"/>
    </row>
    <row r="13" spans="1:23" ht="30" customHeight="1" thickTop="1" thickBot="1">
      <c r="A13" s="111" t="s">
        <v>21</v>
      </c>
      <c r="B13" s="13">
        <v>1</v>
      </c>
      <c r="C13" s="31" t="s">
        <v>14</v>
      </c>
      <c r="D13" s="31"/>
      <c r="E13" s="31"/>
      <c r="F13" s="32">
        <v>480000</v>
      </c>
      <c r="G13" s="32"/>
      <c r="H13" s="32"/>
      <c r="I13" s="32"/>
      <c r="J13" s="32">
        <f t="shared" si="0"/>
        <v>48000</v>
      </c>
      <c r="K13" s="32"/>
      <c r="L13" s="32"/>
      <c r="M13" s="32">
        <f t="shared" si="1"/>
        <v>528000</v>
      </c>
      <c r="N13" s="32"/>
      <c r="O13" s="32"/>
      <c r="P13" s="32"/>
      <c r="Q13" s="30">
        <v>45322</v>
      </c>
      <c r="R13" s="31"/>
      <c r="S13" s="6"/>
      <c r="T13" s="90" t="s">
        <v>54</v>
      </c>
      <c r="U13" s="90"/>
      <c r="V13" s="90"/>
      <c r="W13" s="90"/>
    </row>
    <row r="14" spans="1:23" ht="30" customHeight="1">
      <c r="A14" s="92"/>
      <c r="B14" s="14">
        <v>2</v>
      </c>
      <c r="C14" s="28" t="s">
        <v>25</v>
      </c>
      <c r="D14" s="28"/>
      <c r="E14" s="28"/>
      <c r="F14" s="29">
        <v>714200</v>
      </c>
      <c r="G14" s="29"/>
      <c r="H14" s="29"/>
      <c r="I14" s="29"/>
      <c r="J14" s="29">
        <f t="shared" si="0"/>
        <v>71420</v>
      </c>
      <c r="K14" s="29"/>
      <c r="L14" s="29"/>
      <c r="M14" s="29">
        <f>F14+J14</f>
        <v>785620</v>
      </c>
      <c r="N14" s="29"/>
      <c r="O14" s="29"/>
      <c r="P14" s="29"/>
      <c r="Q14" s="30">
        <v>45313</v>
      </c>
      <c r="R14" s="31"/>
      <c r="S14" s="6"/>
      <c r="T14" s="63">
        <f>M20+M19+M18+M17+M16+M15+M13+M5</f>
        <v>2131950</v>
      </c>
      <c r="U14" s="64"/>
      <c r="V14" s="64"/>
      <c r="W14" s="65"/>
    </row>
    <row r="15" spans="1:23" ht="30" customHeight="1" thickBot="1">
      <c r="A15" s="92"/>
      <c r="B15" s="13">
        <v>3</v>
      </c>
      <c r="C15" s="28" t="s">
        <v>49</v>
      </c>
      <c r="D15" s="28"/>
      <c r="E15" s="28"/>
      <c r="F15" s="29">
        <v>16000</v>
      </c>
      <c r="G15" s="29"/>
      <c r="H15" s="29"/>
      <c r="I15" s="29"/>
      <c r="J15" s="29">
        <f t="shared" si="0"/>
        <v>1600</v>
      </c>
      <c r="K15" s="29"/>
      <c r="L15" s="29"/>
      <c r="M15" s="29">
        <f t="shared" si="1"/>
        <v>17600</v>
      </c>
      <c r="N15" s="29"/>
      <c r="O15" s="29"/>
      <c r="P15" s="29"/>
      <c r="Q15" s="62">
        <v>45316</v>
      </c>
      <c r="R15" s="28"/>
      <c r="S15" s="6"/>
      <c r="T15" s="66"/>
      <c r="U15" s="67"/>
      <c r="V15" s="67"/>
      <c r="W15" s="68"/>
    </row>
    <row r="16" spans="1:23" ht="30" customHeight="1" thickBot="1">
      <c r="A16" s="92"/>
      <c r="B16" s="14">
        <v>4</v>
      </c>
      <c r="C16" s="59" t="s">
        <v>29</v>
      </c>
      <c r="D16" s="60"/>
      <c r="E16" s="61"/>
      <c r="F16" s="79">
        <v>93000</v>
      </c>
      <c r="G16" s="80"/>
      <c r="H16" s="80"/>
      <c r="I16" s="81"/>
      <c r="J16" s="79">
        <f>F16*0.1</f>
        <v>9300</v>
      </c>
      <c r="K16" s="80"/>
      <c r="L16" s="81"/>
      <c r="M16" s="79">
        <f t="shared" si="1"/>
        <v>102300</v>
      </c>
      <c r="N16" s="80"/>
      <c r="O16" s="80"/>
      <c r="P16" s="81"/>
      <c r="Q16" s="62">
        <v>45316</v>
      </c>
      <c r="R16" s="28"/>
      <c r="S16" s="6"/>
      <c r="T16" s="21"/>
      <c r="U16" s="21"/>
      <c r="V16" s="21"/>
      <c r="W16" s="21"/>
    </row>
    <row r="17" spans="1:27" ht="30" customHeight="1">
      <c r="A17" s="92"/>
      <c r="B17" s="13">
        <v>5</v>
      </c>
      <c r="C17" s="28" t="s">
        <v>13</v>
      </c>
      <c r="D17" s="28"/>
      <c r="E17" s="28"/>
      <c r="F17" s="29">
        <v>135000</v>
      </c>
      <c r="G17" s="29"/>
      <c r="H17" s="29"/>
      <c r="I17" s="29"/>
      <c r="J17" s="29">
        <f>F17*0.1</f>
        <v>13500</v>
      </c>
      <c r="K17" s="29"/>
      <c r="L17" s="29"/>
      <c r="M17" s="29">
        <f>F17+J17</f>
        <v>148500</v>
      </c>
      <c r="N17" s="29"/>
      <c r="O17" s="29"/>
      <c r="P17" s="29"/>
      <c r="Q17" s="62">
        <v>45322</v>
      </c>
      <c r="R17" s="28"/>
      <c r="S17" s="17"/>
      <c r="T17" s="63">
        <f>T6+T10+T14</f>
        <v>7339230.9000000004</v>
      </c>
      <c r="U17" s="87"/>
      <c r="V17" s="87"/>
      <c r="W17" s="88"/>
    </row>
    <row r="18" spans="1:27" ht="30" customHeight="1" thickBot="1">
      <c r="A18" s="92"/>
      <c r="B18" s="14">
        <v>6</v>
      </c>
      <c r="C18" s="59" t="s">
        <v>50</v>
      </c>
      <c r="D18" s="60"/>
      <c r="E18" s="61"/>
      <c r="F18" s="79">
        <v>60000</v>
      </c>
      <c r="G18" s="80"/>
      <c r="H18" s="80"/>
      <c r="I18" s="81"/>
      <c r="J18" s="79">
        <f t="shared" si="0"/>
        <v>6000</v>
      </c>
      <c r="K18" s="80"/>
      <c r="L18" s="81"/>
      <c r="M18" s="79">
        <f t="shared" si="1"/>
        <v>66000</v>
      </c>
      <c r="N18" s="80"/>
      <c r="O18" s="80"/>
      <c r="P18" s="81"/>
      <c r="Q18" s="62">
        <v>45322</v>
      </c>
      <c r="R18" s="28"/>
      <c r="S18" s="17"/>
      <c r="T18" s="89"/>
      <c r="U18" s="90"/>
      <c r="V18" s="90"/>
      <c r="W18" s="91"/>
    </row>
    <row r="19" spans="1:27" ht="30" customHeight="1" thickBot="1">
      <c r="A19" s="92"/>
      <c r="B19" s="13">
        <v>7</v>
      </c>
      <c r="C19" s="59" t="s">
        <v>46</v>
      </c>
      <c r="D19" s="60"/>
      <c r="E19" s="61"/>
      <c r="F19" s="29">
        <v>608000</v>
      </c>
      <c r="G19" s="29"/>
      <c r="H19" s="29"/>
      <c r="I19" s="29"/>
      <c r="J19" s="29">
        <f t="shared" si="0"/>
        <v>60800</v>
      </c>
      <c r="K19" s="29"/>
      <c r="L19" s="29"/>
      <c r="M19" s="29">
        <f t="shared" si="1"/>
        <v>668800</v>
      </c>
      <c r="N19" s="29"/>
      <c r="O19" s="29"/>
      <c r="P19" s="29"/>
      <c r="Q19" s="62">
        <v>45322</v>
      </c>
      <c r="R19" s="28"/>
      <c r="S19" s="6"/>
      <c r="T19" s="21"/>
      <c r="U19" s="21"/>
      <c r="V19" s="21"/>
      <c r="W19" s="21"/>
    </row>
    <row r="20" spans="1:27" ht="30" customHeight="1">
      <c r="A20" s="92"/>
      <c r="B20" s="14">
        <v>8</v>
      </c>
      <c r="C20" s="59" t="s">
        <v>51</v>
      </c>
      <c r="D20" s="60"/>
      <c r="E20" s="61"/>
      <c r="F20" s="29">
        <v>60000</v>
      </c>
      <c r="G20" s="29"/>
      <c r="H20" s="29"/>
      <c r="I20" s="29"/>
      <c r="J20" s="29">
        <f t="shared" si="0"/>
        <v>6000</v>
      </c>
      <c r="K20" s="29"/>
      <c r="L20" s="29"/>
      <c r="M20" s="29">
        <f t="shared" si="1"/>
        <v>66000</v>
      </c>
      <c r="N20" s="29"/>
      <c r="O20" s="29"/>
      <c r="P20" s="29"/>
      <c r="Q20" s="62">
        <v>45315</v>
      </c>
      <c r="R20" s="28"/>
      <c r="S20" s="6"/>
      <c r="T20" s="63">
        <f>M28-T17</f>
        <v>92400</v>
      </c>
      <c r="U20" s="64"/>
      <c r="V20" s="64"/>
      <c r="W20" s="65"/>
    </row>
    <row r="21" spans="1:27" ht="30" customHeight="1" thickBot="1">
      <c r="A21" s="93"/>
      <c r="B21" s="15">
        <v>9</v>
      </c>
      <c r="C21" s="55" t="s">
        <v>15</v>
      </c>
      <c r="D21" s="55"/>
      <c r="E21" s="55"/>
      <c r="F21" s="69">
        <v>32000</v>
      </c>
      <c r="G21" s="69"/>
      <c r="H21" s="69"/>
      <c r="I21" s="69"/>
      <c r="J21" s="69">
        <f t="shared" si="0"/>
        <v>3200</v>
      </c>
      <c r="K21" s="69"/>
      <c r="L21" s="69"/>
      <c r="M21" s="69">
        <f t="shared" si="1"/>
        <v>35200</v>
      </c>
      <c r="N21" s="69"/>
      <c r="O21" s="69"/>
      <c r="P21" s="69"/>
      <c r="Q21" s="55"/>
      <c r="R21" s="55"/>
      <c r="S21" s="6"/>
      <c r="T21" s="66"/>
      <c r="U21" s="67"/>
      <c r="V21" s="67"/>
      <c r="W21" s="68"/>
    </row>
    <row r="22" spans="1:27" ht="30" customHeight="1" thickTop="1">
      <c r="A22" s="56" t="s">
        <v>22</v>
      </c>
      <c r="B22" s="13">
        <v>1</v>
      </c>
      <c r="C22" s="31" t="s">
        <v>30</v>
      </c>
      <c r="D22" s="31"/>
      <c r="E22" s="31"/>
      <c r="F22" s="32"/>
      <c r="G22" s="32"/>
      <c r="H22" s="32"/>
      <c r="I22" s="32"/>
      <c r="J22" s="32">
        <f>F22*0.1</f>
        <v>0</v>
      </c>
      <c r="K22" s="32"/>
      <c r="L22" s="32"/>
      <c r="M22" s="32">
        <f>F22+J22</f>
        <v>0</v>
      </c>
      <c r="N22" s="32"/>
      <c r="O22" s="32"/>
      <c r="P22" s="32"/>
      <c r="Q22" s="30"/>
      <c r="R22" s="31"/>
      <c r="S22" s="6"/>
      <c r="T22" s="21"/>
    </row>
    <row r="23" spans="1:27" ht="30" customHeight="1">
      <c r="A23" s="57"/>
      <c r="B23" s="13">
        <v>3</v>
      </c>
      <c r="C23" s="28" t="s">
        <v>26</v>
      </c>
      <c r="D23" s="28"/>
      <c r="E23" s="28"/>
      <c r="F23" s="29">
        <v>52000</v>
      </c>
      <c r="G23" s="29"/>
      <c r="H23" s="29"/>
      <c r="I23" s="29"/>
      <c r="J23" s="29">
        <f t="shared" si="0"/>
        <v>5200</v>
      </c>
      <c r="K23" s="29"/>
      <c r="L23" s="29"/>
      <c r="M23" s="29">
        <f>J23+F23</f>
        <v>57200</v>
      </c>
      <c r="N23" s="29"/>
      <c r="O23" s="29"/>
      <c r="P23" s="29"/>
      <c r="Q23" s="30"/>
      <c r="R23" s="31"/>
      <c r="S23" s="6"/>
    </row>
    <row r="24" spans="1:27" ht="30" customHeight="1">
      <c r="A24" s="57"/>
      <c r="B24" s="35">
        <v>4</v>
      </c>
      <c r="C24" s="37" t="s">
        <v>48</v>
      </c>
      <c r="D24" s="38"/>
      <c r="E24" s="39"/>
      <c r="F24" s="43">
        <v>417000</v>
      </c>
      <c r="G24" s="43"/>
      <c r="H24" s="43"/>
      <c r="I24" s="43"/>
      <c r="J24" s="43">
        <f t="shared" si="0"/>
        <v>41700</v>
      </c>
      <c r="K24" s="43"/>
      <c r="L24" s="43"/>
      <c r="M24" s="44">
        <f>F24+J24+F25</f>
        <v>495500</v>
      </c>
      <c r="N24" s="45"/>
      <c r="O24" s="45"/>
      <c r="P24" s="46"/>
      <c r="Q24" s="50">
        <v>45310</v>
      </c>
      <c r="R24" s="51"/>
      <c r="S24" s="6"/>
    </row>
    <row r="25" spans="1:27" ht="30" customHeight="1">
      <c r="A25" s="57"/>
      <c r="B25" s="36"/>
      <c r="C25" s="40"/>
      <c r="D25" s="41"/>
      <c r="E25" s="42"/>
      <c r="F25" s="54">
        <v>36800</v>
      </c>
      <c r="G25" s="54"/>
      <c r="H25" s="54"/>
      <c r="I25" s="54"/>
      <c r="J25" s="54" t="s">
        <v>16</v>
      </c>
      <c r="K25" s="54"/>
      <c r="L25" s="54"/>
      <c r="M25" s="47"/>
      <c r="N25" s="48"/>
      <c r="O25" s="48"/>
      <c r="P25" s="49"/>
      <c r="Q25" s="52"/>
      <c r="R25" s="53"/>
      <c r="S25" s="6"/>
    </row>
    <row r="26" spans="1:27" ht="30" customHeight="1">
      <c r="A26" s="57"/>
      <c r="B26" s="13">
        <v>5</v>
      </c>
      <c r="C26" s="28" t="s">
        <v>43</v>
      </c>
      <c r="D26" s="28"/>
      <c r="E26" s="28"/>
      <c r="F26" s="29">
        <v>57600</v>
      </c>
      <c r="G26" s="29"/>
      <c r="H26" s="29"/>
      <c r="I26" s="29"/>
      <c r="J26" s="29">
        <f t="shared" si="0"/>
        <v>5760</v>
      </c>
      <c r="K26" s="29"/>
      <c r="L26" s="29"/>
      <c r="M26" s="29">
        <v>9</v>
      </c>
      <c r="N26" s="29"/>
      <c r="O26" s="29"/>
      <c r="P26" s="29"/>
      <c r="Q26" s="30">
        <v>45302</v>
      </c>
      <c r="R26" s="31"/>
      <c r="S26" s="6"/>
    </row>
    <row r="27" spans="1:27" ht="30" customHeight="1" thickBot="1">
      <c r="A27" s="57"/>
      <c r="B27" s="13">
        <v>6</v>
      </c>
      <c r="C27" s="31" t="s">
        <v>47</v>
      </c>
      <c r="D27" s="31"/>
      <c r="E27" s="31"/>
      <c r="F27" s="32"/>
      <c r="G27" s="32"/>
      <c r="H27" s="32"/>
      <c r="I27" s="32"/>
      <c r="J27" s="32">
        <f t="shared" si="0"/>
        <v>0</v>
      </c>
      <c r="K27" s="32"/>
      <c r="L27" s="32"/>
      <c r="M27" s="32">
        <f t="shared" si="1"/>
        <v>0</v>
      </c>
      <c r="N27" s="32"/>
      <c r="O27" s="32"/>
      <c r="P27" s="32"/>
      <c r="Q27" s="30" t="s">
        <v>59</v>
      </c>
      <c r="R27" s="31"/>
      <c r="S27" s="6"/>
    </row>
    <row r="28" spans="1:27" ht="30" customHeight="1" thickBot="1">
      <c r="A28" s="19"/>
      <c r="B28" s="7"/>
      <c r="C28" s="6"/>
      <c r="D28" s="6"/>
      <c r="E28" s="6"/>
      <c r="F28" s="25">
        <f>SUM(F5:F27)</f>
        <v>6819079</v>
      </c>
      <c r="G28" s="26"/>
      <c r="H28" s="26"/>
      <c r="I28" s="27"/>
      <c r="J28" s="25">
        <f>SUM(J5:J27)</f>
        <v>675902.9</v>
      </c>
      <c r="K28" s="26"/>
      <c r="L28" s="27"/>
      <c r="M28" s="25">
        <f>SUM(M5:M27)</f>
        <v>7431630.9000000004</v>
      </c>
      <c r="N28" s="26"/>
      <c r="O28" s="26"/>
      <c r="P28" s="27"/>
      <c r="Q28" s="6"/>
      <c r="R28" s="6"/>
      <c r="S28" s="6"/>
    </row>
    <row r="29" spans="1:27" ht="26.25" customHeight="1">
      <c r="A29" s="19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45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DFF6-4C9C-4F13-931E-DFDBD334ACCA}">
  <dimension ref="A1:AQ32"/>
  <sheetViews>
    <sheetView topLeftCell="A10" zoomScaleNormal="100" workbookViewId="0">
      <selection activeCell="F30" sqref="F30:I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117" t="s">
        <v>24</v>
      </c>
      <c r="D1" s="117"/>
      <c r="E1" s="117"/>
      <c r="F1" s="118">
        <v>10</v>
      </c>
      <c r="G1" s="119" t="s">
        <v>18</v>
      </c>
      <c r="H1" s="120" t="s">
        <v>19</v>
      </c>
      <c r="I1" s="120"/>
      <c r="J1" s="120"/>
      <c r="K1" s="120"/>
      <c r="L1" s="120"/>
      <c r="M1" s="120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117"/>
      <c r="D2" s="117"/>
      <c r="E2" s="117"/>
      <c r="F2" s="118"/>
      <c r="G2" s="119"/>
      <c r="H2" s="120"/>
      <c r="I2" s="120"/>
      <c r="J2" s="120"/>
      <c r="K2" s="120"/>
      <c r="L2" s="120"/>
      <c r="M2" s="120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21" t="s">
        <v>17</v>
      </c>
      <c r="N3" s="121"/>
      <c r="O3" s="121"/>
      <c r="P3" s="121"/>
      <c r="Q3" s="121"/>
      <c r="R3" s="121"/>
      <c r="S3" s="16"/>
    </row>
    <row r="4" spans="1:23" ht="26.25" customHeight="1">
      <c r="A4" s="10" t="s">
        <v>2</v>
      </c>
      <c r="B4" s="59" t="s">
        <v>1</v>
      </c>
      <c r="C4" s="60"/>
      <c r="D4" s="60"/>
      <c r="E4" s="61"/>
      <c r="F4" s="29" t="s">
        <v>3</v>
      </c>
      <c r="G4" s="29"/>
      <c r="H4" s="29"/>
      <c r="I4" s="29"/>
      <c r="J4" s="29" t="s">
        <v>0</v>
      </c>
      <c r="K4" s="29"/>
      <c r="L4" s="29"/>
      <c r="M4" s="29" t="s">
        <v>4</v>
      </c>
      <c r="N4" s="29"/>
      <c r="O4" s="29"/>
      <c r="P4" s="29"/>
      <c r="Q4" s="28" t="s">
        <v>5</v>
      </c>
      <c r="R4" s="28"/>
      <c r="S4" s="6"/>
    </row>
    <row r="5" spans="1:23" ht="26.25" customHeight="1" thickBot="1">
      <c r="A5" s="11" t="s">
        <v>8</v>
      </c>
      <c r="B5" s="12" t="s">
        <v>6</v>
      </c>
      <c r="C5" s="55" t="s">
        <v>7</v>
      </c>
      <c r="D5" s="55"/>
      <c r="E5" s="55"/>
      <c r="F5" s="69">
        <v>488250</v>
      </c>
      <c r="G5" s="69"/>
      <c r="H5" s="69"/>
      <c r="I5" s="69"/>
      <c r="J5" s="69">
        <v>46500</v>
      </c>
      <c r="K5" s="69"/>
      <c r="L5" s="69"/>
      <c r="M5" s="69">
        <f>F5+J5</f>
        <v>534750</v>
      </c>
      <c r="N5" s="69"/>
      <c r="O5" s="69"/>
      <c r="P5" s="69"/>
      <c r="Q5" s="116">
        <v>45260</v>
      </c>
      <c r="R5" s="55"/>
      <c r="S5" s="6"/>
      <c r="T5" s="90" t="s">
        <v>34</v>
      </c>
      <c r="U5" s="90"/>
      <c r="V5" s="90"/>
      <c r="W5" s="90"/>
    </row>
    <row r="6" spans="1:23" ht="26.25" customHeight="1" thickTop="1">
      <c r="A6" s="111" t="s">
        <v>20</v>
      </c>
      <c r="B6" s="13">
        <v>1</v>
      </c>
      <c r="C6" s="31" t="s">
        <v>9</v>
      </c>
      <c r="D6" s="31"/>
      <c r="E6" s="31"/>
      <c r="F6" s="32">
        <v>58000</v>
      </c>
      <c r="G6" s="32"/>
      <c r="H6" s="32"/>
      <c r="I6" s="32"/>
      <c r="J6" s="32">
        <f>F6*0.1</f>
        <v>5800</v>
      </c>
      <c r="K6" s="32"/>
      <c r="L6" s="32"/>
      <c r="M6" s="32">
        <f>F6+J6</f>
        <v>63800</v>
      </c>
      <c r="N6" s="32"/>
      <c r="O6" s="32"/>
      <c r="P6" s="32"/>
      <c r="Q6" s="30">
        <v>45257</v>
      </c>
      <c r="R6" s="31"/>
      <c r="S6" s="6"/>
      <c r="T6" s="63">
        <f>M7+M8+M9+M13+M15+M6</f>
        <v>1302125</v>
      </c>
      <c r="U6" s="64"/>
      <c r="V6" s="64"/>
      <c r="W6" s="65"/>
    </row>
    <row r="7" spans="1:23" ht="26.25" customHeight="1">
      <c r="A7" s="92"/>
      <c r="B7" s="14">
        <v>2</v>
      </c>
      <c r="C7" s="28" t="s">
        <v>10</v>
      </c>
      <c r="D7" s="28"/>
      <c r="E7" s="28"/>
      <c r="F7" s="29"/>
      <c r="G7" s="29"/>
      <c r="H7" s="29"/>
      <c r="I7" s="29"/>
      <c r="J7" s="29">
        <f t="shared" ref="J7:J30" si="0">F7*0.1</f>
        <v>0</v>
      </c>
      <c r="K7" s="29"/>
      <c r="L7" s="29"/>
      <c r="M7" s="29">
        <f t="shared" ref="M7:M30" si="1">F7+J7</f>
        <v>0</v>
      </c>
      <c r="N7" s="29"/>
      <c r="O7" s="29"/>
      <c r="P7" s="29"/>
      <c r="Q7" s="31"/>
      <c r="R7" s="31"/>
      <c r="S7" s="6"/>
      <c r="T7" s="173"/>
      <c r="U7" s="110"/>
      <c r="V7" s="110"/>
      <c r="W7" s="174"/>
    </row>
    <row r="8" spans="1:23" ht="26.25" customHeight="1">
      <c r="A8" s="92"/>
      <c r="B8" s="14">
        <v>3</v>
      </c>
      <c r="C8" s="28" t="s">
        <v>11</v>
      </c>
      <c r="D8" s="28"/>
      <c r="E8" s="28"/>
      <c r="F8" s="29">
        <v>246500</v>
      </c>
      <c r="G8" s="29"/>
      <c r="H8" s="29"/>
      <c r="I8" s="29"/>
      <c r="J8" s="29">
        <f t="shared" si="0"/>
        <v>24650</v>
      </c>
      <c r="K8" s="29"/>
      <c r="L8" s="29"/>
      <c r="M8" s="29">
        <f t="shared" si="1"/>
        <v>271150</v>
      </c>
      <c r="N8" s="29"/>
      <c r="O8" s="29"/>
      <c r="P8" s="29"/>
      <c r="Q8" s="30">
        <v>45250</v>
      </c>
      <c r="R8" s="31"/>
      <c r="S8" s="6"/>
      <c r="T8" s="173"/>
      <c r="U8" s="110"/>
      <c r="V8" s="110"/>
      <c r="W8" s="174"/>
    </row>
    <row r="9" spans="1:23" ht="26.25" customHeight="1">
      <c r="A9" s="92"/>
      <c r="B9" s="14">
        <v>4</v>
      </c>
      <c r="C9" s="28" t="s">
        <v>12</v>
      </c>
      <c r="D9" s="28"/>
      <c r="E9" s="28"/>
      <c r="F9" s="29">
        <v>289750</v>
      </c>
      <c r="G9" s="29"/>
      <c r="H9" s="29"/>
      <c r="I9" s="29"/>
      <c r="J9" s="29">
        <f>F9*0.1</f>
        <v>28975</v>
      </c>
      <c r="K9" s="29"/>
      <c r="L9" s="29"/>
      <c r="M9" s="29">
        <f>F9+J9</f>
        <v>318725</v>
      </c>
      <c r="N9" s="29"/>
      <c r="O9" s="29"/>
      <c r="P9" s="29"/>
      <c r="Q9" s="30">
        <v>45250</v>
      </c>
      <c r="R9" s="31"/>
      <c r="S9" s="6"/>
      <c r="T9" s="173"/>
      <c r="U9" s="110"/>
      <c r="V9" s="110"/>
      <c r="W9" s="174"/>
    </row>
    <row r="10" spans="1:23" ht="26.25" customHeight="1" thickBot="1">
      <c r="A10" s="92"/>
      <c r="B10" s="14">
        <v>5</v>
      </c>
      <c r="C10" s="28" t="s">
        <v>27</v>
      </c>
      <c r="D10" s="28"/>
      <c r="E10" s="28"/>
      <c r="F10" s="29"/>
      <c r="G10" s="29"/>
      <c r="H10" s="29"/>
      <c r="I10" s="29"/>
      <c r="J10" s="29">
        <f t="shared" si="0"/>
        <v>0</v>
      </c>
      <c r="K10" s="29"/>
      <c r="L10" s="29"/>
      <c r="M10" s="29">
        <f t="shared" si="1"/>
        <v>0</v>
      </c>
      <c r="N10" s="29"/>
      <c r="O10" s="29"/>
      <c r="P10" s="29"/>
      <c r="Q10" s="62">
        <v>45250</v>
      </c>
      <c r="R10" s="28"/>
      <c r="S10" s="6"/>
      <c r="T10" s="66"/>
      <c r="U10" s="67"/>
      <c r="V10" s="67"/>
      <c r="W10" s="68"/>
    </row>
    <row r="11" spans="1:23" ht="26.25" customHeight="1" thickBot="1">
      <c r="A11" s="93"/>
      <c r="B11" s="15">
        <v>6</v>
      </c>
      <c r="C11" s="55" t="s">
        <v>37</v>
      </c>
      <c r="D11" s="55"/>
      <c r="E11" s="55"/>
      <c r="F11" s="69"/>
      <c r="G11" s="69"/>
      <c r="H11" s="69"/>
      <c r="I11" s="69"/>
      <c r="J11" s="69">
        <f t="shared" si="0"/>
        <v>0</v>
      </c>
      <c r="K11" s="69"/>
      <c r="L11" s="69"/>
      <c r="M11" s="69">
        <f t="shared" si="1"/>
        <v>0</v>
      </c>
      <c r="N11" s="69"/>
      <c r="O11" s="69"/>
      <c r="P11" s="69"/>
      <c r="Q11" s="55"/>
      <c r="R11" s="55"/>
      <c r="S11" s="6"/>
      <c r="T11" s="90" t="s">
        <v>35</v>
      </c>
      <c r="U11" s="90"/>
      <c r="V11" s="90"/>
      <c r="W11" s="90"/>
    </row>
    <row r="12" spans="1:23" ht="26.25" customHeight="1" thickTop="1">
      <c r="A12" s="111" t="s">
        <v>21</v>
      </c>
      <c r="B12" s="13">
        <v>1</v>
      </c>
      <c r="C12" s="31" t="s">
        <v>14</v>
      </c>
      <c r="D12" s="31"/>
      <c r="E12" s="31"/>
      <c r="F12" s="32">
        <v>130000</v>
      </c>
      <c r="G12" s="32"/>
      <c r="H12" s="32"/>
      <c r="I12" s="32"/>
      <c r="J12" s="32">
        <f t="shared" si="0"/>
        <v>13000</v>
      </c>
      <c r="K12" s="32"/>
      <c r="L12" s="32"/>
      <c r="M12" s="32">
        <f t="shared" si="1"/>
        <v>143000</v>
      </c>
      <c r="N12" s="32"/>
      <c r="O12" s="32"/>
      <c r="P12" s="32"/>
      <c r="Q12" s="30">
        <v>45260</v>
      </c>
      <c r="R12" s="31"/>
      <c r="S12" s="6"/>
      <c r="T12" s="63">
        <f>M5+M12+M14+M16+M18+M19+M20+M21+M23+M24+M25+M26+M27+M28+M30</f>
        <v>4267440</v>
      </c>
      <c r="U12" s="64"/>
      <c r="V12" s="64"/>
      <c r="W12" s="65"/>
    </row>
    <row r="13" spans="1:23" ht="26.25" customHeight="1">
      <c r="A13" s="92"/>
      <c r="B13" s="14">
        <v>2</v>
      </c>
      <c r="C13" s="28" t="s">
        <v>25</v>
      </c>
      <c r="D13" s="28"/>
      <c r="E13" s="28"/>
      <c r="F13" s="29">
        <v>449500</v>
      </c>
      <c r="G13" s="29"/>
      <c r="H13" s="29"/>
      <c r="I13" s="29"/>
      <c r="J13" s="29">
        <f t="shared" si="0"/>
        <v>44950</v>
      </c>
      <c r="K13" s="29"/>
      <c r="L13" s="29"/>
      <c r="M13" s="29">
        <f t="shared" si="1"/>
        <v>494450</v>
      </c>
      <c r="N13" s="29"/>
      <c r="O13" s="29"/>
      <c r="P13" s="29"/>
      <c r="Q13" s="30">
        <v>45250</v>
      </c>
      <c r="R13" s="31"/>
      <c r="S13" s="6"/>
      <c r="T13" s="173"/>
      <c r="U13" s="110"/>
      <c r="V13" s="110"/>
      <c r="W13" s="174"/>
    </row>
    <row r="14" spans="1:23" ht="26.25" customHeight="1">
      <c r="A14" s="92"/>
      <c r="B14" s="13">
        <v>3</v>
      </c>
      <c r="C14" s="28" t="s">
        <v>40</v>
      </c>
      <c r="D14" s="28"/>
      <c r="E14" s="28"/>
      <c r="F14" s="29">
        <v>30000</v>
      </c>
      <c r="G14" s="29"/>
      <c r="H14" s="29"/>
      <c r="I14" s="29"/>
      <c r="J14" s="29">
        <f t="shared" si="0"/>
        <v>3000</v>
      </c>
      <c r="K14" s="29"/>
      <c r="L14" s="29"/>
      <c r="M14" s="29">
        <f t="shared" si="1"/>
        <v>33000</v>
      </c>
      <c r="N14" s="29"/>
      <c r="O14" s="29"/>
      <c r="P14" s="29"/>
      <c r="Q14" s="62">
        <v>45265</v>
      </c>
      <c r="R14" s="28"/>
      <c r="S14" s="6"/>
      <c r="T14" s="173"/>
      <c r="U14" s="110"/>
      <c r="V14" s="110"/>
      <c r="W14" s="174"/>
    </row>
    <row r="15" spans="1:23" ht="26.25" customHeight="1" thickBot="1">
      <c r="A15" s="92"/>
      <c r="B15" s="14">
        <v>4</v>
      </c>
      <c r="C15" s="59" t="s">
        <v>39</v>
      </c>
      <c r="D15" s="60"/>
      <c r="E15" s="61"/>
      <c r="F15" s="79">
        <v>140000</v>
      </c>
      <c r="G15" s="80"/>
      <c r="H15" s="80"/>
      <c r="I15" s="81"/>
      <c r="J15" s="79">
        <f>F15*0.1</f>
        <v>14000</v>
      </c>
      <c r="K15" s="80"/>
      <c r="L15" s="81"/>
      <c r="M15" s="79">
        <f t="shared" si="1"/>
        <v>154000</v>
      </c>
      <c r="N15" s="80"/>
      <c r="O15" s="80"/>
      <c r="P15" s="81"/>
      <c r="Q15" s="62">
        <v>45250</v>
      </c>
      <c r="R15" s="28"/>
      <c r="S15" s="6"/>
      <c r="T15" s="66"/>
      <c r="U15" s="67"/>
      <c r="V15" s="67"/>
      <c r="W15" s="68"/>
    </row>
    <row r="16" spans="1:23" ht="26.25" customHeight="1" thickBot="1">
      <c r="A16" s="92"/>
      <c r="B16" s="35">
        <v>5</v>
      </c>
      <c r="C16" s="104" t="s">
        <v>23</v>
      </c>
      <c r="D16" s="105"/>
      <c r="E16" s="106"/>
      <c r="F16" s="43">
        <v>1602000</v>
      </c>
      <c r="G16" s="43"/>
      <c r="H16" s="43"/>
      <c r="I16" s="43"/>
      <c r="J16" s="43">
        <f t="shared" si="0"/>
        <v>160200</v>
      </c>
      <c r="K16" s="43"/>
      <c r="L16" s="43"/>
      <c r="M16" s="44">
        <f>F16+J16+F17</f>
        <v>1878040</v>
      </c>
      <c r="N16" s="45"/>
      <c r="O16" s="45"/>
      <c r="P16" s="46"/>
      <c r="Q16" s="50">
        <v>45260</v>
      </c>
      <c r="R16" s="51"/>
      <c r="S16" s="17"/>
      <c r="T16" s="90" t="s">
        <v>36</v>
      </c>
      <c r="U16" s="90"/>
      <c r="V16" s="90"/>
      <c r="W16" s="90"/>
    </row>
    <row r="17" spans="1:43" ht="26.25" customHeight="1">
      <c r="A17" s="92"/>
      <c r="B17" s="36"/>
      <c r="C17" s="155"/>
      <c r="D17" s="156"/>
      <c r="E17" s="157"/>
      <c r="F17" s="54">
        <v>115840</v>
      </c>
      <c r="G17" s="54"/>
      <c r="H17" s="54"/>
      <c r="I17" s="54"/>
      <c r="J17" s="54" t="s">
        <v>16</v>
      </c>
      <c r="K17" s="54"/>
      <c r="L17" s="54"/>
      <c r="M17" s="47"/>
      <c r="N17" s="48"/>
      <c r="O17" s="48"/>
      <c r="P17" s="49"/>
      <c r="Q17" s="52"/>
      <c r="R17" s="53"/>
      <c r="S17" s="17"/>
      <c r="T17" s="63">
        <f>M29</f>
        <v>107800</v>
      </c>
      <c r="U17" s="64"/>
      <c r="V17" s="64"/>
      <c r="W17" s="65"/>
    </row>
    <row r="18" spans="1:43" ht="26.25" customHeight="1">
      <c r="A18" s="92"/>
      <c r="B18" s="14">
        <v>6</v>
      </c>
      <c r="C18" s="28" t="s">
        <v>13</v>
      </c>
      <c r="D18" s="28"/>
      <c r="E18" s="28"/>
      <c r="F18" s="29">
        <v>465000</v>
      </c>
      <c r="G18" s="29"/>
      <c r="H18" s="29"/>
      <c r="I18" s="29"/>
      <c r="J18" s="29">
        <f>F18*0.1</f>
        <v>46500</v>
      </c>
      <c r="K18" s="29"/>
      <c r="L18" s="29"/>
      <c r="M18" s="29">
        <f>F18+J18</f>
        <v>511500</v>
      </c>
      <c r="N18" s="29"/>
      <c r="O18" s="29"/>
      <c r="P18" s="29"/>
      <c r="Q18" s="62">
        <v>45260</v>
      </c>
      <c r="R18" s="28"/>
      <c r="S18" s="6"/>
      <c r="T18" s="173"/>
      <c r="U18" s="110"/>
      <c r="V18" s="110"/>
      <c r="W18" s="174"/>
    </row>
    <row r="19" spans="1:43" ht="26.25" customHeight="1">
      <c r="A19" s="92"/>
      <c r="B19" s="14">
        <v>7</v>
      </c>
      <c r="C19" s="59" t="s">
        <v>44</v>
      </c>
      <c r="D19" s="60"/>
      <c r="E19" s="61"/>
      <c r="F19" s="79">
        <v>371000</v>
      </c>
      <c r="G19" s="80"/>
      <c r="H19" s="80"/>
      <c r="I19" s="81"/>
      <c r="J19" s="79">
        <f>F19*0.1</f>
        <v>37100</v>
      </c>
      <c r="K19" s="80"/>
      <c r="L19" s="81"/>
      <c r="M19" s="79">
        <f t="shared" si="1"/>
        <v>408100</v>
      </c>
      <c r="N19" s="80"/>
      <c r="O19" s="80"/>
      <c r="P19" s="81"/>
      <c r="Q19" s="62"/>
      <c r="R19" s="28"/>
      <c r="S19" s="6"/>
      <c r="T19" s="173"/>
      <c r="U19" s="110"/>
      <c r="V19" s="110"/>
      <c r="W19" s="174"/>
    </row>
    <row r="20" spans="1:43" ht="26.25" customHeight="1" thickBot="1">
      <c r="A20" s="92"/>
      <c r="B20" s="14">
        <v>8</v>
      </c>
      <c r="C20" s="59" t="s">
        <v>33</v>
      </c>
      <c r="D20" s="60"/>
      <c r="E20" s="61"/>
      <c r="F20" s="79">
        <v>30000</v>
      </c>
      <c r="G20" s="80"/>
      <c r="H20" s="80"/>
      <c r="I20" s="81"/>
      <c r="J20" s="79">
        <f t="shared" si="0"/>
        <v>3000</v>
      </c>
      <c r="K20" s="80"/>
      <c r="L20" s="81"/>
      <c r="M20" s="79">
        <f t="shared" si="1"/>
        <v>33000</v>
      </c>
      <c r="N20" s="80"/>
      <c r="O20" s="80"/>
      <c r="P20" s="81"/>
      <c r="Q20" s="62">
        <v>45245</v>
      </c>
      <c r="R20" s="28"/>
      <c r="S20" s="6"/>
      <c r="T20" s="66"/>
      <c r="U20" s="67"/>
      <c r="V20" s="67"/>
      <c r="W20" s="68"/>
    </row>
    <row r="21" spans="1:43" ht="26.25" customHeight="1">
      <c r="A21" s="92"/>
      <c r="B21" s="35">
        <v>9</v>
      </c>
      <c r="C21" s="37" t="s">
        <v>42</v>
      </c>
      <c r="D21" s="38"/>
      <c r="E21" s="39"/>
      <c r="F21" s="43">
        <v>37500</v>
      </c>
      <c r="G21" s="43"/>
      <c r="H21" s="43"/>
      <c r="I21" s="43"/>
      <c r="J21" s="43">
        <f t="shared" si="0"/>
        <v>3750</v>
      </c>
      <c r="K21" s="43"/>
      <c r="L21" s="43"/>
      <c r="M21" s="44">
        <f>F21+J21+F22</f>
        <v>46250</v>
      </c>
      <c r="N21" s="45"/>
      <c r="O21" s="45"/>
      <c r="P21" s="46"/>
      <c r="Q21" s="50"/>
      <c r="R21" s="51"/>
      <c r="S21" s="6"/>
      <c r="T21" s="18"/>
      <c r="U21" s="18"/>
      <c r="V21" s="18"/>
      <c r="W21" s="18"/>
    </row>
    <row r="22" spans="1:43" ht="26.25" customHeight="1">
      <c r="A22" s="92"/>
      <c r="B22" s="36"/>
      <c r="C22" s="40"/>
      <c r="D22" s="41"/>
      <c r="E22" s="42"/>
      <c r="F22" s="54">
        <v>5000</v>
      </c>
      <c r="G22" s="54"/>
      <c r="H22" s="54"/>
      <c r="I22" s="54"/>
      <c r="J22" s="54" t="s">
        <v>16</v>
      </c>
      <c r="K22" s="54"/>
      <c r="L22" s="54"/>
      <c r="M22" s="47"/>
      <c r="N22" s="48"/>
      <c r="O22" s="48"/>
      <c r="P22" s="49"/>
      <c r="Q22" s="52"/>
      <c r="R22" s="53"/>
      <c r="S22" s="6"/>
      <c r="T22" s="175">
        <f>T17+T12+T6</f>
        <v>5677365</v>
      </c>
      <c r="U22" s="176"/>
      <c r="V22" s="176"/>
      <c r="W22" s="176"/>
    </row>
    <row r="23" spans="1:43" ht="26.25" customHeight="1">
      <c r="A23" s="92"/>
      <c r="B23" s="14">
        <v>10</v>
      </c>
      <c r="C23" s="59" t="s">
        <v>41</v>
      </c>
      <c r="D23" s="60"/>
      <c r="E23" s="61"/>
      <c r="F23" s="29">
        <v>62000</v>
      </c>
      <c r="G23" s="29"/>
      <c r="H23" s="29"/>
      <c r="I23" s="29"/>
      <c r="J23" s="29">
        <f>F23*0.1</f>
        <v>6200</v>
      </c>
      <c r="K23" s="29"/>
      <c r="L23" s="29"/>
      <c r="M23" s="29">
        <f>F23+J23</f>
        <v>68200</v>
      </c>
      <c r="N23" s="29"/>
      <c r="O23" s="29"/>
      <c r="P23" s="29"/>
      <c r="Q23" s="62">
        <v>45265</v>
      </c>
      <c r="R23" s="28"/>
      <c r="S23" s="6"/>
      <c r="T23" s="176"/>
      <c r="U23" s="176"/>
      <c r="V23" s="176"/>
      <c r="W23" s="176"/>
    </row>
    <row r="24" spans="1:43" ht="26.25" customHeight="1">
      <c r="A24" s="92"/>
      <c r="B24" s="14">
        <v>11</v>
      </c>
      <c r="C24" s="59" t="s">
        <v>46</v>
      </c>
      <c r="D24" s="60"/>
      <c r="E24" s="61"/>
      <c r="F24" s="29">
        <v>128000</v>
      </c>
      <c r="G24" s="29"/>
      <c r="H24" s="29"/>
      <c r="I24" s="29"/>
      <c r="J24" s="29">
        <f t="shared" si="0"/>
        <v>12800</v>
      </c>
      <c r="K24" s="29"/>
      <c r="L24" s="29"/>
      <c r="M24" s="29">
        <f t="shared" si="1"/>
        <v>140800</v>
      </c>
      <c r="N24" s="29"/>
      <c r="O24" s="29"/>
      <c r="P24" s="29"/>
      <c r="Q24" s="62">
        <v>45260</v>
      </c>
      <c r="R24" s="28"/>
      <c r="S24" s="6"/>
      <c r="T24" s="175">
        <f>M31-T22</f>
        <v>0</v>
      </c>
      <c r="U24" s="176"/>
      <c r="V24" s="176"/>
      <c r="W24" s="176"/>
    </row>
    <row r="25" spans="1:43" ht="26.25" customHeight="1" thickBot="1">
      <c r="A25" s="93"/>
      <c r="B25" s="15">
        <v>12</v>
      </c>
      <c r="C25" s="55" t="s">
        <v>32</v>
      </c>
      <c r="D25" s="55"/>
      <c r="E25" s="55"/>
      <c r="F25" s="69">
        <v>81000</v>
      </c>
      <c r="G25" s="69"/>
      <c r="H25" s="69"/>
      <c r="I25" s="69"/>
      <c r="J25" s="69">
        <f t="shared" si="0"/>
        <v>8100</v>
      </c>
      <c r="K25" s="69"/>
      <c r="L25" s="69"/>
      <c r="M25" s="69">
        <f t="shared" si="1"/>
        <v>89100</v>
      </c>
      <c r="N25" s="69"/>
      <c r="O25" s="69"/>
      <c r="P25" s="69"/>
      <c r="Q25" s="116">
        <v>45247</v>
      </c>
      <c r="R25" s="55"/>
      <c r="S25" s="6"/>
      <c r="T25" s="176"/>
      <c r="U25" s="176"/>
      <c r="V25" s="176"/>
      <c r="W25" s="176"/>
    </row>
    <row r="26" spans="1:43" ht="26.25" customHeight="1" thickTop="1">
      <c r="A26" s="111" t="s">
        <v>22</v>
      </c>
      <c r="B26" s="13">
        <v>1</v>
      </c>
      <c r="C26" s="31" t="s">
        <v>30</v>
      </c>
      <c r="D26" s="31"/>
      <c r="E26" s="31"/>
      <c r="F26" s="32">
        <v>72000</v>
      </c>
      <c r="G26" s="32"/>
      <c r="H26" s="32"/>
      <c r="I26" s="32"/>
      <c r="J26" s="32">
        <f>F26*0.1</f>
        <v>7200</v>
      </c>
      <c r="K26" s="32"/>
      <c r="L26" s="32"/>
      <c r="M26" s="32">
        <f>F26+J26</f>
        <v>79200</v>
      </c>
      <c r="N26" s="32"/>
      <c r="O26" s="32"/>
      <c r="P26" s="32"/>
      <c r="Q26" s="30">
        <v>45260</v>
      </c>
      <c r="R26" s="31"/>
      <c r="S26" s="6"/>
    </row>
    <row r="27" spans="1:43" ht="26.25" customHeight="1">
      <c r="A27" s="92"/>
      <c r="B27" s="13">
        <v>2</v>
      </c>
      <c r="C27" s="177" t="s">
        <v>38</v>
      </c>
      <c r="D27" s="177"/>
      <c r="E27" s="177"/>
      <c r="F27" s="32">
        <v>28000</v>
      </c>
      <c r="G27" s="32"/>
      <c r="H27" s="32"/>
      <c r="I27" s="32"/>
      <c r="J27" s="32">
        <f t="shared" si="0"/>
        <v>2800</v>
      </c>
      <c r="K27" s="32"/>
      <c r="L27" s="32"/>
      <c r="M27" s="32">
        <f t="shared" si="1"/>
        <v>30800</v>
      </c>
      <c r="N27" s="32"/>
      <c r="O27" s="32"/>
      <c r="P27" s="32"/>
      <c r="Q27" s="30">
        <v>45260</v>
      </c>
      <c r="R27" s="31"/>
      <c r="S27" s="6"/>
      <c r="AQ27" s="1" t="s">
        <v>45</v>
      </c>
    </row>
    <row r="28" spans="1:43" ht="26.25" customHeight="1">
      <c r="A28" s="92"/>
      <c r="B28" s="13">
        <v>3</v>
      </c>
      <c r="C28" s="28" t="s">
        <v>26</v>
      </c>
      <c r="D28" s="28"/>
      <c r="E28" s="28"/>
      <c r="F28" s="29">
        <v>247000</v>
      </c>
      <c r="G28" s="29"/>
      <c r="H28" s="29"/>
      <c r="I28" s="29"/>
      <c r="J28" s="29">
        <f>F28*0.1</f>
        <v>24700</v>
      </c>
      <c r="K28" s="29"/>
      <c r="L28" s="29"/>
      <c r="M28" s="29">
        <f>F28+J28</f>
        <v>271700</v>
      </c>
      <c r="N28" s="29"/>
      <c r="O28" s="29"/>
      <c r="P28" s="29"/>
      <c r="Q28" s="30">
        <v>45245</v>
      </c>
      <c r="R28" s="31"/>
      <c r="S28" s="6"/>
    </row>
    <row r="29" spans="1:43" ht="26.25" customHeight="1">
      <c r="A29" s="92"/>
      <c r="B29" s="13">
        <v>4</v>
      </c>
      <c r="C29" s="28" t="s">
        <v>43</v>
      </c>
      <c r="D29" s="28"/>
      <c r="E29" s="28"/>
      <c r="F29" s="29">
        <v>98000</v>
      </c>
      <c r="G29" s="29"/>
      <c r="H29" s="29"/>
      <c r="I29" s="29"/>
      <c r="J29" s="29">
        <f t="shared" si="0"/>
        <v>9800</v>
      </c>
      <c r="K29" s="29"/>
      <c r="L29" s="29"/>
      <c r="M29" s="29">
        <f t="shared" si="1"/>
        <v>107800</v>
      </c>
      <c r="N29" s="29"/>
      <c r="O29" s="29"/>
      <c r="P29" s="29"/>
      <c r="Q29" s="30">
        <v>45239</v>
      </c>
      <c r="R29" s="31"/>
      <c r="S29" s="6"/>
    </row>
    <row r="30" spans="1:43" ht="26.25" customHeight="1" thickBot="1">
      <c r="A30" s="56"/>
      <c r="B30" s="13">
        <v>5</v>
      </c>
      <c r="C30" s="31" t="s">
        <v>47</v>
      </c>
      <c r="D30" s="31"/>
      <c r="E30" s="31"/>
      <c r="F30" s="32"/>
      <c r="G30" s="32"/>
      <c r="H30" s="32"/>
      <c r="I30" s="32"/>
      <c r="J30" s="32">
        <f t="shared" si="0"/>
        <v>0</v>
      </c>
      <c r="K30" s="32"/>
      <c r="L30" s="32"/>
      <c r="M30" s="32">
        <f t="shared" si="1"/>
        <v>0</v>
      </c>
      <c r="N30" s="32"/>
      <c r="O30" s="32"/>
      <c r="P30" s="32"/>
      <c r="Q30" s="30" t="s">
        <v>59</v>
      </c>
      <c r="R30" s="31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25">
        <f>SUM(F5:F30)</f>
        <v>5174340</v>
      </c>
      <c r="G31" s="26"/>
      <c r="H31" s="26"/>
      <c r="I31" s="27"/>
      <c r="J31" s="25">
        <f>SUM(J5:J30)</f>
        <v>503025</v>
      </c>
      <c r="K31" s="26"/>
      <c r="L31" s="27"/>
      <c r="M31" s="25">
        <f>SUM(M5:M30)</f>
        <v>5677365</v>
      </c>
      <c r="N31" s="26"/>
      <c r="O31" s="26"/>
      <c r="P31" s="27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45</v>
      </c>
    </row>
  </sheetData>
  <mergeCells count="150">
    <mergeCell ref="F31:I31"/>
    <mergeCell ref="J31:L31"/>
    <mergeCell ref="M31:P31"/>
    <mergeCell ref="C29:E29"/>
    <mergeCell ref="F29:I29"/>
    <mergeCell ref="J29:L29"/>
    <mergeCell ref="M29:P29"/>
    <mergeCell ref="Q29:R29"/>
    <mergeCell ref="C30:E30"/>
    <mergeCell ref="F30:I30"/>
    <mergeCell ref="J30:L30"/>
    <mergeCell ref="M30:P30"/>
    <mergeCell ref="Q30:R30"/>
    <mergeCell ref="M27:P27"/>
    <mergeCell ref="Q27:R27"/>
    <mergeCell ref="C28:E28"/>
    <mergeCell ref="F28:I28"/>
    <mergeCell ref="J28:L28"/>
    <mergeCell ref="M28:P28"/>
    <mergeCell ref="Q28:R28"/>
    <mergeCell ref="Q25:R25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A12:A25"/>
    <mergeCell ref="C15:E15"/>
    <mergeCell ref="F15:I15"/>
    <mergeCell ref="J15:L15"/>
    <mergeCell ref="C24:E24"/>
    <mergeCell ref="F24:I24"/>
    <mergeCell ref="J24:L24"/>
    <mergeCell ref="M24:P24"/>
    <mergeCell ref="Q24:R24"/>
    <mergeCell ref="T24:W25"/>
    <mergeCell ref="C25:E25"/>
    <mergeCell ref="F25:I25"/>
    <mergeCell ref="J25:L25"/>
    <mergeCell ref="M25:P25"/>
    <mergeCell ref="T22:W23"/>
    <mergeCell ref="C23:E23"/>
    <mergeCell ref="F23:I23"/>
    <mergeCell ref="J23:L23"/>
    <mergeCell ref="M23:P23"/>
    <mergeCell ref="Q23:R23"/>
    <mergeCell ref="B21:B22"/>
    <mergeCell ref="C21:E22"/>
    <mergeCell ref="F21:I21"/>
    <mergeCell ref="J21:L21"/>
    <mergeCell ref="M21:P22"/>
    <mergeCell ref="Q21:R22"/>
    <mergeCell ref="F22:I22"/>
    <mergeCell ref="J22:L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M15:P15"/>
    <mergeCell ref="Q15:R15"/>
    <mergeCell ref="B16:B17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8</vt:lpstr>
      <vt:lpstr>7</vt:lpstr>
      <vt:lpstr>6</vt:lpstr>
      <vt:lpstr>5</vt:lpstr>
      <vt:lpstr>4</vt:lpstr>
      <vt:lpstr>3 (2)</vt:lpstr>
      <vt:lpstr>3</vt:lpstr>
      <vt:lpstr>2 (2)</vt:lpstr>
      <vt:lpstr>2</vt:lpstr>
      <vt:lpstr>1 (2)</vt:lpstr>
      <vt:lpstr>1</vt:lpstr>
      <vt:lpstr>12 (2)</vt:lpstr>
      <vt:lpstr>10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2024-08-09T06:42:27Z</cp:lastPrinted>
  <dcterms:created xsi:type="dcterms:W3CDTF">2015-06-05T18:19:34Z</dcterms:created>
  <dcterms:modified xsi:type="dcterms:W3CDTF">2024-09-02T02:03:03Z</dcterms:modified>
</cp:coreProperties>
</file>