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"/>
    </mc:Choice>
  </mc:AlternateContent>
  <xr:revisionPtr revIDLastSave="0" documentId="13_ncr:1_{4C08C435-C431-4AAD-A287-1F63158D3ABE}" xr6:coauthVersionLast="47" xr6:coauthVersionMax="47" xr10:uidLastSave="{00000000-0000-0000-0000-000000000000}"/>
  <bookViews>
    <workbookView xWindow="-120" yWindow="-120" windowWidth="29040" windowHeight="15720" activeTab="1" xr2:uid="{1C721D52-403F-4CE5-A8D7-2A35F02EE228}"/>
  </bookViews>
  <sheets>
    <sheet name="彦根案①" sheetId="3" r:id="rId1"/>
    <sheet name="彦根案① (2)" sheetId="5" r:id="rId2"/>
    <sheet name="彦根案②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1" i="5" l="1"/>
  <c r="I50" i="5"/>
  <c r="I62" i="5"/>
  <c r="I61" i="5"/>
  <c r="I60" i="5"/>
  <c r="I59" i="5"/>
  <c r="I58" i="5"/>
  <c r="I57" i="5"/>
  <c r="I63" i="5" s="1"/>
  <c r="I56" i="5"/>
  <c r="I52" i="5"/>
  <c r="I49" i="5"/>
  <c r="I48" i="5"/>
  <c r="I47" i="5"/>
  <c r="I46" i="5"/>
  <c r="I45" i="5"/>
  <c r="I44" i="5"/>
  <c r="I43" i="5"/>
  <c r="I42" i="5"/>
  <c r="I35" i="5"/>
  <c r="H35" i="5"/>
  <c r="I34" i="5"/>
  <c r="I33" i="5"/>
  <c r="H33" i="5"/>
  <c r="I32" i="5"/>
  <c r="H31" i="5"/>
  <c r="I31" i="5" s="1"/>
  <c r="I30" i="5"/>
  <c r="I29" i="5"/>
  <c r="I28" i="5"/>
  <c r="H27" i="5"/>
  <c r="I27" i="5" s="1"/>
  <c r="I26" i="5"/>
  <c r="H25" i="5"/>
  <c r="I25" i="5" s="1"/>
  <c r="I24" i="5"/>
  <c r="I23" i="5"/>
  <c r="I22" i="5"/>
  <c r="H21" i="5"/>
  <c r="I21" i="5" s="1"/>
  <c r="I20" i="5"/>
  <c r="I18" i="5"/>
  <c r="I17" i="5"/>
  <c r="I37" i="5" s="1"/>
  <c r="G61" i="4"/>
  <c r="G60" i="4"/>
  <c r="G59" i="4"/>
  <c r="G58" i="4"/>
  <c r="G57" i="4"/>
  <c r="G56" i="4"/>
  <c r="G55" i="4"/>
  <c r="G62" i="4" s="1"/>
  <c r="G48" i="4"/>
  <c r="G47" i="4"/>
  <c r="G46" i="4"/>
  <c r="G45" i="4"/>
  <c r="G44" i="4"/>
  <c r="G43" i="4"/>
  <c r="G42" i="4"/>
  <c r="G41" i="4"/>
  <c r="G49" i="4" s="1"/>
  <c r="G40" i="4"/>
  <c r="G39" i="4"/>
  <c r="F34" i="4"/>
  <c r="G34" i="4" s="1"/>
  <c r="G33" i="4"/>
  <c r="F32" i="4"/>
  <c r="G32" i="4" s="1"/>
  <c r="G31" i="4"/>
  <c r="F30" i="4"/>
  <c r="G30" i="4" s="1"/>
  <c r="G29" i="4"/>
  <c r="G28" i="4"/>
  <c r="G27" i="4"/>
  <c r="F26" i="4"/>
  <c r="G26" i="4" s="1"/>
  <c r="G25" i="4"/>
  <c r="F24" i="4"/>
  <c r="G24" i="4" s="1"/>
  <c r="G23" i="4"/>
  <c r="G22" i="4"/>
  <c r="G21" i="4"/>
  <c r="F20" i="4"/>
  <c r="G20" i="4" s="1"/>
  <c r="G19" i="4"/>
  <c r="G17" i="4"/>
  <c r="G16" i="4"/>
  <c r="I30" i="3"/>
  <c r="I24" i="3"/>
  <c r="I62" i="3"/>
  <c r="I61" i="3"/>
  <c r="I60" i="3"/>
  <c r="I59" i="3"/>
  <c r="I58" i="3"/>
  <c r="I57" i="3"/>
  <c r="I56" i="3"/>
  <c r="I52" i="3"/>
  <c r="I51" i="3"/>
  <c r="I50" i="3"/>
  <c r="I49" i="3"/>
  <c r="I48" i="3"/>
  <c r="I47" i="3"/>
  <c r="I46" i="3"/>
  <c r="I45" i="3"/>
  <c r="I44" i="3"/>
  <c r="I43" i="3"/>
  <c r="I42" i="3"/>
  <c r="H35" i="3"/>
  <c r="I35" i="3" s="1"/>
  <c r="I34" i="3"/>
  <c r="H33" i="3"/>
  <c r="I33" i="3" s="1"/>
  <c r="I32" i="3"/>
  <c r="H31" i="3"/>
  <c r="I31" i="3" s="1"/>
  <c r="I29" i="3"/>
  <c r="I28" i="3"/>
  <c r="H27" i="3"/>
  <c r="I27" i="3" s="1"/>
  <c r="I26" i="3"/>
  <c r="H25" i="3"/>
  <c r="I25" i="3" s="1"/>
  <c r="I23" i="3"/>
  <c r="I22" i="3"/>
  <c r="H21" i="3"/>
  <c r="I21" i="3" s="1"/>
  <c r="I20" i="3"/>
  <c r="I18" i="3"/>
  <c r="I17" i="3"/>
  <c r="I53" i="5" l="1"/>
  <c r="I65" i="5" s="1"/>
  <c r="I66" i="5" s="1"/>
  <c r="G36" i="4"/>
  <c r="I53" i="3"/>
  <c r="I63" i="3"/>
  <c r="I37" i="3"/>
  <c r="I67" i="5" l="1"/>
  <c r="I68" i="5" s="1"/>
  <c r="D9" i="5" s="1"/>
  <c r="I65" i="3"/>
  <c r="I66" i="3"/>
  <c r="I67" i="3" s="1"/>
  <c r="I68" i="3" s="1"/>
  <c r="D9" i="3" s="1"/>
  <c r="G65" i="4"/>
  <c r="G68" i="4" s="1"/>
  <c r="G69" i="4" l="1"/>
  <c r="G70" i="4" s="1"/>
  <c r="C8" i="4" s="1"/>
</calcChain>
</file>

<file path=xl/sharedStrings.xml><?xml version="1.0" encoding="utf-8"?>
<sst xmlns="http://schemas.openxmlformats.org/spreadsheetml/2006/main" count="410" uniqueCount="118">
  <si>
    <t>御　　見　　積　　書</t>
  </si>
  <si>
    <t>株式会社オリエンタルコンサルタンツ御中</t>
  </si>
  <si>
    <t>　下記の通り御見積をさせていただきましたので</t>
  </si>
  <si>
    <t>〒675-2312</t>
  </si>
  <si>
    <t>ご検討のほど、よろしくお願いいたします。</t>
  </si>
  <si>
    <t>兵庫県加西市北条町北条1121</t>
  </si>
  <si>
    <t>株式会社CSILead</t>
  </si>
  <si>
    <t>代表取締役　大崎和哉</t>
  </si>
  <si>
    <t>商品の内訳</t>
  </si>
  <si>
    <t>彦根市街の賑わい創出社会実験</t>
  </si>
  <si>
    <t>№1</t>
  </si>
  <si>
    <t>商　　品　　名</t>
  </si>
  <si>
    <t>仕　　様</t>
  </si>
  <si>
    <t>数量</t>
  </si>
  <si>
    <t>単価</t>
  </si>
  <si>
    <t>合計</t>
  </si>
  <si>
    <t>税</t>
  </si>
  <si>
    <t>警備員費用</t>
  </si>
  <si>
    <t>警備員一般</t>
  </si>
  <si>
    <t>初日搬入・設営時</t>
  </si>
  <si>
    <t>警備員費用（早出）1名×1ｈ</t>
  </si>
  <si>
    <t>有資格者</t>
  </si>
  <si>
    <t>社会実験本番</t>
  </si>
  <si>
    <t>交通費</t>
  </si>
  <si>
    <t>（※最終日は、撤去作業のため警備員は２1時まで残業。）</t>
  </si>
  <si>
    <t>小計①</t>
  </si>
  <si>
    <t>資機材等費用</t>
  </si>
  <si>
    <t>名　　称</t>
    <rPh sb="0" eb="1">
      <t>メイ</t>
    </rPh>
    <rPh sb="3" eb="4">
      <t>ショウ</t>
    </rPh>
    <phoneticPr fontId="3"/>
  </si>
  <si>
    <t>①資機材</t>
  </si>
  <si>
    <t>電光表示板</t>
  </si>
  <si>
    <t>②資機材（反射矢印板付き）</t>
    <rPh sb="5" eb="7">
      <t>ハンシャ</t>
    </rPh>
    <rPh sb="7" eb="11">
      <t>ヤジルシバンツ</t>
    </rPh>
    <phoneticPr fontId="3"/>
  </si>
  <si>
    <t>車両進入阻止材</t>
  </si>
  <si>
    <t>③資機材</t>
  </si>
  <si>
    <t>ヘビーコーン</t>
  </si>
  <si>
    <t>④資機材</t>
    <phoneticPr fontId="3"/>
  </si>
  <si>
    <t>コーンバー</t>
  </si>
  <si>
    <t>⑤資機材（バッテリー式ミニテラスター）</t>
  </si>
  <si>
    <t>仮設照明</t>
  </si>
  <si>
    <t>⑥資機材（ダブルスチールフェンス）</t>
  </si>
  <si>
    <t>歩車区分フェンス</t>
  </si>
  <si>
    <t>⑩資機材（看板）（設営費含む）</t>
    <rPh sb="5" eb="7">
      <t>カンバン</t>
    </rPh>
    <rPh sb="9" eb="13">
      <t>セツエイヒフク</t>
    </rPh>
    <phoneticPr fontId="3"/>
  </si>
  <si>
    <t>広域予告看板</t>
  </si>
  <si>
    <t>⑪資機材（看板）（撤去費含む）</t>
    <rPh sb="5" eb="7">
      <t>カンバン</t>
    </rPh>
    <rPh sb="9" eb="13">
      <t>テッキョヒフク</t>
    </rPh>
    <phoneticPr fontId="3"/>
  </si>
  <si>
    <t>会場周辺看板</t>
  </si>
  <si>
    <t>対面通行看板</t>
    <rPh sb="0" eb="6">
      <t>タイメンツウコウカンバン</t>
    </rPh>
    <phoneticPr fontId="3"/>
  </si>
  <si>
    <t>⑬資機材（会場案内サイン）</t>
    <rPh sb="1" eb="4">
      <t>シキザイ</t>
    </rPh>
    <rPh sb="5" eb="9">
      <t>カイジョウアンナイ</t>
    </rPh>
    <phoneticPr fontId="3"/>
  </si>
  <si>
    <t>A型</t>
    <rPh sb="1" eb="2">
      <t>ガタ</t>
    </rPh>
    <phoneticPr fontId="3"/>
  </si>
  <si>
    <t>⑬資機材（OLC使用分）（人工芝抑えなど）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</si>
  <si>
    <t>土嚢（軽量）</t>
    <rPh sb="0" eb="2">
      <t>ドノウ</t>
    </rPh>
    <rPh sb="3" eb="5">
      <t>ケイリョウ</t>
    </rPh>
    <phoneticPr fontId="3"/>
  </si>
  <si>
    <t>小計②</t>
  </si>
  <si>
    <t>作業スタッフ・輸送費等</t>
  </si>
  <si>
    <t>資機材搬入（５月２２日）</t>
    <rPh sb="0" eb="5">
      <t>ｼｷｻﾞｲﾊﾝﾆｭｳ</t>
    </rPh>
    <rPh sb="7" eb="11">
      <t>ｶﾞﾂ22ﾋ</t>
    </rPh>
    <phoneticPr fontId="13" type="noConversion"/>
  </si>
  <si>
    <t>４トン箱PG</t>
    <phoneticPr fontId="13" type="noConversion"/>
  </si>
  <si>
    <t>資機材搬入（５月２3日）</t>
    <rPh sb="0" eb="5">
      <t>ｼｷｻﾞｲﾊﾝﾆｭｳ</t>
    </rPh>
    <rPh sb="7" eb="8">
      <t>ｶﾞﾂ</t>
    </rPh>
    <rPh sb="10" eb="11">
      <t>ﾆﾁ</t>
    </rPh>
    <phoneticPr fontId="13" type="noConversion"/>
  </si>
  <si>
    <t>４トン箱PG</t>
  </si>
  <si>
    <t>資機材搬入（５月２２日～２３日）</t>
    <rPh sb="0" eb="5">
      <t>ｼｷｻﾞｲﾊﾝﾆｭｳ</t>
    </rPh>
    <rPh sb="7" eb="11">
      <t>ｶﾞﾂ22ﾋ</t>
    </rPh>
    <rPh sb="14" eb="15">
      <t>ﾋ</t>
    </rPh>
    <phoneticPr fontId="13" type="noConversion"/>
  </si>
  <si>
    <t>ハイエース</t>
  </si>
  <si>
    <t>積込み及び搬入時設営スタッフ</t>
  </si>
  <si>
    <t>資機材搬出（５月３１日）</t>
    <rPh sb="0" eb="5">
      <t>ｼｷｻﾞｲﾊﾝｼｭﾂ</t>
    </rPh>
    <rPh sb="7" eb="8">
      <t>ｶﾞﾂ</t>
    </rPh>
    <rPh sb="10" eb="11">
      <t>ﾋ</t>
    </rPh>
    <phoneticPr fontId="13" type="noConversion"/>
  </si>
  <si>
    <t>ハイエース</t>
    <phoneticPr fontId="13" type="noConversion"/>
  </si>
  <si>
    <t>撤去時スタッフ</t>
  </si>
  <si>
    <t>企画・調整・打合せ費その他</t>
  </si>
  <si>
    <t>企画・調整・打合せ費</t>
  </si>
  <si>
    <t>諸経費及び合計</t>
  </si>
  <si>
    <t>消費税</t>
  </si>
  <si>
    <t>彦根市賑わい創出社会実験</t>
    <phoneticPr fontId="3"/>
  </si>
  <si>
    <t>警備員費用（早出）30名×1ｈ</t>
    <phoneticPr fontId="3"/>
  </si>
  <si>
    <t>警備員費用（月曜日）残業1名×3h×1日</t>
    <rPh sb="6" eb="9">
      <t>ゲツヨウビ</t>
    </rPh>
    <phoneticPr fontId="3"/>
  </si>
  <si>
    <t>警備員費用（土日昼間）1名×２日</t>
    <phoneticPr fontId="3"/>
  </si>
  <si>
    <t>警備員費用（金曜日）1名</t>
    <rPh sb="6" eb="9">
      <t>キンヨウビ</t>
    </rPh>
    <phoneticPr fontId="3"/>
  </si>
  <si>
    <t>警備員費用（金曜日）残業1名×４h</t>
    <rPh sb="6" eb="9">
      <t>キンヨウビ</t>
    </rPh>
    <phoneticPr fontId="3"/>
  </si>
  <si>
    <t>警備員費用（土日昼間）残業1名×４h×２日</t>
    <phoneticPr fontId="3"/>
  </si>
  <si>
    <t>警備員費用（月曜日）1名</t>
    <rPh sb="6" eb="9">
      <t>ゲツヨウビ</t>
    </rPh>
    <phoneticPr fontId="3"/>
  </si>
  <si>
    <t>警備員費用（金曜日）３０名</t>
    <rPh sb="6" eb="9">
      <t>キンヨウビ</t>
    </rPh>
    <phoneticPr fontId="3"/>
  </si>
  <si>
    <t>警備員費用（金曜日）残業１０名×4ｈ</t>
    <rPh sb="6" eb="9">
      <t>キンヨウビ</t>
    </rPh>
    <phoneticPr fontId="3"/>
  </si>
  <si>
    <t>警備員費用（土日昼間)30名×２日</t>
    <phoneticPr fontId="3"/>
  </si>
  <si>
    <t>警備員費用（土日昼間）残業１０名×4ｈ×２日</t>
    <phoneticPr fontId="3"/>
  </si>
  <si>
    <t>警備員費用（月曜日）残業１０名×3ｈ</t>
    <rPh sb="6" eb="9">
      <t>ゲツヨウビ</t>
    </rPh>
    <phoneticPr fontId="3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</si>
  <si>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1名×４日</t>
    </r>
    <phoneticPr fontId="13" type="noConversion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</si>
  <si>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残業１名×３ｈ×４日</t>
    </r>
    <phoneticPr fontId="13" type="noConversion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</si>
  <si>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残業４名×３ｈ×４日</t>
    </r>
    <phoneticPr fontId="13" type="noConversion"/>
  </si>
  <si>
    <t>警備員費用（早出）29名×1ｈ</t>
    <phoneticPr fontId="3"/>
  </si>
  <si>
    <t>警備員費用（金曜日）２９名</t>
    <rPh sb="6" eb="9">
      <t>キンヨウビ</t>
    </rPh>
    <phoneticPr fontId="3"/>
  </si>
  <si>
    <t>警備員費用（土日昼間)29名×２日</t>
    <phoneticPr fontId="3"/>
  </si>
  <si>
    <t>警備員費用（月曜日）２９名</t>
    <rPh sb="6" eb="9">
      <t>ゲツヨウビ</t>
    </rPh>
    <phoneticPr fontId="3"/>
  </si>
  <si>
    <t>警備員費用（月曜日）残業1名×3ｈ</t>
    <rPh sb="6" eb="9">
      <t>ゲツヨウビ</t>
    </rPh>
    <phoneticPr fontId="3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</si>
  <si>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theme="1"/>
        <rFont val="BIZ UDPゴシック"/>
        <family val="3"/>
        <charset val="128"/>
      </rPr>
      <t>１０</t>
    </r>
    <r>
      <rPr>
        <sz val="11"/>
        <rFont val="BIZ UDPゴシック"/>
        <family val="3"/>
        <charset val="128"/>
      </rPr>
      <t>名×４日</t>
    </r>
    <phoneticPr fontId="13" type="noConversion"/>
  </si>
  <si>
    <t>資機材搬入（木曜日）</t>
    <rPh sb="0" eb="5">
      <t>ｼｷｻﾞｲﾊﾝﾆｭｳ</t>
    </rPh>
    <rPh sb="6" eb="9">
      <t>ﾓｸﾖｳﾋﾞ</t>
    </rPh>
    <phoneticPr fontId="13" type="noConversion"/>
  </si>
  <si>
    <t>資機材搬入（金曜日）</t>
    <rPh sb="0" eb="5">
      <t>ｼｷｻﾞｲﾊﾝﾆｭｳ</t>
    </rPh>
    <rPh sb="6" eb="9">
      <t>ｷﾝﾖｳﾋﾞ</t>
    </rPh>
    <phoneticPr fontId="13" type="noConversion"/>
  </si>
  <si>
    <t>資機材搬入（木曜日、金曜日）</t>
    <rPh sb="0" eb="5">
      <t>ｼｷｻﾞｲﾊﾝﾆｭｳ</t>
    </rPh>
    <rPh sb="6" eb="9">
      <t>ﾓｸﾖｳﾋﾞ</t>
    </rPh>
    <rPh sb="10" eb="13">
      <t>ｷﾝﾖｳﾋﾞ</t>
    </rPh>
    <phoneticPr fontId="13" type="noConversion"/>
  </si>
  <si>
    <t>資機材搬出（月曜日）</t>
    <rPh sb="0" eb="5">
      <t>ｼｷｻﾞｲﾊﾝｼｭﾂ</t>
    </rPh>
    <rPh sb="6" eb="9">
      <t>ｹﾞﾂﾖｳﾋﾞ</t>
    </rPh>
    <phoneticPr fontId="13" type="noConversion"/>
  </si>
  <si>
    <t>小計③</t>
    <phoneticPr fontId="3"/>
  </si>
  <si>
    <t>①＋②＋③×５％</t>
    <phoneticPr fontId="3"/>
  </si>
  <si>
    <t>小計④</t>
    <rPh sb="0" eb="2">
      <t>ショウケイ</t>
    </rPh>
    <phoneticPr fontId="3"/>
  </si>
  <si>
    <t>①＋②＋③＋④</t>
    <phoneticPr fontId="3"/>
  </si>
  <si>
    <t>令和　８年　７月　８日</t>
    <phoneticPr fontId="3"/>
  </si>
  <si>
    <r>
      <rPr>
        <sz val="12"/>
        <rFont val="BIZ UDP明朝 Medium"/>
        <family val="1"/>
        <charset val="128"/>
      </rPr>
      <t>警備員費用</t>
    </r>
    <r>
      <rPr>
        <sz val="11"/>
        <color rgb="FFFF0000"/>
        <rFont val="BIZ UDP明朝 Medium"/>
        <family val="1"/>
        <charset val="128"/>
      </rPr>
      <t>（夜間）</t>
    </r>
    <r>
      <rPr>
        <sz val="11"/>
        <rFont val="BIZ UDP明朝 Medium"/>
        <family val="1"/>
        <charset val="128"/>
      </rPr>
      <t>1名×４日</t>
    </r>
    <phoneticPr fontId="13" type="noConversion"/>
  </si>
  <si>
    <r>
      <rPr>
        <sz val="12"/>
        <rFont val="BIZ UDP明朝 Medium"/>
        <family val="1"/>
        <charset val="128"/>
      </rPr>
      <t>警備員費用</t>
    </r>
    <r>
      <rPr>
        <sz val="11"/>
        <color rgb="FFFF0000"/>
        <rFont val="BIZ UDP明朝 Medium"/>
        <family val="1"/>
        <charset val="128"/>
      </rPr>
      <t>（夜間）</t>
    </r>
    <r>
      <rPr>
        <sz val="11"/>
        <rFont val="BIZ UDP明朝 Medium"/>
        <family val="1"/>
        <charset val="128"/>
      </rPr>
      <t>残業１名×３ｈ×４日</t>
    </r>
    <phoneticPr fontId="13" type="noConversion"/>
  </si>
  <si>
    <r>
      <rPr>
        <sz val="12"/>
        <rFont val="BIZ UDP明朝 Medium"/>
        <family val="1"/>
        <charset val="128"/>
      </rPr>
      <t>警備員費用</t>
    </r>
    <r>
      <rPr>
        <sz val="11"/>
        <color rgb="FFFF0000"/>
        <rFont val="BIZ UDP明朝 Medium"/>
        <family val="1"/>
        <charset val="128"/>
      </rPr>
      <t>（夜間）</t>
    </r>
    <r>
      <rPr>
        <sz val="11"/>
        <color theme="1"/>
        <rFont val="BIZ UDP明朝 Medium"/>
        <family val="1"/>
        <charset val="128"/>
      </rPr>
      <t>１０</t>
    </r>
    <r>
      <rPr>
        <sz val="11"/>
        <rFont val="BIZ UDP明朝 Medium"/>
        <family val="1"/>
        <charset val="128"/>
      </rPr>
      <t>名×４日</t>
    </r>
    <phoneticPr fontId="13" type="noConversion"/>
  </si>
  <si>
    <r>
      <rPr>
        <sz val="12"/>
        <rFont val="BIZ UDP明朝 Medium"/>
        <family val="1"/>
        <charset val="128"/>
      </rPr>
      <t>警備員費用</t>
    </r>
    <r>
      <rPr>
        <sz val="11"/>
        <color rgb="FFFF0000"/>
        <rFont val="BIZ UDP明朝 Medium"/>
        <family val="1"/>
        <charset val="128"/>
      </rPr>
      <t>（夜間）</t>
    </r>
    <r>
      <rPr>
        <sz val="11"/>
        <rFont val="BIZ UDP明朝 Medium"/>
        <family val="1"/>
        <charset val="128"/>
      </rPr>
      <t>残業４名×３ｈ×４日</t>
    </r>
    <phoneticPr fontId="13" type="noConversion"/>
  </si>
  <si>
    <t>名</t>
    <rPh sb="0" eb="1">
      <t>メイ</t>
    </rPh>
    <phoneticPr fontId="3"/>
  </si>
  <si>
    <t>枚</t>
    <rPh sb="0" eb="1">
      <t>マイ</t>
    </rPh>
    <phoneticPr fontId="3"/>
  </si>
  <si>
    <t>本</t>
    <rPh sb="0" eb="1">
      <t>ホン</t>
    </rPh>
    <phoneticPr fontId="3"/>
  </si>
  <si>
    <t>台</t>
    <rPh sb="0" eb="1">
      <t>ダイ</t>
    </rPh>
    <phoneticPr fontId="3"/>
  </si>
  <si>
    <t>柵</t>
    <rPh sb="0" eb="1">
      <t>サク</t>
    </rPh>
    <phoneticPr fontId="3"/>
  </si>
  <si>
    <t>袋</t>
    <rPh sb="0" eb="1">
      <t>フクロ</t>
    </rPh>
    <phoneticPr fontId="3"/>
  </si>
  <si>
    <t>総合計</t>
    <rPh sb="0" eb="1">
      <t>ソウ</t>
    </rPh>
    <phoneticPr fontId="3"/>
  </si>
  <si>
    <t>見積合計</t>
    <rPh sb="2" eb="4">
      <t>ゴウケイ</t>
    </rPh>
    <phoneticPr fontId="3"/>
  </si>
  <si>
    <t>（税込）</t>
    <rPh sb="1" eb="3">
      <t>ゼイコ</t>
    </rPh>
    <phoneticPr fontId="3"/>
  </si>
  <si>
    <t>株式会社　　　　　　　　　　　　　　　　　オリエンタルコンサルタンツ御中</t>
    <phoneticPr fontId="3"/>
  </si>
  <si>
    <t>　　　ご検討のほど、よろしくお願いいたします。</t>
    <phoneticPr fontId="3"/>
  </si>
  <si>
    <t>⑦資機材（看板）（設営費含む）</t>
    <rPh sb="5" eb="7">
      <t>カンバン</t>
    </rPh>
    <rPh sb="9" eb="13">
      <t>セツエイヒフク</t>
    </rPh>
    <phoneticPr fontId="3"/>
  </si>
  <si>
    <t>⑧資機材（看板）（撤去費含む）</t>
    <rPh sb="5" eb="7">
      <t>カンバン</t>
    </rPh>
    <rPh sb="9" eb="13">
      <t>テッキョヒフク</t>
    </rPh>
    <phoneticPr fontId="3"/>
  </si>
  <si>
    <t>⑨資機材（会場案内サイン）</t>
    <rPh sb="1" eb="4">
      <t>シキザイ</t>
    </rPh>
    <rPh sb="5" eb="9">
      <t>カイジョウアンナイ</t>
    </rPh>
    <phoneticPr fontId="3"/>
  </si>
  <si>
    <t>⑩資機材（OLC使用分）（人工芝抑えなど）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</si>
  <si>
    <t>⑨資機材（看板・対面通行）</t>
    <rPh sb="1" eb="4">
      <t>シキザイ</t>
    </rPh>
    <rPh sb="5" eb="7">
      <t>カンバン</t>
    </rPh>
    <rPh sb="8" eb="12">
      <t>タイメンツウコウ</t>
    </rPh>
    <phoneticPr fontId="3"/>
  </si>
  <si>
    <t>⑩資機材（会場案内サイン）</t>
    <rPh sb="1" eb="4">
      <t>シキザイ</t>
    </rPh>
    <rPh sb="5" eb="9">
      <t>カイジョウアンナイ</t>
    </rPh>
    <phoneticPr fontId="3"/>
  </si>
  <si>
    <t>⑪資機材（OLC使用分）（人工芝抑えなど）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</si>
</sst>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游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BIZ UDPゴシック"/>
      <family val="3"/>
      <charset val="128"/>
    </font>
    <font>
      <b/>
      <u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2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right" vertical="center"/>
    </xf>
    <xf numFmtId="6" fontId="5" fillId="0" borderId="8" xfId="0" applyNumberFormat="1" applyFont="1" applyBorder="1" applyAlignment="1">
      <alignment horizontal="right" vertical="center"/>
    </xf>
    <xf numFmtId="9" fontId="10" fillId="0" borderId="9" xfId="0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6" fontId="5" fillId="0" borderId="13" xfId="1" applyFont="1" applyBorder="1" applyAlignment="1">
      <alignment horizontal="right" vertical="center"/>
    </xf>
    <xf numFmtId="6" fontId="5" fillId="0" borderId="15" xfId="0" applyNumberFormat="1" applyFont="1" applyBorder="1" applyAlignment="1">
      <alignment horizontal="right" vertical="center"/>
    </xf>
    <xf numFmtId="9" fontId="10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6" fontId="5" fillId="0" borderId="18" xfId="1" applyFont="1" applyBorder="1" applyAlignment="1">
      <alignment horizontal="right" vertical="center"/>
    </xf>
    <xf numFmtId="6" fontId="5" fillId="0" borderId="19" xfId="0" applyNumberFormat="1" applyFont="1" applyBorder="1" applyAlignment="1">
      <alignment horizontal="right" vertical="center"/>
    </xf>
    <xf numFmtId="9" fontId="10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6" fontId="5" fillId="0" borderId="10" xfId="0" applyNumberFormat="1" applyFont="1" applyBorder="1" applyAlignment="1">
      <alignment horizontal="right" vertical="center"/>
    </xf>
    <xf numFmtId="6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6" fontId="5" fillId="0" borderId="24" xfId="1" applyFont="1" applyBorder="1" applyAlignment="1">
      <alignment horizontal="right" vertical="center"/>
    </xf>
    <xf numFmtId="6" fontId="5" fillId="0" borderId="25" xfId="0" applyNumberFormat="1" applyFont="1" applyBorder="1" applyAlignment="1">
      <alignment horizontal="right" vertical="center"/>
    </xf>
    <xf numFmtId="9" fontId="10" fillId="0" borderId="26" xfId="0" applyNumberFormat="1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6" fontId="5" fillId="0" borderId="27" xfId="0" applyNumberFormat="1" applyFont="1" applyBorder="1" applyAlignment="1">
      <alignment horizontal="right" vertical="center"/>
    </xf>
    <xf numFmtId="6" fontId="5" fillId="0" borderId="28" xfId="0" applyNumberFormat="1" applyFont="1" applyBorder="1" applyAlignment="1">
      <alignment horizontal="right" vertical="center"/>
    </xf>
    <xf numFmtId="0" fontId="5" fillId="0" borderId="24" xfId="2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6" fontId="5" fillId="0" borderId="14" xfId="1" applyFont="1" applyBorder="1" applyAlignment="1">
      <alignment horizontal="right" vertical="center"/>
    </xf>
    <xf numFmtId="6" fontId="5" fillId="0" borderId="30" xfId="0" applyNumberFormat="1" applyFont="1" applyBorder="1" applyAlignment="1">
      <alignment horizontal="right" vertical="center"/>
    </xf>
    <xf numFmtId="9" fontId="10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6" fontId="5" fillId="0" borderId="34" xfId="1" applyFont="1" applyBorder="1">
      <alignment vertical="center"/>
    </xf>
    <xf numFmtId="6" fontId="5" fillId="0" borderId="35" xfId="1" applyFont="1" applyBorder="1">
      <alignment vertical="center"/>
    </xf>
    <xf numFmtId="6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6" fontId="5" fillId="0" borderId="34" xfId="1" applyFont="1" applyBorder="1" applyAlignment="1">
      <alignment horizontal="right" vertical="center"/>
    </xf>
    <xf numFmtId="6" fontId="5" fillId="0" borderId="5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6" fontId="5" fillId="0" borderId="39" xfId="1" applyFont="1" applyBorder="1" applyAlignment="1">
      <alignment horizontal="right" vertical="center"/>
    </xf>
    <xf numFmtId="6" fontId="5" fillId="0" borderId="40" xfId="0" applyNumberFormat="1" applyFont="1" applyBorder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6" fontId="5" fillId="0" borderId="42" xfId="1" applyFont="1" applyBorder="1" applyAlignment="1">
      <alignment horizontal="right" vertical="center"/>
    </xf>
    <xf numFmtId="6" fontId="5" fillId="0" borderId="43" xfId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6" fontId="5" fillId="0" borderId="44" xfId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6" xfId="2" applyFont="1" applyBorder="1" applyAlignment="1">
      <alignment horizontal="center" vertical="center"/>
    </xf>
    <xf numFmtId="6" fontId="5" fillId="0" borderId="47" xfId="1" applyFont="1" applyBorder="1" applyAlignment="1">
      <alignment horizontal="right" vertical="center"/>
    </xf>
    <xf numFmtId="9" fontId="10" fillId="0" borderId="48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6" fontId="5" fillId="0" borderId="0" xfId="1" applyFont="1" applyAlignment="1">
      <alignment horizontal="right" vertical="center"/>
    </xf>
    <xf numFmtId="6" fontId="5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>
      <alignment vertical="center"/>
    </xf>
    <xf numFmtId="0" fontId="5" fillId="0" borderId="50" xfId="2" applyFont="1" applyBorder="1" applyAlignment="1">
      <alignment horizontal="center" vertical="center"/>
    </xf>
    <xf numFmtId="6" fontId="5" fillId="0" borderId="50" xfId="1" applyFont="1" applyBorder="1" applyAlignment="1">
      <alignment horizontal="right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>
      <alignment vertical="center"/>
    </xf>
    <xf numFmtId="0" fontId="5" fillId="0" borderId="52" xfId="2" applyFont="1" applyBorder="1" applyAlignment="1">
      <alignment horizontal="center" vertical="center"/>
    </xf>
    <xf numFmtId="6" fontId="5" fillId="0" borderId="53" xfId="1" applyFont="1" applyBorder="1" applyAlignment="1">
      <alignment horizontal="right" vertical="center"/>
    </xf>
    <xf numFmtId="0" fontId="5" fillId="0" borderId="54" xfId="0" applyFont="1" applyBorder="1">
      <alignment vertical="center"/>
    </xf>
    <xf numFmtId="0" fontId="5" fillId="0" borderId="54" xfId="2" applyFont="1" applyBorder="1" applyAlignment="1">
      <alignment horizontal="center" vertical="center"/>
    </xf>
    <xf numFmtId="6" fontId="5" fillId="0" borderId="54" xfId="1" applyFont="1" applyBorder="1" applyAlignment="1">
      <alignment horizontal="right" vertical="center"/>
    </xf>
    <xf numFmtId="6" fontId="5" fillId="0" borderId="55" xfId="0" applyNumberFormat="1" applyFont="1" applyBorder="1" applyAlignment="1">
      <alignment horizontal="right" vertical="center"/>
    </xf>
    <xf numFmtId="0" fontId="5" fillId="0" borderId="56" xfId="0" applyFont="1" applyBorder="1">
      <alignment vertical="center"/>
    </xf>
    <xf numFmtId="0" fontId="5" fillId="0" borderId="56" xfId="2" applyFont="1" applyBorder="1" applyAlignment="1">
      <alignment horizontal="center" vertical="center"/>
    </xf>
    <xf numFmtId="6" fontId="5" fillId="0" borderId="56" xfId="1" applyFont="1" applyBorder="1" applyAlignment="1">
      <alignment horizontal="right" vertical="center"/>
    </xf>
    <xf numFmtId="6" fontId="5" fillId="0" borderId="57" xfId="0" applyNumberFormat="1" applyFont="1" applyBorder="1" applyAlignment="1">
      <alignment horizontal="right" vertical="center"/>
    </xf>
    <xf numFmtId="0" fontId="12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>
      <alignment vertical="center"/>
    </xf>
    <xf numFmtId="0" fontId="5" fillId="0" borderId="59" xfId="2" applyFont="1" applyBorder="1" applyAlignment="1">
      <alignment horizontal="center" vertical="center"/>
    </xf>
    <xf numFmtId="6" fontId="5" fillId="0" borderId="60" xfId="1" applyFont="1" applyBorder="1" applyAlignment="1">
      <alignment horizontal="right" vertical="center"/>
    </xf>
    <xf numFmtId="0" fontId="6" fillId="0" borderId="4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6" fontId="5" fillId="0" borderId="61" xfId="1" applyFont="1" applyBorder="1" applyAlignment="1">
      <alignment horizontal="right" vertical="center"/>
    </xf>
    <xf numFmtId="0" fontId="5" fillId="0" borderId="62" xfId="0" applyFont="1" applyBorder="1" applyAlignment="1">
      <alignment horizontal="center" vertical="center"/>
    </xf>
    <xf numFmtId="9" fontId="10" fillId="0" borderId="63" xfId="0" applyNumberFormat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5" xfId="1" applyFont="1" applyBorder="1" applyAlignment="1">
      <alignment horizontal="right" vertical="center"/>
    </xf>
    <xf numFmtId="9" fontId="5" fillId="0" borderId="54" xfId="2" applyNumberFormat="1" applyFont="1" applyBorder="1" applyAlignment="1">
      <alignment horizontal="center" vertical="center"/>
    </xf>
    <xf numFmtId="6" fontId="5" fillId="0" borderId="67" xfId="0" applyNumberFormat="1" applyFont="1" applyBorder="1" applyAlignment="1">
      <alignment horizontal="right" vertical="center"/>
    </xf>
    <xf numFmtId="6" fontId="5" fillId="0" borderId="33" xfId="1" applyFont="1" applyBorder="1" applyAlignment="1">
      <alignment horizontal="right" vertical="center"/>
    </xf>
    <xf numFmtId="0" fontId="5" fillId="0" borderId="54" xfId="2" applyFont="1" applyBorder="1" applyAlignment="1">
      <alignment horizontal="left" vertical="center"/>
    </xf>
    <xf numFmtId="6" fontId="5" fillId="0" borderId="66" xfId="0" applyNumberFormat="1" applyFont="1" applyBorder="1" applyAlignment="1">
      <alignment horizontal="right" vertical="center"/>
    </xf>
    <xf numFmtId="0" fontId="5" fillId="0" borderId="68" xfId="0" applyFont="1" applyBorder="1" applyAlignment="1">
      <alignment horizontal="center" vertical="center"/>
    </xf>
    <xf numFmtId="6" fontId="5" fillId="0" borderId="68" xfId="1" applyFont="1" applyBorder="1" applyAlignment="1">
      <alignment horizontal="right" vertical="center"/>
    </xf>
    <xf numFmtId="6" fontId="5" fillId="0" borderId="68" xfId="0" applyNumberFormat="1" applyFont="1" applyBorder="1" applyAlignment="1">
      <alignment horizontal="right" vertical="center"/>
    </xf>
    <xf numFmtId="9" fontId="10" fillId="0" borderId="6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6" fontId="5" fillId="0" borderId="7" xfId="1" applyFont="1" applyBorder="1" applyAlignment="1">
      <alignment horizontal="right" vertical="center"/>
    </xf>
    <xf numFmtId="0" fontId="5" fillId="0" borderId="1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6" fontId="5" fillId="0" borderId="69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/>
    </xf>
    <xf numFmtId="6" fontId="9" fillId="0" borderId="1" xfId="0" applyNumberFormat="1" applyFont="1" applyBorder="1" applyAlignment="1">
      <alignment horizont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18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2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6" fontId="17" fillId="0" borderId="7" xfId="0" applyNumberFormat="1" applyFont="1" applyBorder="1" applyAlignment="1">
      <alignment horizontal="right" vertical="center"/>
    </xf>
    <xf numFmtId="6" fontId="17" fillId="0" borderId="8" xfId="0" applyNumberFormat="1" applyFont="1" applyBorder="1" applyAlignment="1">
      <alignment horizontal="right" vertical="center"/>
    </xf>
    <xf numFmtId="9" fontId="20" fillId="0" borderId="9" xfId="0" applyNumberFormat="1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9" fontId="20" fillId="0" borderId="11" xfId="0" applyNumberFormat="1" applyFont="1" applyBorder="1" applyAlignment="1">
      <alignment horizontal="center" vertical="center"/>
    </xf>
    <xf numFmtId="6" fontId="17" fillId="0" borderId="13" xfId="1" applyFont="1" applyBorder="1" applyAlignment="1">
      <alignment horizontal="right" vertical="center"/>
    </xf>
    <xf numFmtId="6" fontId="17" fillId="0" borderId="15" xfId="0" applyNumberFormat="1" applyFont="1" applyBorder="1" applyAlignment="1">
      <alignment horizontal="right" vertical="center"/>
    </xf>
    <xf numFmtId="9" fontId="20" fillId="0" borderId="16" xfId="0" applyNumberFormat="1" applyFont="1" applyBorder="1" applyAlignment="1">
      <alignment horizontal="center" vertical="center"/>
    </xf>
    <xf numFmtId="6" fontId="17" fillId="0" borderId="18" xfId="1" applyFont="1" applyBorder="1" applyAlignment="1">
      <alignment horizontal="right" vertical="center"/>
    </xf>
    <xf numFmtId="6" fontId="17" fillId="0" borderId="19" xfId="0" applyNumberFormat="1" applyFont="1" applyBorder="1" applyAlignment="1">
      <alignment horizontal="right" vertical="center"/>
    </xf>
    <xf numFmtId="9" fontId="20" fillId="0" borderId="20" xfId="0" applyNumberFormat="1" applyFont="1" applyBorder="1" applyAlignment="1">
      <alignment horizontal="center" vertical="center"/>
    </xf>
    <xf numFmtId="6" fontId="17" fillId="0" borderId="10" xfId="0" applyNumberFormat="1" applyFont="1" applyBorder="1" applyAlignment="1">
      <alignment horizontal="right" vertical="center"/>
    </xf>
    <xf numFmtId="6" fontId="17" fillId="0" borderId="22" xfId="0" applyNumberFormat="1" applyFont="1" applyBorder="1" applyAlignment="1">
      <alignment horizontal="right" vertical="center"/>
    </xf>
    <xf numFmtId="6" fontId="17" fillId="0" borderId="7" xfId="1" applyFont="1" applyBorder="1" applyAlignment="1">
      <alignment horizontal="right" vertical="center"/>
    </xf>
    <xf numFmtId="6" fontId="17" fillId="0" borderId="24" xfId="1" applyFont="1" applyBorder="1" applyAlignment="1">
      <alignment horizontal="right" vertical="center"/>
    </xf>
    <xf numFmtId="6" fontId="17" fillId="0" borderId="25" xfId="0" applyNumberFormat="1" applyFont="1" applyBorder="1" applyAlignment="1">
      <alignment horizontal="right" vertical="center"/>
    </xf>
    <xf numFmtId="9" fontId="20" fillId="0" borderId="26" xfId="0" applyNumberFormat="1" applyFont="1" applyBorder="1" applyAlignment="1">
      <alignment horizontal="center" vertical="center"/>
    </xf>
    <xf numFmtId="6" fontId="17" fillId="0" borderId="27" xfId="0" applyNumberFormat="1" applyFont="1" applyBorder="1" applyAlignment="1">
      <alignment horizontal="right" vertical="center"/>
    </xf>
    <xf numFmtId="6" fontId="17" fillId="0" borderId="28" xfId="0" applyNumberFormat="1" applyFont="1" applyBorder="1" applyAlignment="1">
      <alignment horizontal="right" vertical="center"/>
    </xf>
    <xf numFmtId="6" fontId="17" fillId="0" borderId="14" xfId="1" applyFont="1" applyBorder="1" applyAlignment="1">
      <alignment horizontal="right" vertical="center"/>
    </xf>
    <xf numFmtId="6" fontId="17" fillId="0" borderId="5" xfId="0" applyNumberFormat="1" applyFont="1" applyBorder="1" applyAlignment="1">
      <alignment horizontal="right" vertical="center"/>
    </xf>
    <xf numFmtId="6" fontId="17" fillId="0" borderId="43" xfId="1" applyFont="1" applyBorder="1" applyAlignment="1">
      <alignment horizontal="right" vertical="center"/>
    </xf>
    <xf numFmtId="6" fontId="17" fillId="0" borderId="44" xfId="1" applyFont="1" applyBorder="1" applyAlignment="1">
      <alignment horizontal="right" vertical="center"/>
    </xf>
    <xf numFmtId="0" fontId="17" fillId="0" borderId="46" xfId="2" applyFont="1" applyBorder="1" applyAlignment="1">
      <alignment horizontal="center" vertical="center"/>
    </xf>
    <xf numFmtId="6" fontId="17" fillId="0" borderId="47" xfId="1" applyFont="1" applyBorder="1" applyAlignment="1">
      <alignment horizontal="right" vertical="center"/>
    </xf>
    <xf numFmtId="9" fontId="20" fillId="0" borderId="48" xfId="0" applyNumberFormat="1" applyFont="1" applyBorder="1" applyAlignment="1">
      <alignment horizontal="center" vertical="center"/>
    </xf>
    <xf numFmtId="0" fontId="17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6" fontId="17" fillId="0" borderId="0" xfId="1" applyFont="1" applyAlignment="1">
      <alignment horizontal="right" vertical="center"/>
    </xf>
    <xf numFmtId="6" fontId="17" fillId="0" borderId="0" xfId="0" applyNumberFormat="1" applyFont="1" applyAlignment="1">
      <alignment horizontal="right" vertical="center"/>
    </xf>
    <xf numFmtId="9" fontId="20" fillId="0" borderId="0" xfId="0" applyNumberFormat="1" applyFont="1" applyAlignment="1">
      <alignment horizontal="center" vertical="center"/>
    </xf>
    <xf numFmtId="6" fontId="17" fillId="0" borderId="50" xfId="1" applyFont="1" applyBorder="1" applyAlignment="1">
      <alignment horizontal="right" vertical="center"/>
    </xf>
    <xf numFmtId="0" fontId="17" fillId="0" borderId="62" xfId="0" applyFont="1" applyBorder="1" applyAlignment="1">
      <alignment horizontal="center" vertical="center"/>
    </xf>
    <xf numFmtId="9" fontId="20" fillId="0" borderId="63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/>
    <xf numFmtId="56" fontId="18" fillId="0" borderId="0" xfId="0" applyNumberFormat="1" applyFont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 vertical="center"/>
    </xf>
    <xf numFmtId="0" fontId="17" fillId="0" borderId="0" xfId="2" applyFont="1" applyAlignment="1">
      <alignment horizontal="right" vertical="center"/>
    </xf>
    <xf numFmtId="0" fontId="17" fillId="0" borderId="68" xfId="0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7" fillId="0" borderId="34" xfId="2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7" fillId="0" borderId="80" xfId="0" applyFont="1" applyBorder="1" applyAlignment="1">
      <alignment horizontal="left" vertical="center"/>
    </xf>
    <xf numFmtId="0" fontId="17" fillId="0" borderId="74" xfId="0" applyFont="1" applyBorder="1" applyAlignment="1">
      <alignment horizontal="left" vertical="center"/>
    </xf>
    <xf numFmtId="0" fontId="17" fillId="0" borderId="81" xfId="0" applyFont="1" applyBorder="1" applyAlignment="1">
      <alignment horizontal="left" vertical="center"/>
    </xf>
    <xf numFmtId="0" fontId="17" fillId="0" borderId="82" xfId="0" applyFont="1" applyBorder="1" applyAlignment="1">
      <alignment horizontal="left" vertical="center"/>
    </xf>
    <xf numFmtId="0" fontId="17" fillId="0" borderId="75" xfId="0" applyFont="1" applyBorder="1" applyAlignment="1">
      <alignment horizontal="left" vertical="center"/>
    </xf>
    <xf numFmtId="0" fontId="17" fillId="0" borderId="82" xfId="2" applyFont="1" applyBorder="1" applyAlignment="1">
      <alignment horizontal="left" vertical="center"/>
    </xf>
    <xf numFmtId="0" fontId="17" fillId="0" borderId="83" xfId="2" applyFont="1" applyBorder="1" applyAlignment="1">
      <alignment horizontal="left" vertical="center"/>
    </xf>
    <xf numFmtId="0" fontId="17" fillId="0" borderId="84" xfId="0" applyFont="1" applyBorder="1" applyAlignment="1">
      <alignment horizontal="right" vertical="center"/>
    </xf>
    <xf numFmtId="0" fontId="17" fillId="0" borderId="85" xfId="0" applyFont="1" applyBorder="1" applyAlignment="1">
      <alignment horizontal="right" vertical="center"/>
    </xf>
    <xf numFmtId="0" fontId="17" fillId="0" borderId="43" xfId="0" applyFont="1" applyBorder="1" applyAlignment="1">
      <alignment horizontal="right" vertical="center"/>
    </xf>
    <xf numFmtId="0" fontId="17" fillId="0" borderId="79" xfId="0" applyFont="1" applyBorder="1" applyAlignment="1">
      <alignment horizontal="right" vertical="center"/>
    </xf>
    <xf numFmtId="0" fontId="17" fillId="0" borderId="43" xfId="2" applyFont="1" applyBorder="1" applyAlignment="1">
      <alignment horizontal="right" vertical="center"/>
    </xf>
    <xf numFmtId="0" fontId="17" fillId="0" borderId="85" xfId="2" applyFont="1" applyBorder="1" applyAlignment="1">
      <alignment horizontal="right" vertical="center"/>
    </xf>
    <xf numFmtId="0" fontId="17" fillId="0" borderId="86" xfId="2" applyFont="1" applyBorder="1" applyAlignment="1">
      <alignment horizontal="right" vertical="center"/>
    </xf>
    <xf numFmtId="0" fontId="17" fillId="0" borderId="86" xfId="0" applyFont="1" applyBorder="1" applyAlignment="1">
      <alignment horizontal="right" vertical="center"/>
    </xf>
    <xf numFmtId="0" fontId="17" fillId="0" borderId="83" xfId="0" applyFont="1" applyBorder="1" applyAlignment="1">
      <alignment horizontal="left" vertical="center"/>
    </xf>
    <xf numFmtId="6" fontId="17" fillId="0" borderId="10" xfId="1" applyFont="1" applyBorder="1" applyAlignment="1">
      <alignment horizontal="right" vertical="center"/>
    </xf>
    <xf numFmtId="0" fontId="17" fillId="0" borderId="76" xfId="0" applyFont="1" applyBorder="1" applyAlignment="1">
      <alignment horizontal="left" vertical="center"/>
    </xf>
    <xf numFmtId="0" fontId="17" fillId="0" borderId="76" xfId="2" applyFont="1" applyBorder="1" applyAlignment="1">
      <alignment horizontal="left" vertical="center"/>
    </xf>
    <xf numFmtId="0" fontId="17" fillId="0" borderId="87" xfId="2" applyFont="1" applyBorder="1" applyAlignment="1">
      <alignment horizontal="left" vertical="center"/>
    </xf>
    <xf numFmtId="0" fontId="17" fillId="0" borderId="44" xfId="2" applyFont="1" applyBorder="1" applyAlignment="1">
      <alignment horizontal="right" vertical="center"/>
    </xf>
    <xf numFmtId="0" fontId="17" fillId="0" borderId="47" xfId="2" applyFont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77" xfId="0" applyFont="1" applyBorder="1" applyAlignment="1">
      <alignment horizontal="left" vertical="center"/>
    </xf>
    <xf numFmtId="0" fontId="17" fillId="0" borderId="89" xfId="2" applyFont="1" applyBorder="1" applyAlignment="1">
      <alignment horizontal="center" vertical="center"/>
    </xf>
    <xf numFmtId="0" fontId="17" fillId="0" borderId="88" xfId="2" applyFont="1" applyBorder="1" applyAlignment="1">
      <alignment horizontal="right" vertical="center"/>
    </xf>
    <xf numFmtId="0" fontId="17" fillId="0" borderId="1" xfId="2" applyFont="1" applyBorder="1" applyAlignment="1">
      <alignment horizontal="left" vertical="center"/>
    </xf>
    <xf numFmtId="6" fontId="17" fillId="0" borderId="88" xfId="1" applyFont="1" applyBorder="1" applyAlignment="1">
      <alignment horizontal="right" vertical="center"/>
    </xf>
    <xf numFmtId="6" fontId="17" fillId="0" borderId="90" xfId="0" applyNumberFormat="1" applyFont="1" applyBorder="1" applyAlignment="1">
      <alignment horizontal="right" vertical="center"/>
    </xf>
    <xf numFmtId="0" fontId="17" fillId="0" borderId="91" xfId="0" applyFont="1" applyBorder="1" applyAlignment="1">
      <alignment horizontal="center" vertical="center"/>
    </xf>
    <xf numFmtId="0" fontId="17" fillId="0" borderId="92" xfId="0" applyFont="1" applyBorder="1" applyAlignment="1">
      <alignment horizontal="left" vertical="center"/>
    </xf>
    <xf numFmtId="0" fontId="17" fillId="0" borderId="94" xfId="0" applyFont="1" applyBorder="1" applyAlignment="1">
      <alignment horizontal="left" vertical="center"/>
    </xf>
    <xf numFmtId="0" fontId="17" fillId="0" borderId="94" xfId="0" applyFont="1" applyBorder="1" applyAlignment="1">
      <alignment horizontal="left" vertical="center" wrapText="1"/>
    </xf>
    <xf numFmtId="0" fontId="17" fillId="0" borderId="98" xfId="0" applyFont="1" applyBorder="1">
      <alignment vertical="center"/>
    </xf>
    <xf numFmtId="0" fontId="17" fillId="0" borderId="82" xfId="2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0" borderId="83" xfId="2" applyFont="1" applyBorder="1" applyAlignment="1">
      <alignment horizontal="center" vertical="center"/>
    </xf>
    <xf numFmtId="0" fontId="17" fillId="0" borderId="93" xfId="0" applyFont="1" applyBorder="1" applyAlignment="1">
      <alignment horizontal="left" vertical="center"/>
    </xf>
    <xf numFmtId="0" fontId="17" fillId="0" borderId="95" xfId="0" applyFont="1" applyBorder="1" applyAlignment="1">
      <alignment horizontal="left" vertical="center"/>
    </xf>
    <xf numFmtId="0" fontId="17" fillId="0" borderId="95" xfId="0" applyFont="1" applyBorder="1" applyAlignment="1">
      <alignment horizontal="left" vertical="center" wrapText="1"/>
    </xf>
    <xf numFmtId="0" fontId="17" fillId="0" borderId="70" xfId="0" applyFont="1" applyBorder="1" applyAlignment="1">
      <alignment horizontal="left" vertical="center"/>
    </xf>
    <xf numFmtId="6" fontId="17" fillId="0" borderId="85" xfId="1" applyFont="1" applyBorder="1" applyAlignment="1">
      <alignment horizontal="right" vertical="center"/>
    </xf>
    <xf numFmtId="6" fontId="17" fillId="0" borderId="1" xfId="1" applyFont="1" applyBorder="1" applyAlignment="1">
      <alignment horizontal="right" vertical="center"/>
    </xf>
    <xf numFmtId="0" fontId="17" fillId="0" borderId="103" xfId="0" applyFont="1" applyBorder="1" applyAlignment="1">
      <alignment horizontal="left" vertical="center"/>
    </xf>
    <xf numFmtId="0" fontId="17" fillId="0" borderId="104" xfId="0" applyFont="1" applyBorder="1" applyAlignment="1">
      <alignment horizontal="left" vertical="center"/>
    </xf>
    <xf numFmtId="0" fontId="17" fillId="0" borderId="80" xfId="0" applyFont="1" applyBorder="1" applyAlignment="1">
      <alignment horizontal="center" vertical="center"/>
    </xf>
    <xf numFmtId="0" fontId="17" fillId="0" borderId="96" xfId="0" applyFont="1" applyBorder="1" applyAlignment="1">
      <alignment horizontal="left" vertical="center"/>
    </xf>
    <xf numFmtId="0" fontId="17" fillId="0" borderId="97" xfId="0" applyFont="1" applyBorder="1" applyAlignment="1">
      <alignment horizontal="left" vertical="center"/>
    </xf>
    <xf numFmtId="0" fontId="17" fillId="0" borderId="80" xfId="2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17" fillId="0" borderId="103" xfId="0" applyFont="1" applyBorder="1" applyAlignment="1">
      <alignment horizontal="left" vertical="center" wrapText="1"/>
    </xf>
    <xf numFmtId="0" fontId="17" fillId="0" borderId="104" xfId="0" applyFont="1" applyBorder="1" applyAlignment="1">
      <alignment horizontal="left" vertical="center" wrapText="1"/>
    </xf>
    <xf numFmtId="0" fontId="17" fillId="0" borderId="68" xfId="0" applyFont="1" applyBorder="1" applyAlignment="1">
      <alignment horizontal="center" vertical="center"/>
    </xf>
    <xf numFmtId="0" fontId="17" fillId="0" borderId="82" xfId="0" applyFont="1" applyBorder="1" applyAlignment="1">
      <alignment horizontal="left" vertical="center"/>
    </xf>
    <xf numFmtId="0" fontId="17" fillId="0" borderId="83" xfId="0" applyFont="1" applyBorder="1" applyAlignment="1">
      <alignment horizontal="left" vertical="center"/>
    </xf>
    <xf numFmtId="0" fontId="17" fillId="0" borderId="106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6" fontId="17" fillId="0" borderId="16" xfId="0" applyNumberFormat="1" applyFont="1" applyBorder="1" applyAlignment="1">
      <alignment horizontal="right" vertical="center"/>
    </xf>
    <xf numFmtId="6" fontId="17" fillId="0" borderId="91" xfId="1" applyFont="1" applyBorder="1" applyAlignment="1">
      <alignment horizontal="right" vertical="center"/>
    </xf>
    <xf numFmtId="6" fontId="17" fillId="0" borderId="107" xfId="1" applyFont="1" applyBorder="1" applyAlignment="1">
      <alignment horizontal="right" vertical="center"/>
    </xf>
    <xf numFmtId="0" fontId="17" fillId="0" borderId="43" xfId="0" applyFont="1" applyBorder="1" applyAlignment="1">
      <alignment horizontal="left" vertical="center"/>
    </xf>
    <xf numFmtId="0" fontId="17" fillId="0" borderId="86" xfId="0" applyFont="1" applyBorder="1" applyAlignment="1">
      <alignment horizontal="left" vertical="center"/>
    </xf>
    <xf numFmtId="0" fontId="17" fillId="0" borderId="84" xfId="0" applyFont="1" applyBorder="1" applyAlignment="1">
      <alignment horizontal="left" vertical="center"/>
    </xf>
    <xf numFmtId="0" fontId="17" fillId="0" borderId="98" xfId="0" applyFont="1" applyBorder="1" applyAlignment="1">
      <alignment horizontal="left" vertical="center"/>
    </xf>
    <xf numFmtId="0" fontId="17" fillId="0" borderId="98" xfId="0" applyFont="1" applyBorder="1" applyAlignment="1">
      <alignment horizontal="left" vertical="center"/>
    </xf>
    <xf numFmtId="6" fontId="17" fillId="0" borderId="109" xfId="0" applyNumberFormat="1" applyFont="1" applyBorder="1" applyAlignment="1">
      <alignment horizontal="right" vertical="center"/>
    </xf>
    <xf numFmtId="6" fontId="17" fillId="0" borderId="110" xfId="0" applyNumberFormat="1" applyFont="1" applyBorder="1" applyAlignment="1">
      <alignment horizontal="right" vertical="center"/>
    </xf>
    <xf numFmtId="9" fontId="20" fillId="0" borderId="102" xfId="0" applyNumberFormat="1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7" fillId="0" borderId="111" xfId="0" applyFont="1" applyBorder="1" applyAlignment="1">
      <alignment horizontal="left" vertical="center"/>
    </xf>
    <xf numFmtId="0" fontId="17" fillId="0" borderId="101" xfId="0" applyFont="1" applyBorder="1" applyAlignment="1">
      <alignment horizontal="left" vertical="center"/>
    </xf>
    <xf numFmtId="0" fontId="17" fillId="0" borderId="99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7" fillId="0" borderId="111" xfId="0" applyFont="1" applyBorder="1" applyAlignment="1">
      <alignment horizontal="left" vertical="center"/>
    </xf>
    <xf numFmtId="6" fontId="17" fillId="0" borderId="112" xfId="1" applyFont="1" applyBorder="1" applyAlignment="1">
      <alignment horizontal="right" vertical="center"/>
    </xf>
    <xf numFmtId="6" fontId="17" fillId="0" borderId="0" xfId="1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17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right" vertical="center"/>
    </xf>
    <xf numFmtId="0" fontId="17" fillId="0" borderId="0" xfId="2" applyFont="1" applyBorder="1" applyAlignment="1">
      <alignment horizontal="left" vertical="center"/>
    </xf>
    <xf numFmtId="9" fontId="17" fillId="0" borderId="0" xfId="2" applyNumberFormat="1" applyFont="1" applyBorder="1" applyAlignment="1">
      <alignment horizontal="right" vertical="center"/>
    </xf>
    <xf numFmtId="9" fontId="17" fillId="0" borderId="0" xfId="2" applyNumberFormat="1" applyFont="1" applyBorder="1" applyAlignment="1">
      <alignment horizontal="left" vertical="center"/>
    </xf>
    <xf numFmtId="0" fontId="17" fillId="0" borderId="1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6" fontId="17" fillId="0" borderId="114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6" fontId="25" fillId="0" borderId="0" xfId="0" applyNumberFormat="1" applyFont="1" applyBorder="1" applyAlignment="1">
      <alignment horizontal="center"/>
    </xf>
    <xf numFmtId="6" fontId="25" fillId="0" borderId="1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top"/>
    </xf>
    <xf numFmtId="0" fontId="26" fillId="0" borderId="0" xfId="0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6" fontId="17" fillId="0" borderId="0" xfId="0" applyNumberFormat="1" applyFont="1" applyBorder="1" applyAlignment="1">
      <alignment horizontal="right" vertical="center"/>
    </xf>
    <xf numFmtId="9" fontId="20" fillId="0" borderId="0" xfId="0" applyNumberFormat="1" applyFont="1" applyBorder="1" applyAlignment="1">
      <alignment horizontal="center" vertical="center"/>
    </xf>
    <xf numFmtId="9" fontId="20" fillId="0" borderId="40" xfId="0" applyNumberFormat="1" applyFont="1" applyBorder="1" applyAlignment="1">
      <alignment horizontal="center" vertical="center"/>
    </xf>
    <xf numFmtId="6" fontId="17" fillId="0" borderId="1" xfId="0" applyNumberFormat="1" applyFont="1" applyBorder="1" applyAlignment="1">
      <alignment horizontal="right" vertical="center"/>
    </xf>
    <xf numFmtId="9" fontId="20" fillId="0" borderId="115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7" fillId="0" borderId="116" xfId="0" applyFont="1" applyBorder="1" applyAlignment="1">
      <alignment horizontal="left" vertical="center" wrapText="1"/>
    </xf>
    <xf numFmtId="0" fontId="17" fillId="0" borderId="117" xfId="0" applyFont="1" applyBorder="1" applyAlignment="1">
      <alignment horizontal="left" vertical="center" wrapText="1"/>
    </xf>
    <xf numFmtId="0" fontId="17" fillId="0" borderId="105" xfId="2" applyFont="1" applyBorder="1" applyAlignment="1">
      <alignment horizontal="center" vertical="center"/>
    </xf>
    <xf numFmtId="0" fontId="17" fillId="0" borderId="105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top"/>
    </xf>
    <xf numFmtId="0" fontId="17" fillId="0" borderId="113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109" xfId="0" applyFont="1" applyBorder="1" applyAlignment="1">
      <alignment vertical="center"/>
    </xf>
    <xf numFmtId="0" fontId="17" fillId="0" borderId="84" xfId="0" applyFont="1" applyBorder="1" applyAlignment="1">
      <alignment vertical="center"/>
    </xf>
    <xf numFmtId="0" fontId="17" fillId="0" borderId="98" xfId="0" applyFont="1" applyBorder="1" applyAlignment="1">
      <alignment vertical="center"/>
    </xf>
    <xf numFmtId="0" fontId="17" fillId="0" borderId="110" xfId="0" applyFont="1" applyBorder="1" applyAlignment="1">
      <alignment vertical="center"/>
    </xf>
    <xf numFmtId="0" fontId="17" fillId="0" borderId="118" xfId="0" applyFont="1" applyBorder="1" applyAlignment="1">
      <alignment vertical="center"/>
    </xf>
    <xf numFmtId="0" fontId="17" fillId="0" borderId="47" xfId="0" applyFont="1" applyBorder="1" applyAlignment="1">
      <alignment horizontal="left" vertical="center"/>
    </xf>
    <xf numFmtId="0" fontId="17" fillId="0" borderId="119" xfId="0" applyFont="1" applyBorder="1" applyAlignment="1">
      <alignment horizontal="left" vertical="center"/>
    </xf>
    <xf numFmtId="9" fontId="20" fillId="0" borderId="120" xfId="0" applyNumberFormat="1" applyFont="1" applyBorder="1" applyAlignment="1">
      <alignment horizontal="center" vertical="center"/>
    </xf>
    <xf numFmtId="6" fontId="17" fillId="0" borderId="121" xfId="0" applyNumberFormat="1" applyFont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 2" xfId="2" xr:uid="{F803BA22-EFEF-446C-BD05-78C657C46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9</xdr:row>
      <xdr:rowOff>248024</xdr:rowOff>
    </xdr:from>
    <xdr:to>
      <xdr:col>9</xdr:col>
      <xdr:colOff>276226</xdr:colOff>
      <xdr:row>12</xdr:row>
      <xdr:rowOff>161925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733472D-8817-4E3E-BC71-887188E2B1B7}"/>
            </a:ext>
          </a:extLst>
        </xdr:cNvPr>
        <xdr:cNvGrpSpPr>
          <a:grpSpLocks/>
        </xdr:cNvGrpSpPr>
      </xdr:nvGrpSpPr>
      <xdr:grpSpPr>
        <a:xfrm>
          <a:off x="6086476" y="2772149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21DBA6E-40CD-B01B-4526-222672EC8081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D0B7A69-7702-53B6-9459-FE4093B11EC4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440FFE3-F8E7-E2BF-1178-C1A03988F271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3CB7DC8-5743-E0CF-088A-47534EA888F2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25516A33-2A96-A27B-6FAB-CA4EE08134CD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7F5EA7A-6FCF-EB85-F68B-25FE615A8C7F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12</xdr:col>
      <xdr:colOff>533401</xdr:colOff>
      <xdr:row>4</xdr:row>
      <xdr:rowOff>261937</xdr:rowOff>
    </xdr:from>
    <xdr:to>
      <xdr:col>13</xdr:col>
      <xdr:colOff>200026</xdr:colOff>
      <xdr:row>5</xdr:row>
      <xdr:rowOff>180975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620C342-D753-45D8-868A-5FA7B1393B3A}"/>
            </a:ext>
          </a:extLst>
        </xdr:cNvPr>
        <xdr:cNvSpPr>
          <a:spLocks/>
        </xdr:cNvSpPr>
      </xdr:nvSpPr>
      <xdr:spPr>
        <a:xfrm>
          <a:off x="10220326" y="1062037"/>
          <a:ext cx="27622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（税込）</a:t>
          </a:r>
        </a:p>
      </xdr:txBody>
    </xdr:sp>
    <xdr:clientData/>
  </xdr:twoCellAnchor>
  <xdr:twoCellAnchor>
    <xdr:from>
      <xdr:col>13</xdr:col>
      <xdr:colOff>723900</xdr:colOff>
      <xdr:row>10</xdr:row>
      <xdr:rowOff>38100</xdr:rowOff>
    </xdr:from>
    <xdr:to>
      <xdr:col>15</xdr:col>
      <xdr:colOff>209550</xdr:colOff>
      <xdr:row>11</xdr:row>
      <xdr:rowOff>80963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4E0FB84-A7E3-4B50-8743-20D8A1912458}"/>
            </a:ext>
          </a:extLst>
        </xdr:cNvPr>
        <xdr:cNvSpPr>
          <a:spLocks/>
        </xdr:cNvSpPr>
      </xdr:nvSpPr>
      <xdr:spPr>
        <a:xfrm>
          <a:off x="11258550" y="2562225"/>
          <a:ext cx="14001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見積合計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9</xdr:row>
      <xdr:rowOff>248024</xdr:rowOff>
    </xdr:from>
    <xdr:to>
      <xdr:col>9</xdr:col>
      <xdr:colOff>276226</xdr:colOff>
      <xdr:row>12</xdr:row>
      <xdr:rowOff>161925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CBB68665-AAEB-4490-9EBE-C125C902E9FD}"/>
            </a:ext>
          </a:extLst>
        </xdr:cNvPr>
        <xdr:cNvGrpSpPr>
          <a:grpSpLocks/>
        </xdr:cNvGrpSpPr>
      </xdr:nvGrpSpPr>
      <xdr:grpSpPr>
        <a:xfrm>
          <a:off x="6086476" y="2772149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39ED835-45D2-4F83-B764-374329100B1C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A7304CE-107E-0B8D-1DC4-2CF711B2FDB4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8544DDF-2845-6699-CFC2-A260A195C6E9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B21056C-C3BE-2C80-7525-5FE5863E5BED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BB6B2D43-328E-0DE3-79C5-FEF8F68BE564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304305F-B630-6E84-1F5E-63FBB8D6C4D9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AE10781-94CE-4339-9CB2-7D5A72440C52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6129F3CC-BEAE-15CD-493E-70DE1C3EFD88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FE563ED-28FA-A05A-018E-61FEE3D0B8D5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8F0CA900-CEA1-DC0E-11A6-070521C268A7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BFA9910-6367-CC9B-9155-0E076837A4D6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4426FA7-2C33-E4DE-290A-322CA28B598F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39CA63D-108D-228D-5E68-9D61EFE7128A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BC1B785-F9E1-4B93-9CEF-F6C45C76FD29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1CB71F-7718-4B0F-9FEE-B4F414164A0E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D5E4-5BBE-43D3-94FE-7263F0E37B10}">
  <dimension ref="B1:K73"/>
  <sheetViews>
    <sheetView topLeftCell="A50" zoomScaleNormal="100" zoomScaleSheetLayoutView="100" workbookViewId="0">
      <selection activeCell="H51" sqref="H51"/>
    </sheetView>
  </sheetViews>
  <sheetFormatPr defaultColWidth="8" defaultRowHeight="21" customHeight="1" x14ac:dyDescent="0.4"/>
  <cols>
    <col min="1" max="1" width="4.625" style="143" customWidth="1"/>
    <col min="2" max="2" width="5.875" style="148" customWidth="1"/>
    <col min="3" max="3" width="9.5" style="148" customWidth="1"/>
    <col min="4" max="4" width="30.875" style="143" customWidth="1"/>
    <col min="5" max="5" width="14.875" style="143" customWidth="1"/>
    <col min="6" max="6" width="6.5" style="154" customWidth="1"/>
    <col min="7" max="7" width="3.25" style="211" customWidth="1"/>
    <col min="8" max="8" width="13.875" style="143" customWidth="1"/>
    <col min="9" max="9" width="14.75" style="143" customWidth="1"/>
    <col min="10" max="10" width="6.625" style="143" customWidth="1"/>
    <col min="11" max="11" width="8" style="143"/>
    <col min="12" max="12" width="8.375" style="143" customWidth="1"/>
    <col min="13" max="13" width="8" style="143"/>
    <col min="14" max="14" width="17.125" style="143" customWidth="1"/>
    <col min="15" max="15" width="8" style="143"/>
    <col min="16" max="16" width="20.375" style="143" customWidth="1"/>
    <col min="17" max="16384" width="8" style="143"/>
  </cols>
  <sheetData>
    <row r="1" spans="2:10" ht="21" customHeight="1" x14ac:dyDescent="0.4">
      <c r="B1" s="315" t="s">
        <v>0</v>
      </c>
      <c r="C1" s="315"/>
      <c r="D1" s="315"/>
      <c r="E1" s="315"/>
      <c r="F1" s="315"/>
      <c r="G1" s="315"/>
      <c r="H1" s="315"/>
      <c r="I1" s="315"/>
      <c r="J1" s="194"/>
    </row>
    <row r="2" spans="2:10" ht="21" customHeight="1" x14ac:dyDescent="0.4">
      <c r="B2" s="315"/>
      <c r="C2" s="315"/>
      <c r="D2" s="315"/>
      <c r="E2" s="315"/>
      <c r="F2" s="315"/>
      <c r="G2" s="315"/>
      <c r="H2" s="315"/>
      <c r="I2" s="315"/>
      <c r="J2" s="142"/>
    </row>
    <row r="3" spans="2:10" ht="21" customHeight="1" x14ac:dyDescent="0.4">
      <c r="B3" s="144"/>
      <c r="C3" s="144"/>
      <c r="D3" s="145"/>
      <c r="E3" s="145"/>
      <c r="F3" s="205"/>
      <c r="G3" s="210"/>
      <c r="H3" s="146" t="s">
        <v>95</v>
      </c>
      <c r="I3" s="146"/>
      <c r="J3" s="146"/>
    </row>
    <row r="4" spans="2:10" ht="21" customHeight="1" x14ac:dyDescent="0.4">
      <c r="B4" s="313" t="s">
        <v>109</v>
      </c>
      <c r="C4" s="313"/>
      <c r="D4" s="313"/>
      <c r="E4" s="145"/>
      <c r="F4" s="205"/>
      <c r="G4" s="210"/>
      <c r="H4" s="196"/>
      <c r="I4" s="196"/>
      <c r="J4" s="196"/>
    </row>
    <row r="5" spans="2:10" ht="30.75" customHeight="1" thickBot="1" x14ac:dyDescent="0.45">
      <c r="B5" s="314"/>
      <c r="C5" s="314"/>
      <c r="D5" s="314"/>
    </row>
    <row r="6" spans="2:10" ht="21" customHeight="1" x14ac:dyDescent="0.15">
      <c r="B6" s="150" t="s">
        <v>2</v>
      </c>
      <c r="C6" s="150"/>
      <c r="D6" s="150"/>
      <c r="F6" s="206"/>
      <c r="G6" s="212"/>
      <c r="H6" s="195" t="s">
        <v>3</v>
      </c>
    </row>
    <row r="7" spans="2:10" ht="21" customHeight="1" x14ac:dyDescent="0.4">
      <c r="B7" s="149" t="s">
        <v>110</v>
      </c>
      <c r="C7" s="149"/>
      <c r="D7" s="149"/>
      <c r="H7" s="150" t="s">
        <v>5</v>
      </c>
      <c r="I7" s="150"/>
      <c r="J7" s="150"/>
    </row>
    <row r="8" spans="2:10" ht="21" customHeight="1" x14ac:dyDescent="0.4">
      <c r="F8" s="207"/>
      <c r="G8" s="213"/>
      <c r="H8" s="151" t="s">
        <v>6</v>
      </c>
      <c r="I8" s="151"/>
      <c r="J8" s="151"/>
    </row>
    <row r="9" spans="2:10" ht="21" customHeight="1" x14ac:dyDescent="0.4">
      <c r="B9" s="147"/>
      <c r="C9" s="308" t="s">
        <v>107</v>
      </c>
      <c r="D9" s="309">
        <f>I68</f>
        <v>9924381.3900000006</v>
      </c>
      <c r="E9" s="152"/>
      <c r="H9" s="150" t="s">
        <v>7</v>
      </c>
      <c r="I9" s="150"/>
      <c r="J9" s="150"/>
    </row>
    <row r="10" spans="2:10" ht="21" customHeight="1" thickBot="1" x14ac:dyDescent="0.45">
      <c r="C10" s="308"/>
      <c r="D10" s="310"/>
      <c r="E10" s="148"/>
      <c r="H10" s="152"/>
    </row>
    <row r="11" spans="2:10" ht="21" customHeight="1" x14ac:dyDescent="0.4">
      <c r="D11" s="154" t="s">
        <v>108</v>
      </c>
    </row>
    <row r="12" spans="2:10" ht="21" customHeight="1" x14ac:dyDescent="0.4">
      <c r="B12" s="153" t="s">
        <v>8</v>
      </c>
      <c r="C12" s="153"/>
      <c r="D12" s="153"/>
    </row>
    <row r="13" spans="2:10" ht="21" customHeight="1" thickBot="1" x14ac:dyDescent="0.45">
      <c r="B13" s="153" t="s">
        <v>65</v>
      </c>
      <c r="C13" s="153"/>
      <c r="D13" s="153"/>
      <c r="E13" s="153"/>
      <c r="F13" s="153"/>
      <c r="G13" s="153"/>
      <c r="H13" s="153"/>
      <c r="I13" s="154"/>
    </row>
    <row r="14" spans="2:10" ht="30" customHeight="1" thickBot="1" x14ac:dyDescent="0.45">
      <c r="B14" s="155"/>
      <c r="C14" s="203" t="s">
        <v>11</v>
      </c>
      <c r="D14" s="204"/>
      <c r="E14" s="201" t="s">
        <v>12</v>
      </c>
      <c r="F14" s="203" t="s">
        <v>13</v>
      </c>
      <c r="G14" s="204"/>
      <c r="H14" s="156" t="s">
        <v>14</v>
      </c>
      <c r="I14" s="157" t="s">
        <v>15</v>
      </c>
      <c r="J14" s="158" t="s">
        <v>16</v>
      </c>
    </row>
    <row r="15" spans="2:10" ht="30" customHeight="1" x14ac:dyDescent="0.4">
      <c r="B15" s="199">
        <v>1</v>
      </c>
      <c r="C15" s="247" t="s">
        <v>17</v>
      </c>
      <c r="D15" s="254"/>
      <c r="E15" s="250"/>
      <c r="F15" s="224"/>
      <c r="G15" s="217"/>
      <c r="H15" s="159"/>
      <c r="I15" s="160"/>
      <c r="J15" s="161"/>
    </row>
    <row r="16" spans="2:10" ht="30" customHeight="1" x14ac:dyDescent="0.4">
      <c r="B16" s="200"/>
      <c r="C16" s="248" t="s">
        <v>19</v>
      </c>
      <c r="D16" s="255"/>
      <c r="E16" s="251"/>
      <c r="F16" s="225"/>
      <c r="G16" s="217"/>
      <c r="H16" s="159"/>
      <c r="I16" s="160"/>
      <c r="J16" s="161"/>
    </row>
    <row r="17" spans="2:10" ht="30" customHeight="1" x14ac:dyDescent="0.4">
      <c r="B17" s="200"/>
      <c r="C17" s="249" t="s">
        <v>20</v>
      </c>
      <c r="D17" s="256"/>
      <c r="E17" s="252" t="s">
        <v>21</v>
      </c>
      <c r="F17" s="225">
        <v>1</v>
      </c>
      <c r="G17" s="217" t="s">
        <v>100</v>
      </c>
      <c r="H17" s="159">
        <v>3672</v>
      </c>
      <c r="I17" s="160">
        <f>F17*H17</f>
        <v>3672</v>
      </c>
      <c r="J17" s="164">
        <v>0.1</v>
      </c>
    </row>
    <row r="18" spans="2:10" ht="30" customHeight="1" x14ac:dyDescent="0.4">
      <c r="B18" s="200"/>
      <c r="C18" s="248" t="s">
        <v>66</v>
      </c>
      <c r="D18" s="255"/>
      <c r="E18" s="251" t="s">
        <v>18</v>
      </c>
      <c r="F18" s="226">
        <v>30</v>
      </c>
      <c r="G18" s="217" t="s">
        <v>100</v>
      </c>
      <c r="H18" s="159">
        <v>3359</v>
      </c>
      <c r="I18" s="160">
        <f>F18*H18</f>
        <v>100770</v>
      </c>
      <c r="J18" s="164">
        <v>0.1</v>
      </c>
    </row>
    <row r="19" spans="2:10" ht="30" customHeight="1" x14ac:dyDescent="0.4">
      <c r="B19" s="200"/>
      <c r="C19" s="263" t="s">
        <v>22</v>
      </c>
      <c r="D19" s="264"/>
      <c r="E19" s="253"/>
      <c r="F19" s="227"/>
      <c r="G19" s="218"/>
      <c r="H19" s="165"/>
      <c r="I19" s="166"/>
      <c r="J19" s="167"/>
    </row>
    <row r="20" spans="2:10" ht="30" customHeight="1" x14ac:dyDescent="0.4">
      <c r="B20" s="200"/>
      <c r="C20" s="260" t="s">
        <v>69</v>
      </c>
      <c r="D20" s="261"/>
      <c r="E20" s="262" t="s">
        <v>21</v>
      </c>
      <c r="F20" s="225">
        <v>1</v>
      </c>
      <c r="G20" s="219" t="s">
        <v>100</v>
      </c>
      <c r="H20" s="168">
        <v>23500</v>
      </c>
      <c r="I20" s="169">
        <f t="shared" ref="I20:I35" si="0">F20*H20</f>
        <v>23500</v>
      </c>
      <c r="J20" s="170">
        <v>0.1</v>
      </c>
    </row>
    <row r="21" spans="2:10" ht="30" customHeight="1" x14ac:dyDescent="0.4">
      <c r="B21" s="200"/>
      <c r="C21" s="248" t="s">
        <v>70</v>
      </c>
      <c r="D21" s="255"/>
      <c r="E21" s="252" t="s">
        <v>21</v>
      </c>
      <c r="F21" s="226">
        <v>4</v>
      </c>
      <c r="G21" s="220" t="s">
        <v>100</v>
      </c>
      <c r="H21" s="171">
        <f>H20/8*1.25</f>
        <v>3671.875</v>
      </c>
      <c r="I21" s="172">
        <f t="shared" si="0"/>
        <v>14687.5</v>
      </c>
      <c r="J21" s="164">
        <v>0.1</v>
      </c>
    </row>
    <row r="22" spans="2:10" ht="30" customHeight="1" x14ac:dyDescent="0.4">
      <c r="B22" s="200"/>
      <c r="C22" s="248" t="s">
        <v>68</v>
      </c>
      <c r="D22" s="255"/>
      <c r="E22" s="252" t="s">
        <v>21</v>
      </c>
      <c r="F22" s="226">
        <v>2</v>
      </c>
      <c r="G22" s="220" t="s">
        <v>100</v>
      </c>
      <c r="H22" s="171">
        <v>23500</v>
      </c>
      <c r="I22" s="172">
        <f t="shared" si="0"/>
        <v>47000</v>
      </c>
      <c r="J22" s="164">
        <v>0.1</v>
      </c>
    </row>
    <row r="23" spans="2:10" ht="30" customHeight="1" x14ac:dyDescent="0.4">
      <c r="B23" s="200"/>
      <c r="C23" s="248" t="s">
        <v>71</v>
      </c>
      <c r="D23" s="255"/>
      <c r="E23" s="252" t="s">
        <v>21</v>
      </c>
      <c r="F23" s="226">
        <v>8</v>
      </c>
      <c r="G23" s="220" t="s">
        <v>100</v>
      </c>
      <c r="H23" s="171">
        <v>3672</v>
      </c>
      <c r="I23" s="172">
        <f t="shared" si="0"/>
        <v>29376</v>
      </c>
      <c r="J23" s="164">
        <v>0.1</v>
      </c>
    </row>
    <row r="24" spans="2:10" ht="30" customHeight="1" x14ac:dyDescent="0.4">
      <c r="B24" s="200"/>
      <c r="C24" s="248" t="s">
        <v>72</v>
      </c>
      <c r="D24" s="255"/>
      <c r="E24" s="252" t="s">
        <v>21</v>
      </c>
      <c r="F24" s="226">
        <v>1</v>
      </c>
      <c r="G24" s="220" t="s">
        <v>100</v>
      </c>
      <c r="H24" s="173">
        <v>23500</v>
      </c>
      <c r="I24" s="160">
        <f t="shared" ref="I24" si="1">F24*H24</f>
        <v>23500</v>
      </c>
      <c r="J24" s="161">
        <v>0.1</v>
      </c>
    </row>
    <row r="25" spans="2:10" ht="30" customHeight="1" x14ac:dyDescent="0.4">
      <c r="B25" s="200"/>
      <c r="C25" s="263" t="s">
        <v>85</v>
      </c>
      <c r="D25" s="264"/>
      <c r="E25" s="266" t="s">
        <v>21</v>
      </c>
      <c r="F25" s="231">
        <v>3</v>
      </c>
      <c r="G25" s="232" t="s">
        <v>100</v>
      </c>
      <c r="H25" s="191">
        <f>H22/8*1.25</f>
        <v>3671.875</v>
      </c>
      <c r="I25" s="175">
        <f t="shared" si="0"/>
        <v>11015.625</v>
      </c>
      <c r="J25" s="176">
        <v>0.1</v>
      </c>
    </row>
    <row r="26" spans="2:10" ht="30" customHeight="1" x14ac:dyDescent="0.4">
      <c r="B26" s="200"/>
      <c r="C26" s="260" t="s">
        <v>73</v>
      </c>
      <c r="D26" s="261"/>
      <c r="E26" s="265" t="s">
        <v>18</v>
      </c>
      <c r="F26" s="229">
        <v>30</v>
      </c>
      <c r="G26" s="217" t="s">
        <v>100</v>
      </c>
      <c r="H26" s="173">
        <v>21500</v>
      </c>
      <c r="I26" s="177">
        <f t="shared" si="0"/>
        <v>645000</v>
      </c>
      <c r="J26" s="170">
        <v>0.1</v>
      </c>
    </row>
    <row r="27" spans="2:10" ht="30" customHeight="1" x14ac:dyDescent="0.4">
      <c r="B27" s="200"/>
      <c r="C27" s="248" t="s">
        <v>74</v>
      </c>
      <c r="D27" s="255"/>
      <c r="E27" s="251" t="s">
        <v>18</v>
      </c>
      <c r="F27" s="228">
        <v>40</v>
      </c>
      <c r="G27" s="220" t="s">
        <v>100</v>
      </c>
      <c r="H27" s="171">
        <f>H26/8*1.25</f>
        <v>3359.375</v>
      </c>
      <c r="I27" s="178">
        <f t="shared" si="0"/>
        <v>134375</v>
      </c>
      <c r="J27" s="164">
        <v>0.1</v>
      </c>
    </row>
    <row r="28" spans="2:10" ht="30" customHeight="1" x14ac:dyDescent="0.4">
      <c r="B28" s="200"/>
      <c r="C28" s="248" t="s">
        <v>75</v>
      </c>
      <c r="D28" s="255"/>
      <c r="E28" s="251" t="s">
        <v>18</v>
      </c>
      <c r="F28" s="228">
        <v>60</v>
      </c>
      <c r="G28" s="220" t="s">
        <v>100</v>
      </c>
      <c r="H28" s="171">
        <v>21500</v>
      </c>
      <c r="I28" s="178">
        <f t="shared" si="0"/>
        <v>1290000</v>
      </c>
      <c r="J28" s="164">
        <v>0.1</v>
      </c>
    </row>
    <row r="29" spans="2:10" ht="30" customHeight="1" x14ac:dyDescent="0.4">
      <c r="B29" s="200"/>
      <c r="C29" s="248" t="s">
        <v>76</v>
      </c>
      <c r="D29" s="255"/>
      <c r="E29" s="251" t="s">
        <v>18</v>
      </c>
      <c r="F29" s="228">
        <v>80</v>
      </c>
      <c r="G29" s="220" t="s">
        <v>100</v>
      </c>
      <c r="H29" s="171">
        <v>3359</v>
      </c>
      <c r="I29" s="172">
        <f t="shared" si="0"/>
        <v>268720</v>
      </c>
      <c r="J29" s="164">
        <v>0.1</v>
      </c>
    </row>
    <row r="30" spans="2:10" ht="30" customHeight="1" x14ac:dyDescent="0.4">
      <c r="B30" s="200"/>
      <c r="C30" s="248" t="s">
        <v>73</v>
      </c>
      <c r="D30" s="255"/>
      <c r="E30" s="251" t="s">
        <v>18</v>
      </c>
      <c r="F30" s="228">
        <v>30</v>
      </c>
      <c r="G30" s="220" t="s">
        <v>100</v>
      </c>
      <c r="H30" s="233">
        <v>21500</v>
      </c>
      <c r="I30" s="172">
        <f t="shared" ref="I30" si="2">F30*H30</f>
        <v>645000</v>
      </c>
      <c r="J30" s="164">
        <v>0.1</v>
      </c>
    </row>
    <row r="31" spans="2:10" ht="30" customHeight="1" x14ac:dyDescent="0.4">
      <c r="B31" s="200"/>
      <c r="C31" s="263" t="s">
        <v>77</v>
      </c>
      <c r="D31" s="264"/>
      <c r="E31" s="253" t="s">
        <v>18</v>
      </c>
      <c r="F31" s="230">
        <v>30</v>
      </c>
      <c r="G31" s="232" t="s">
        <v>100</v>
      </c>
      <c r="H31" s="174">
        <f>H28/8*1.25</f>
        <v>3359.375</v>
      </c>
      <c r="I31" s="175">
        <f t="shared" si="0"/>
        <v>100781.25</v>
      </c>
      <c r="J31" s="176">
        <v>0.1</v>
      </c>
    </row>
    <row r="32" spans="2:10" ht="30" customHeight="1" x14ac:dyDescent="0.4">
      <c r="B32" s="200"/>
      <c r="C32" s="267" t="s">
        <v>96</v>
      </c>
      <c r="D32" s="268"/>
      <c r="E32" s="262" t="s">
        <v>21</v>
      </c>
      <c r="F32" s="225">
        <v>4</v>
      </c>
      <c r="G32" s="217" t="s">
        <v>100</v>
      </c>
      <c r="H32" s="173">
        <v>29375</v>
      </c>
      <c r="I32" s="177">
        <f t="shared" si="0"/>
        <v>117500</v>
      </c>
      <c r="J32" s="170">
        <v>0.1</v>
      </c>
    </row>
    <row r="33" spans="2:11" ht="30" customHeight="1" x14ac:dyDescent="0.4">
      <c r="B33" s="200"/>
      <c r="C33" s="249" t="s">
        <v>97</v>
      </c>
      <c r="D33" s="256"/>
      <c r="E33" s="252" t="s">
        <v>21</v>
      </c>
      <c r="F33" s="226">
        <v>12</v>
      </c>
      <c r="G33" s="220" t="s">
        <v>100</v>
      </c>
      <c r="H33" s="171">
        <f>H32/8*1.25</f>
        <v>4589.84375</v>
      </c>
      <c r="I33" s="178">
        <f t="shared" si="0"/>
        <v>55078.125</v>
      </c>
      <c r="J33" s="164">
        <v>0.1</v>
      </c>
    </row>
    <row r="34" spans="2:11" ht="30" customHeight="1" x14ac:dyDescent="0.4">
      <c r="B34" s="200"/>
      <c r="C34" s="249" t="s">
        <v>98</v>
      </c>
      <c r="D34" s="256"/>
      <c r="E34" s="252" t="s">
        <v>18</v>
      </c>
      <c r="F34" s="228">
        <v>40</v>
      </c>
      <c r="G34" s="220" t="s">
        <v>100</v>
      </c>
      <c r="H34" s="171">
        <v>26875</v>
      </c>
      <c r="I34" s="178">
        <f t="shared" si="0"/>
        <v>1075000</v>
      </c>
      <c r="J34" s="164">
        <v>0.1</v>
      </c>
    </row>
    <row r="35" spans="2:11" ht="30" customHeight="1" thickBot="1" x14ac:dyDescent="0.45">
      <c r="B35" s="200"/>
      <c r="C35" s="323" t="s">
        <v>99</v>
      </c>
      <c r="D35" s="324"/>
      <c r="E35" s="325" t="s">
        <v>18</v>
      </c>
      <c r="F35" s="237">
        <v>48</v>
      </c>
      <c r="G35" s="326" t="s">
        <v>100</v>
      </c>
      <c r="H35" s="179">
        <f>H34/8*1.25</f>
        <v>4199.21875</v>
      </c>
      <c r="I35" s="178">
        <f t="shared" si="0"/>
        <v>201562.5</v>
      </c>
      <c r="J35" s="319">
        <v>0.1</v>
      </c>
    </row>
    <row r="36" spans="2:11" ht="30" customHeight="1" thickBot="1" x14ac:dyDescent="0.45">
      <c r="B36" s="269"/>
      <c r="C36" s="327" t="s">
        <v>24</v>
      </c>
      <c r="D36" s="327"/>
      <c r="E36" s="327"/>
      <c r="F36" s="327"/>
      <c r="G36" s="327"/>
      <c r="H36" s="209" t="s">
        <v>23</v>
      </c>
      <c r="I36" s="180">
        <v>610000</v>
      </c>
      <c r="J36" s="337"/>
    </row>
    <row r="37" spans="2:11" ht="30" customHeight="1" thickBot="1" x14ac:dyDescent="0.45">
      <c r="B37" s="311"/>
      <c r="C37" s="312"/>
      <c r="D37" s="312"/>
      <c r="E37" s="312"/>
      <c r="F37" s="312"/>
      <c r="G37" s="312"/>
      <c r="H37" s="295" t="s">
        <v>25</v>
      </c>
      <c r="I37" s="180">
        <f>SUM(I16:I36)</f>
        <v>5396538</v>
      </c>
      <c r="J37" s="321">
        <v>0.1</v>
      </c>
    </row>
    <row r="38" spans="2:11" ht="21" customHeight="1" x14ac:dyDescent="0.4">
      <c r="B38" s="145"/>
      <c r="C38" s="145"/>
      <c r="D38" s="186"/>
      <c r="E38" s="187"/>
      <c r="F38" s="208"/>
      <c r="G38" s="216"/>
      <c r="H38" s="188"/>
      <c r="I38" s="189"/>
      <c r="J38" s="190"/>
    </row>
    <row r="39" spans="2:11" ht="24" customHeight="1" x14ac:dyDescent="0.4">
      <c r="B39" s="153" t="s">
        <v>8</v>
      </c>
      <c r="C39" s="153"/>
      <c r="D39" s="153"/>
    </row>
    <row r="40" spans="2:11" ht="24" customHeight="1" thickBot="1" x14ac:dyDescent="0.45">
      <c r="B40" s="153" t="s">
        <v>9</v>
      </c>
      <c r="C40" s="153"/>
      <c r="D40" s="153"/>
      <c r="E40" s="153"/>
      <c r="F40" s="153"/>
      <c r="G40" s="153"/>
      <c r="H40" s="153"/>
    </row>
    <row r="41" spans="2:11" ht="30" customHeight="1" x14ac:dyDescent="0.4">
      <c r="B41" s="273">
        <v>2</v>
      </c>
      <c r="C41" s="331" t="s">
        <v>26</v>
      </c>
      <c r="D41" s="334"/>
      <c r="E41" s="330"/>
      <c r="F41" s="331"/>
      <c r="G41" s="332"/>
      <c r="H41" s="330"/>
      <c r="I41" s="333"/>
      <c r="J41" s="287"/>
    </row>
    <row r="42" spans="2:11" ht="30" customHeight="1" x14ac:dyDescent="0.4">
      <c r="B42" s="197"/>
      <c r="C42" s="280" t="s">
        <v>28</v>
      </c>
      <c r="D42" s="270"/>
      <c r="E42" s="163" t="s">
        <v>29</v>
      </c>
      <c r="F42" s="226">
        <v>2</v>
      </c>
      <c r="G42" s="257" t="s">
        <v>101</v>
      </c>
      <c r="H42" s="258">
        <v>28000</v>
      </c>
      <c r="I42" s="160">
        <f t="shared" ref="I42:I52" si="3">F42*H42</f>
        <v>56000</v>
      </c>
      <c r="J42" s="161">
        <v>0.1</v>
      </c>
    </row>
    <row r="43" spans="2:11" ht="30" customHeight="1" x14ac:dyDescent="0.4">
      <c r="B43" s="197"/>
      <c r="C43" s="280" t="s">
        <v>30</v>
      </c>
      <c r="D43" s="270"/>
      <c r="E43" s="163" t="s">
        <v>31</v>
      </c>
      <c r="F43" s="226">
        <v>22</v>
      </c>
      <c r="G43" s="234" t="s">
        <v>101</v>
      </c>
      <c r="H43" s="182">
        <v>12500</v>
      </c>
      <c r="I43" s="172">
        <f t="shared" si="3"/>
        <v>275000</v>
      </c>
      <c r="J43" s="164">
        <v>0.1</v>
      </c>
    </row>
    <row r="44" spans="2:11" ht="30" customHeight="1" x14ac:dyDescent="0.4">
      <c r="B44" s="197"/>
      <c r="C44" s="280" t="s">
        <v>32</v>
      </c>
      <c r="D44" s="270"/>
      <c r="E44" s="163" t="s">
        <v>33</v>
      </c>
      <c r="F44" s="226">
        <v>300</v>
      </c>
      <c r="G44" s="234" t="s">
        <v>102</v>
      </c>
      <c r="H44" s="182">
        <v>400</v>
      </c>
      <c r="I44" s="172">
        <f t="shared" si="3"/>
        <v>120000</v>
      </c>
      <c r="J44" s="164">
        <v>0.1</v>
      </c>
    </row>
    <row r="45" spans="2:11" ht="30" customHeight="1" x14ac:dyDescent="0.4">
      <c r="B45" s="197"/>
      <c r="C45" s="280" t="s">
        <v>34</v>
      </c>
      <c r="D45" s="270"/>
      <c r="E45" s="163" t="s">
        <v>35</v>
      </c>
      <c r="F45" s="226">
        <v>130</v>
      </c>
      <c r="G45" s="234" t="s">
        <v>102</v>
      </c>
      <c r="H45" s="182">
        <v>400</v>
      </c>
      <c r="I45" s="172">
        <f t="shared" si="3"/>
        <v>52000</v>
      </c>
      <c r="J45" s="164">
        <v>0.1</v>
      </c>
    </row>
    <row r="46" spans="2:11" ht="30" customHeight="1" x14ac:dyDescent="0.4">
      <c r="B46" s="197"/>
      <c r="C46" s="280" t="s">
        <v>36</v>
      </c>
      <c r="D46" s="270"/>
      <c r="E46" s="163" t="s">
        <v>37</v>
      </c>
      <c r="F46" s="226">
        <v>6</v>
      </c>
      <c r="G46" s="234" t="s">
        <v>103</v>
      </c>
      <c r="H46" s="182">
        <v>25000</v>
      </c>
      <c r="I46" s="172">
        <f t="shared" si="3"/>
        <v>150000</v>
      </c>
      <c r="J46" s="164">
        <v>0.1</v>
      </c>
    </row>
    <row r="47" spans="2:11" ht="30" customHeight="1" x14ac:dyDescent="0.4">
      <c r="B47" s="197"/>
      <c r="C47" s="280" t="s">
        <v>38</v>
      </c>
      <c r="D47" s="270"/>
      <c r="E47" s="163" t="s">
        <v>39</v>
      </c>
      <c r="F47" s="226">
        <v>400</v>
      </c>
      <c r="G47" s="234" t="s">
        <v>104</v>
      </c>
      <c r="H47" s="182">
        <v>1400</v>
      </c>
      <c r="I47" s="172">
        <f t="shared" si="3"/>
        <v>560000</v>
      </c>
      <c r="J47" s="164">
        <v>0.1</v>
      </c>
      <c r="K47" s="148"/>
    </row>
    <row r="48" spans="2:11" ht="30" customHeight="1" x14ac:dyDescent="0.4">
      <c r="B48" s="197"/>
      <c r="C48" s="280" t="s">
        <v>111</v>
      </c>
      <c r="D48" s="270"/>
      <c r="E48" s="162" t="s">
        <v>41</v>
      </c>
      <c r="F48" s="228">
        <v>18</v>
      </c>
      <c r="G48" s="214" t="s">
        <v>101</v>
      </c>
      <c r="H48" s="181">
        <v>5000</v>
      </c>
      <c r="I48" s="178">
        <f t="shared" si="3"/>
        <v>90000</v>
      </c>
      <c r="J48" s="164">
        <v>0.1</v>
      </c>
    </row>
    <row r="49" spans="2:10" ht="30" customHeight="1" x14ac:dyDescent="0.4">
      <c r="B49" s="197"/>
      <c r="C49" s="280" t="s">
        <v>112</v>
      </c>
      <c r="D49" s="270"/>
      <c r="E49" s="162" t="s">
        <v>43</v>
      </c>
      <c r="F49" s="228">
        <v>17</v>
      </c>
      <c r="G49" s="214" t="s">
        <v>101</v>
      </c>
      <c r="H49" s="181">
        <v>5000</v>
      </c>
      <c r="I49" s="178">
        <f t="shared" si="3"/>
        <v>85000</v>
      </c>
      <c r="J49" s="164">
        <v>0.1</v>
      </c>
    </row>
    <row r="50" spans="2:10" ht="30" customHeight="1" x14ac:dyDescent="0.4">
      <c r="B50" s="197"/>
      <c r="C50" s="280" t="s">
        <v>115</v>
      </c>
      <c r="D50" s="270"/>
      <c r="E50" s="162" t="s">
        <v>44</v>
      </c>
      <c r="F50" s="228">
        <v>4</v>
      </c>
      <c r="G50" s="235" t="s">
        <v>101</v>
      </c>
      <c r="H50" s="182">
        <v>8000</v>
      </c>
      <c r="I50" s="178">
        <f t="shared" si="3"/>
        <v>32000</v>
      </c>
      <c r="J50" s="164">
        <v>0.1</v>
      </c>
    </row>
    <row r="51" spans="2:10" ht="30" customHeight="1" x14ac:dyDescent="0.4">
      <c r="B51" s="197"/>
      <c r="C51" s="280" t="s">
        <v>116</v>
      </c>
      <c r="D51" s="270"/>
      <c r="E51" s="162" t="s">
        <v>46</v>
      </c>
      <c r="F51" s="228">
        <v>2</v>
      </c>
      <c r="G51" s="235" t="s">
        <v>101</v>
      </c>
      <c r="H51" s="182">
        <v>18000</v>
      </c>
      <c r="I51" s="178">
        <f t="shared" si="3"/>
        <v>36000</v>
      </c>
      <c r="J51" s="164">
        <v>0.1</v>
      </c>
    </row>
    <row r="52" spans="2:10" ht="30" customHeight="1" thickBot="1" x14ac:dyDescent="0.45">
      <c r="B52" s="198"/>
      <c r="C52" s="335" t="s">
        <v>117</v>
      </c>
      <c r="D52" s="336"/>
      <c r="E52" s="183" t="s">
        <v>48</v>
      </c>
      <c r="F52" s="238">
        <v>30</v>
      </c>
      <c r="G52" s="236" t="s">
        <v>105</v>
      </c>
      <c r="H52" s="184">
        <v>100</v>
      </c>
      <c r="I52" s="307">
        <f t="shared" si="3"/>
        <v>3000</v>
      </c>
      <c r="J52" s="185">
        <v>0.1</v>
      </c>
    </row>
    <row r="53" spans="2:10" ht="30" customHeight="1" thickBot="1" x14ac:dyDescent="0.45">
      <c r="B53" s="328"/>
      <c r="C53" s="329"/>
      <c r="D53" s="329"/>
      <c r="E53" s="304"/>
      <c r="F53" s="305"/>
      <c r="G53" s="243"/>
      <c r="H53" s="259" t="s">
        <v>49</v>
      </c>
      <c r="I53" s="245">
        <f>SUM(I42:I52)</f>
        <v>1459000</v>
      </c>
      <c r="J53" s="321">
        <v>0.1</v>
      </c>
    </row>
    <row r="54" spans="2:10" ht="30" customHeight="1" thickBot="1" x14ac:dyDescent="0.45">
      <c r="B54" s="155"/>
      <c r="C54" s="203" t="s">
        <v>11</v>
      </c>
      <c r="D54" s="204"/>
      <c r="E54" s="156" t="s">
        <v>12</v>
      </c>
      <c r="F54" s="203" t="s">
        <v>13</v>
      </c>
      <c r="G54" s="204"/>
      <c r="H54" s="156" t="s">
        <v>14</v>
      </c>
      <c r="I54" s="156" t="s">
        <v>15</v>
      </c>
      <c r="J54" s="158" t="s">
        <v>16</v>
      </c>
    </row>
    <row r="55" spans="2:10" ht="30" customHeight="1" x14ac:dyDescent="0.4">
      <c r="B55" s="273">
        <v>4</v>
      </c>
      <c r="C55" s="282" t="s">
        <v>50</v>
      </c>
      <c r="D55" s="283"/>
      <c r="E55" s="250"/>
      <c r="F55" s="224"/>
      <c r="G55" s="284"/>
      <c r="H55" s="285"/>
      <c r="I55" s="286"/>
      <c r="J55" s="287"/>
    </row>
    <row r="56" spans="2:10" ht="30" customHeight="1" x14ac:dyDescent="0.4">
      <c r="B56" s="197"/>
      <c r="C56" s="280" t="s">
        <v>87</v>
      </c>
      <c r="D56" s="270"/>
      <c r="E56" s="251" t="s">
        <v>52</v>
      </c>
      <c r="F56" s="228">
        <v>2</v>
      </c>
      <c r="G56" s="222" t="s">
        <v>103</v>
      </c>
      <c r="H56" s="233">
        <v>60000</v>
      </c>
      <c r="I56" s="172">
        <f t="shared" ref="I56:I62" si="4">F56*H56</f>
        <v>120000</v>
      </c>
      <c r="J56" s="164">
        <v>0.1</v>
      </c>
    </row>
    <row r="57" spans="2:10" ht="30" customHeight="1" x14ac:dyDescent="0.4">
      <c r="B57" s="197"/>
      <c r="C57" s="280" t="s">
        <v>88</v>
      </c>
      <c r="D57" s="270"/>
      <c r="E57" s="251" t="s">
        <v>54</v>
      </c>
      <c r="F57" s="228">
        <v>7</v>
      </c>
      <c r="G57" s="222" t="s">
        <v>103</v>
      </c>
      <c r="H57" s="171">
        <v>60000</v>
      </c>
      <c r="I57" s="172">
        <f t="shared" si="4"/>
        <v>420000</v>
      </c>
      <c r="J57" s="164">
        <v>0.1</v>
      </c>
    </row>
    <row r="58" spans="2:10" ht="30" customHeight="1" x14ac:dyDescent="0.4">
      <c r="B58" s="197"/>
      <c r="C58" s="280" t="s">
        <v>89</v>
      </c>
      <c r="D58" s="270"/>
      <c r="E58" s="251" t="s">
        <v>56</v>
      </c>
      <c r="F58" s="228">
        <v>1</v>
      </c>
      <c r="G58" s="222" t="s">
        <v>103</v>
      </c>
      <c r="H58" s="171">
        <v>22000</v>
      </c>
      <c r="I58" s="172">
        <f t="shared" si="4"/>
        <v>22000</v>
      </c>
      <c r="J58" s="164">
        <v>0.1</v>
      </c>
    </row>
    <row r="59" spans="2:10" ht="30" customHeight="1" x14ac:dyDescent="0.4">
      <c r="B59" s="197"/>
      <c r="C59" s="280" t="s">
        <v>57</v>
      </c>
      <c r="D59" s="270"/>
      <c r="E59" s="251"/>
      <c r="F59" s="228">
        <v>12</v>
      </c>
      <c r="G59" s="222" t="s">
        <v>100</v>
      </c>
      <c r="H59" s="171">
        <v>26000</v>
      </c>
      <c r="I59" s="172">
        <f t="shared" si="4"/>
        <v>312000</v>
      </c>
      <c r="J59" s="164">
        <v>0.1</v>
      </c>
    </row>
    <row r="60" spans="2:10" ht="30" customHeight="1" x14ac:dyDescent="0.4">
      <c r="B60" s="197"/>
      <c r="C60" s="280" t="s">
        <v>90</v>
      </c>
      <c r="D60" s="270"/>
      <c r="E60" s="251" t="s">
        <v>52</v>
      </c>
      <c r="F60" s="228">
        <v>9</v>
      </c>
      <c r="G60" s="222" t="s">
        <v>103</v>
      </c>
      <c r="H60" s="171">
        <v>60000</v>
      </c>
      <c r="I60" s="172">
        <f t="shared" si="4"/>
        <v>540000</v>
      </c>
      <c r="J60" s="164">
        <v>0.1</v>
      </c>
    </row>
    <row r="61" spans="2:10" ht="30" customHeight="1" x14ac:dyDescent="0.4">
      <c r="B61" s="197"/>
      <c r="C61" s="280" t="s">
        <v>90</v>
      </c>
      <c r="D61" s="270"/>
      <c r="E61" s="251" t="s">
        <v>59</v>
      </c>
      <c r="F61" s="228">
        <v>1</v>
      </c>
      <c r="G61" s="222" t="s">
        <v>103</v>
      </c>
      <c r="H61" s="171">
        <v>11000</v>
      </c>
      <c r="I61" s="172">
        <f t="shared" si="4"/>
        <v>11000</v>
      </c>
      <c r="J61" s="164">
        <v>0.1</v>
      </c>
    </row>
    <row r="62" spans="2:10" ht="30" customHeight="1" thickBot="1" x14ac:dyDescent="0.45">
      <c r="B62" s="274"/>
      <c r="C62" s="281" t="s">
        <v>60</v>
      </c>
      <c r="D62" s="271"/>
      <c r="E62" s="266"/>
      <c r="F62" s="230">
        <v>12</v>
      </c>
      <c r="G62" s="223" t="s">
        <v>100</v>
      </c>
      <c r="H62" s="191">
        <v>26000</v>
      </c>
      <c r="I62" s="178">
        <f t="shared" si="4"/>
        <v>312000</v>
      </c>
      <c r="J62" s="164">
        <v>0.1</v>
      </c>
    </row>
    <row r="63" spans="2:10" ht="30" customHeight="1" thickBot="1" x14ac:dyDescent="0.45">
      <c r="B63" s="275"/>
      <c r="C63" s="246"/>
      <c r="D63" s="246"/>
      <c r="E63" s="246"/>
      <c r="F63" s="246"/>
      <c r="G63" s="246"/>
      <c r="H63" s="278" t="s">
        <v>91</v>
      </c>
      <c r="I63" s="180">
        <f>SUM(I56:I62)</f>
        <v>1737000</v>
      </c>
      <c r="J63" s="164">
        <v>0.1</v>
      </c>
    </row>
    <row r="64" spans="2:10" ht="21" customHeight="1" thickBot="1" x14ac:dyDescent="0.45">
      <c r="B64" s="272"/>
      <c r="C64" s="276"/>
      <c r="D64" s="276"/>
      <c r="E64" s="276"/>
      <c r="F64" s="276"/>
      <c r="G64" s="276"/>
      <c r="H64" s="279"/>
      <c r="I64" s="277"/>
      <c r="J64" s="164"/>
    </row>
    <row r="65" spans="2:10" ht="30" customHeight="1" thickBot="1" x14ac:dyDescent="0.45">
      <c r="B65" s="288">
        <v>5</v>
      </c>
      <c r="C65" s="289" t="s">
        <v>62</v>
      </c>
      <c r="D65" s="290"/>
      <c r="E65" s="291" t="s">
        <v>92</v>
      </c>
      <c r="F65" s="292"/>
      <c r="G65" s="293"/>
      <c r="H65" s="294" t="s">
        <v>93</v>
      </c>
      <c r="I65" s="180">
        <f>(I37+I53+I63)/20</f>
        <v>429626.9</v>
      </c>
      <c r="J65" s="193">
        <v>0.1</v>
      </c>
    </row>
    <row r="66" spans="2:10" ht="30" customHeight="1" thickBot="1" x14ac:dyDescent="0.45">
      <c r="B66" s="192"/>
      <c r="C66" s="202"/>
      <c r="D66" s="296"/>
      <c r="E66" s="322" t="s">
        <v>63</v>
      </c>
      <c r="F66" s="322"/>
      <c r="G66" s="322"/>
      <c r="H66" s="306" t="s">
        <v>94</v>
      </c>
      <c r="I66" s="180">
        <f>I37+I53+I63+I65</f>
        <v>9022164.9000000004</v>
      </c>
      <c r="J66" s="164"/>
    </row>
    <row r="67" spans="2:10" ht="30" customHeight="1" thickBot="1" x14ac:dyDescent="0.45">
      <c r="B67" s="192"/>
      <c r="C67" s="202"/>
      <c r="D67" s="296"/>
      <c r="E67" s="297"/>
      <c r="F67" s="300"/>
      <c r="G67" s="301"/>
      <c r="H67" s="306" t="s">
        <v>64</v>
      </c>
      <c r="I67" s="180">
        <f>I66*10%</f>
        <v>902216.49000000011</v>
      </c>
      <c r="J67" s="164">
        <v>0.1</v>
      </c>
    </row>
    <row r="68" spans="2:10" ht="30" customHeight="1" thickBot="1" x14ac:dyDescent="0.45">
      <c r="B68" s="192"/>
      <c r="C68" s="202"/>
      <c r="D68" s="296"/>
      <c r="E68" s="297"/>
      <c r="F68" s="298"/>
      <c r="G68" s="299"/>
      <c r="H68" s="306" t="s">
        <v>106</v>
      </c>
      <c r="I68" s="180">
        <f>SUM(I66:I67)</f>
        <v>9924381.3900000006</v>
      </c>
      <c r="J68" s="164"/>
    </row>
    <row r="69" spans="2:10" ht="30" customHeight="1" x14ac:dyDescent="0.4">
      <c r="B69" s="192"/>
      <c r="C69" s="202"/>
      <c r="D69" s="296"/>
      <c r="E69" s="297"/>
      <c r="F69" s="298"/>
      <c r="G69" s="299"/>
      <c r="H69" s="295"/>
      <c r="I69" s="317"/>
      <c r="J69" s="319"/>
    </row>
    <row r="70" spans="2:10" ht="30" customHeight="1" x14ac:dyDescent="0.4">
      <c r="B70" s="192"/>
      <c r="C70" s="202"/>
      <c r="D70" s="296"/>
      <c r="E70" s="297"/>
      <c r="F70" s="298"/>
      <c r="G70" s="299"/>
      <c r="H70" s="295"/>
      <c r="I70" s="317"/>
      <c r="J70" s="167"/>
    </row>
    <row r="71" spans="2:10" ht="30" customHeight="1" x14ac:dyDescent="0.4">
      <c r="B71" s="192"/>
      <c r="C71" s="202"/>
      <c r="D71" s="296"/>
      <c r="E71" s="297"/>
      <c r="F71" s="298"/>
      <c r="G71" s="299"/>
      <c r="H71" s="295"/>
      <c r="I71" s="317"/>
      <c r="J71" s="167"/>
    </row>
    <row r="72" spans="2:10" ht="30" customHeight="1" thickBot="1" x14ac:dyDescent="0.45">
      <c r="B72" s="302"/>
      <c r="C72" s="303"/>
      <c r="D72" s="243"/>
      <c r="E72" s="304"/>
      <c r="F72" s="305"/>
      <c r="G72" s="243"/>
      <c r="H72" s="259"/>
      <c r="I72" s="320"/>
      <c r="J72" s="321"/>
    </row>
    <row r="73" spans="2:10" ht="21" customHeight="1" x14ac:dyDescent="0.4">
      <c r="B73" s="202"/>
      <c r="C73" s="202"/>
      <c r="D73" s="202"/>
      <c r="E73" s="202"/>
      <c r="F73" s="306"/>
      <c r="G73" s="316"/>
      <c r="H73" s="295"/>
      <c r="I73" s="317"/>
      <c r="J73" s="318"/>
    </row>
  </sheetData>
  <mergeCells count="68">
    <mergeCell ref="B41:B52"/>
    <mergeCell ref="C36:G37"/>
    <mergeCell ref="B36:B37"/>
    <mergeCell ref="B4:D5"/>
    <mergeCell ref="E66:G66"/>
    <mergeCell ref="B63:G64"/>
    <mergeCell ref="C65:D65"/>
    <mergeCell ref="F54:G54"/>
    <mergeCell ref="C59:D59"/>
    <mergeCell ref="C60:D60"/>
    <mergeCell ref="C61:D61"/>
    <mergeCell ref="C62:D62"/>
    <mergeCell ref="B55:B62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5:D35"/>
    <mergeCell ref="F14:G14"/>
    <mergeCell ref="C42:D42"/>
    <mergeCell ref="C43:D43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H7:J7"/>
    <mergeCell ref="H8:J8"/>
    <mergeCell ref="H9:J9"/>
    <mergeCell ref="B1:I2"/>
    <mergeCell ref="H3:J3"/>
    <mergeCell ref="C9:C10"/>
    <mergeCell ref="B40:H40"/>
    <mergeCell ref="E65:F65"/>
    <mergeCell ref="D9:D10"/>
    <mergeCell ref="B12:D12"/>
    <mergeCell ref="B13:H13"/>
    <mergeCell ref="B39:D39"/>
    <mergeCell ref="B15:B35"/>
    <mergeCell ref="C14:D14"/>
    <mergeCell ref="C15:D15"/>
    <mergeCell ref="C16:D16"/>
    <mergeCell ref="C17:D17"/>
    <mergeCell ref="C18:D18"/>
    <mergeCell ref="C19:D19"/>
    <mergeCell ref="B7:D7"/>
    <mergeCell ref="B6:D6"/>
  </mergeCells>
  <phoneticPr fontId="3"/>
  <pageMargins left="0.16" right="0.16" top="0.16" bottom="0.16" header="0.16" footer="0.3"/>
  <pageSetup paperSize="13" scale="70" orientation="portrait" r:id="rId1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50FF-51E2-49DF-800E-DDD5B6046565}">
  <dimension ref="B1:K73"/>
  <sheetViews>
    <sheetView tabSelected="1" zoomScaleNormal="100" zoomScaleSheetLayoutView="100" workbookViewId="0">
      <selection activeCell="F12" sqref="F12"/>
    </sheetView>
  </sheetViews>
  <sheetFormatPr defaultColWidth="8" defaultRowHeight="21" customHeight="1" x14ac:dyDescent="0.4"/>
  <cols>
    <col min="1" max="1" width="4.625" style="143" customWidth="1"/>
    <col min="2" max="2" width="5.875" style="148" customWidth="1"/>
    <col min="3" max="3" width="9.5" style="148" customWidth="1"/>
    <col min="4" max="4" width="30.875" style="143" customWidth="1"/>
    <col min="5" max="5" width="14.875" style="143" customWidth="1"/>
    <col min="6" max="6" width="6.5" style="154" customWidth="1"/>
    <col min="7" max="7" width="3.25" style="211" customWidth="1"/>
    <col min="8" max="8" width="13.875" style="143" customWidth="1"/>
    <col min="9" max="9" width="14.75" style="143" customWidth="1"/>
    <col min="10" max="10" width="6.625" style="143" customWidth="1"/>
    <col min="11" max="11" width="8" style="143"/>
    <col min="12" max="12" width="8.375" style="143" customWidth="1"/>
    <col min="13" max="13" width="8" style="143"/>
    <col min="14" max="14" width="17.125" style="143" customWidth="1"/>
    <col min="15" max="15" width="8" style="143"/>
    <col min="16" max="16" width="20.375" style="143" customWidth="1"/>
    <col min="17" max="16384" width="8" style="143"/>
  </cols>
  <sheetData>
    <row r="1" spans="2:10" ht="21" customHeight="1" x14ac:dyDescent="0.4">
      <c r="B1" s="315" t="s">
        <v>0</v>
      </c>
      <c r="C1" s="315"/>
      <c r="D1" s="315"/>
      <c r="E1" s="315"/>
      <c r="F1" s="315"/>
      <c r="G1" s="315"/>
      <c r="H1" s="315"/>
      <c r="I1" s="315"/>
      <c r="J1" s="194"/>
    </row>
    <row r="2" spans="2:10" ht="21" customHeight="1" x14ac:dyDescent="0.4">
      <c r="B2" s="315"/>
      <c r="C2" s="315"/>
      <c r="D2" s="315"/>
      <c r="E2" s="315"/>
      <c r="F2" s="315"/>
      <c r="G2" s="315"/>
      <c r="H2" s="315"/>
      <c r="I2" s="315"/>
      <c r="J2" s="142"/>
    </row>
    <row r="3" spans="2:10" ht="21" customHeight="1" x14ac:dyDescent="0.4">
      <c r="B3" s="144"/>
      <c r="C3" s="144"/>
      <c r="D3" s="145"/>
      <c r="E3" s="145"/>
      <c r="F3" s="205"/>
      <c r="G3" s="210"/>
      <c r="H3" s="146" t="s">
        <v>95</v>
      </c>
      <c r="I3" s="146"/>
      <c r="J3" s="146"/>
    </row>
    <row r="4" spans="2:10" ht="21" customHeight="1" x14ac:dyDescent="0.4">
      <c r="B4" s="313" t="s">
        <v>109</v>
      </c>
      <c r="C4" s="313"/>
      <c r="D4" s="313"/>
      <c r="E4" s="145"/>
      <c r="F4" s="205"/>
      <c r="G4" s="210"/>
      <c r="H4" s="196"/>
      <c r="I4" s="196"/>
      <c r="J4" s="196"/>
    </row>
    <row r="5" spans="2:10" ht="30.75" customHeight="1" thickBot="1" x14ac:dyDescent="0.45">
      <c r="B5" s="314"/>
      <c r="C5" s="314"/>
      <c r="D5" s="314"/>
    </row>
    <row r="6" spans="2:10" ht="21" customHeight="1" x14ac:dyDescent="0.15">
      <c r="B6" s="150" t="s">
        <v>2</v>
      </c>
      <c r="C6" s="150"/>
      <c r="D6" s="150"/>
      <c r="F6" s="206"/>
      <c r="G6" s="212"/>
      <c r="H6" s="195" t="s">
        <v>3</v>
      </c>
    </row>
    <row r="7" spans="2:10" ht="21" customHeight="1" x14ac:dyDescent="0.4">
      <c r="B7" s="149" t="s">
        <v>110</v>
      </c>
      <c r="C7" s="149"/>
      <c r="D7" s="149"/>
      <c r="H7" s="150" t="s">
        <v>5</v>
      </c>
      <c r="I7" s="150"/>
      <c r="J7" s="150"/>
    </row>
    <row r="8" spans="2:10" ht="21" customHeight="1" x14ac:dyDescent="0.4">
      <c r="F8" s="207"/>
      <c r="G8" s="213"/>
      <c r="H8" s="151" t="s">
        <v>6</v>
      </c>
      <c r="I8" s="151"/>
      <c r="J8" s="151"/>
    </row>
    <row r="9" spans="2:10" ht="21" customHeight="1" x14ac:dyDescent="0.4">
      <c r="B9" s="147"/>
      <c r="C9" s="308" t="s">
        <v>107</v>
      </c>
      <c r="D9" s="309">
        <f>I68</f>
        <v>9784211.7449999992</v>
      </c>
      <c r="E9" s="152"/>
      <c r="H9" s="150" t="s">
        <v>7</v>
      </c>
      <c r="I9" s="150"/>
      <c r="J9" s="150"/>
    </row>
    <row r="10" spans="2:10" ht="21" customHeight="1" thickBot="1" x14ac:dyDescent="0.45">
      <c r="C10" s="308"/>
      <c r="D10" s="310"/>
      <c r="E10" s="148"/>
      <c r="H10" s="152"/>
    </row>
    <row r="11" spans="2:10" ht="21" customHeight="1" x14ac:dyDescent="0.4">
      <c r="D11" s="154" t="s">
        <v>108</v>
      </c>
    </row>
    <row r="12" spans="2:10" ht="21" customHeight="1" x14ac:dyDescent="0.4">
      <c r="B12" s="153" t="s">
        <v>8</v>
      </c>
      <c r="C12" s="153"/>
      <c r="D12" s="153"/>
    </row>
    <row r="13" spans="2:10" ht="21" customHeight="1" thickBot="1" x14ac:dyDescent="0.45">
      <c r="B13" s="153" t="s">
        <v>65</v>
      </c>
      <c r="C13" s="153"/>
      <c r="D13" s="153"/>
      <c r="E13" s="153"/>
      <c r="F13" s="153"/>
      <c r="G13" s="153"/>
      <c r="H13" s="153"/>
      <c r="I13" s="154"/>
    </row>
    <row r="14" spans="2:10" ht="30" customHeight="1" thickBot="1" x14ac:dyDescent="0.45">
      <c r="B14" s="155"/>
      <c r="C14" s="203" t="s">
        <v>11</v>
      </c>
      <c r="D14" s="204"/>
      <c r="E14" s="201" t="s">
        <v>12</v>
      </c>
      <c r="F14" s="203" t="s">
        <v>13</v>
      </c>
      <c r="G14" s="204"/>
      <c r="H14" s="156" t="s">
        <v>14</v>
      </c>
      <c r="I14" s="157" t="s">
        <v>15</v>
      </c>
      <c r="J14" s="158" t="s">
        <v>16</v>
      </c>
    </row>
    <row r="15" spans="2:10" ht="30" customHeight="1" x14ac:dyDescent="0.4">
      <c r="B15" s="199">
        <v>1</v>
      </c>
      <c r="C15" s="247" t="s">
        <v>17</v>
      </c>
      <c r="D15" s="254"/>
      <c r="E15" s="250"/>
      <c r="F15" s="224"/>
      <c r="G15" s="217"/>
      <c r="H15" s="159"/>
      <c r="I15" s="160"/>
      <c r="J15" s="161"/>
    </row>
    <row r="16" spans="2:10" ht="30" customHeight="1" x14ac:dyDescent="0.4">
      <c r="B16" s="200"/>
      <c r="C16" s="248" t="s">
        <v>19</v>
      </c>
      <c r="D16" s="255"/>
      <c r="E16" s="251"/>
      <c r="F16" s="225"/>
      <c r="G16" s="217"/>
      <c r="H16" s="159"/>
      <c r="I16" s="160"/>
      <c r="J16" s="161"/>
    </row>
    <row r="17" spans="2:10" ht="30" customHeight="1" x14ac:dyDescent="0.4">
      <c r="B17" s="200"/>
      <c r="C17" s="249" t="s">
        <v>20</v>
      </c>
      <c r="D17" s="256"/>
      <c r="E17" s="252" t="s">
        <v>21</v>
      </c>
      <c r="F17" s="225">
        <v>1</v>
      </c>
      <c r="G17" s="217" t="s">
        <v>100</v>
      </c>
      <c r="H17" s="159">
        <v>3672</v>
      </c>
      <c r="I17" s="160">
        <f>F17*H17</f>
        <v>3672</v>
      </c>
      <c r="J17" s="164">
        <v>0.1</v>
      </c>
    </row>
    <row r="18" spans="2:10" ht="30" customHeight="1" x14ac:dyDescent="0.4">
      <c r="B18" s="200"/>
      <c r="C18" s="248" t="s">
        <v>66</v>
      </c>
      <c r="D18" s="255"/>
      <c r="E18" s="251" t="s">
        <v>18</v>
      </c>
      <c r="F18" s="226">
        <v>29</v>
      </c>
      <c r="G18" s="217" t="s">
        <v>100</v>
      </c>
      <c r="H18" s="159">
        <v>3359</v>
      </c>
      <c r="I18" s="160">
        <f>F18*H18</f>
        <v>97411</v>
      </c>
      <c r="J18" s="164">
        <v>0.1</v>
      </c>
    </row>
    <row r="19" spans="2:10" ht="30" customHeight="1" x14ac:dyDescent="0.4">
      <c r="B19" s="200"/>
      <c r="C19" s="263" t="s">
        <v>22</v>
      </c>
      <c r="D19" s="264"/>
      <c r="E19" s="253"/>
      <c r="F19" s="227"/>
      <c r="G19" s="218"/>
      <c r="H19" s="165"/>
      <c r="I19" s="166"/>
      <c r="J19" s="167"/>
    </row>
    <row r="20" spans="2:10" ht="30" customHeight="1" x14ac:dyDescent="0.4">
      <c r="B20" s="200"/>
      <c r="C20" s="260" t="s">
        <v>69</v>
      </c>
      <c r="D20" s="261"/>
      <c r="E20" s="262" t="s">
        <v>21</v>
      </c>
      <c r="F20" s="225">
        <v>1</v>
      </c>
      <c r="G20" s="219" t="s">
        <v>100</v>
      </c>
      <c r="H20" s="168">
        <v>23500</v>
      </c>
      <c r="I20" s="169">
        <f t="shared" ref="I20:I35" si="0">F20*H20</f>
        <v>23500</v>
      </c>
      <c r="J20" s="170">
        <v>0.1</v>
      </c>
    </row>
    <row r="21" spans="2:10" ht="30" customHeight="1" x14ac:dyDescent="0.4">
      <c r="B21" s="200"/>
      <c r="C21" s="248" t="s">
        <v>70</v>
      </c>
      <c r="D21" s="255"/>
      <c r="E21" s="252" t="s">
        <v>21</v>
      </c>
      <c r="F21" s="226">
        <v>4</v>
      </c>
      <c r="G21" s="220" t="s">
        <v>100</v>
      </c>
      <c r="H21" s="171">
        <f>H20/8*1.25</f>
        <v>3671.875</v>
      </c>
      <c r="I21" s="172">
        <f t="shared" si="0"/>
        <v>14687.5</v>
      </c>
      <c r="J21" s="164">
        <v>0.1</v>
      </c>
    </row>
    <row r="22" spans="2:10" ht="30" customHeight="1" x14ac:dyDescent="0.4">
      <c r="B22" s="200"/>
      <c r="C22" s="248" t="s">
        <v>68</v>
      </c>
      <c r="D22" s="255"/>
      <c r="E22" s="252" t="s">
        <v>21</v>
      </c>
      <c r="F22" s="226">
        <v>2</v>
      </c>
      <c r="G22" s="220" t="s">
        <v>100</v>
      </c>
      <c r="H22" s="171">
        <v>23500</v>
      </c>
      <c r="I22" s="172">
        <f t="shared" si="0"/>
        <v>47000</v>
      </c>
      <c r="J22" s="164">
        <v>0.1</v>
      </c>
    </row>
    <row r="23" spans="2:10" ht="30" customHeight="1" x14ac:dyDescent="0.4">
      <c r="B23" s="200"/>
      <c r="C23" s="248" t="s">
        <v>71</v>
      </c>
      <c r="D23" s="255"/>
      <c r="E23" s="252" t="s">
        <v>21</v>
      </c>
      <c r="F23" s="226">
        <v>8</v>
      </c>
      <c r="G23" s="220" t="s">
        <v>100</v>
      </c>
      <c r="H23" s="171">
        <v>3672</v>
      </c>
      <c r="I23" s="172">
        <f t="shared" si="0"/>
        <v>29376</v>
      </c>
      <c r="J23" s="164">
        <v>0.1</v>
      </c>
    </row>
    <row r="24" spans="2:10" ht="30" customHeight="1" x14ac:dyDescent="0.4">
      <c r="B24" s="200"/>
      <c r="C24" s="248" t="s">
        <v>72</v>
      </c>
      <c r="D24" s="255"/>
      <c r="E24" s="252" t="s">
        <v>21</v>
      </c>
      <c r="F24" s="226">
        <v>1</v>
      </c>
      <c r="G24" s="220" t="s">
        <v>100</v>
      </c>
      <c r="H24" s="173">
        <v>23500</v>
      </c>
      <c r="I24" s="160">
        <f t="shared" si="0"/>
        <v>23500</v>
      </c>
      <c r="J24" s="161">
        <v>0.1</v>
      </c>
    </row>
    <row r="25" spans="2:10" ht="30" customHeight="1" x14ac:dyDescent="0.4">
      <c r="B25" s="200"/>
      <c r="C25" s="263" t="s">
        <v>85</v>
      </c>
      <c r="D25" s="264"/>
      <c r="E25" s="266" t="s">
        <v>21</v>
      </c>
      <c r="F25" s="231">
        <v>3</v>
      </c>
      <c r="G25" s="232" t="s">
        <v>100</v>
      </c>
      <c r="H25" s="191">
        <f>H22/8*1.25</f>
        <v>3671.875</v>
      </c>
      <c r="I25" s="175">
        <f t="shared" si="0"/>
        <v>11015.625</v>
      </c>
      <c r="J25" s="176">
        <v>0.1</v>
      </c>
    </row>
    <row r="26" spans="2:10" ht="30" customHeight="1" x14ac:dyDescent="0.4">
      <c r="B26" s="200"/>
      <c r="C26" s="260" t="s">
        <v>73</v>
      </c>
      <c r="D26" s="261"/>
      <c r="E26" s="265" t="s">
        <v>18</v>
      </c>
      <c r="F26" s="229">
        <v>29</v>
      </c>
      <c r="G26" s="217" t="s">
        <v>100</v>
      </c>
      <c r="H26" s="173">
        <v>21500</v>
      </c>
      <c r="I26" s="177">
        <f t="shared" si="0"/>
        <v>623500</v>
      </c>
      <c r="J26" s="170">
        <v>0.1</v>
      </c>
    </row>
    <row r="27" spans="2:10" ht="30" customHeight="1" x14ac:dyDescent="0.4">
      <c r="B27" s="200"/>
      <c r="C27" s="248" t="s">
        <v>74</v>
      </c>
      <c r="D27" s="255"/>
      <c r="E27" s="251" t="s">
        <v>18</v>
      </c>
      <c r="F27" s="228">
        <v>40</v>
      </c>
      <c r="G27" s="220" t="s">
        <v>100</v>
      </c>
      <c r="H27" s="171">
        <f>H26/8*1.25</f>
        <v>3359.375</v>
      </c>
      <c r="I27" s="178">
        <f t="shared" si="0"/>
        <v>134375</v>
      </c>
      <c r="J27" s="164">
        <v>0.1</v>
      </c>
    </row>
    <row r="28" spans="2:10" ht="30" customHeight="1" x14ac:dyDescent="0.4">
      <c r="B28" s="200"/>
      <c r="C28" s="248" t="s">
        <v>75</v>
      </c>
      <c r="D28" s="255"/>
      <c r="E28" s="251" t="s">
        <v>18</v>
      </c>
      <c r="F28" s="228">
        <v>58</v>
      </c>
      <c r="G28" s="220" t="s">
        <v>100</v>
      </c>
      <c r="H28" s="171">
        <v>21500</v>
      </c>
      <c r="I28" s="178">
        <f t="shared" si="0"/>
        <v>1247000</v>
      </c>
      <c r="J28" s="164">
        <v>0.1</v>
      </c>
    </row>
    <row r="29" spans="2:10" ht="30" customHeight="1" x14ac:dyDescent="0.4">
      <c r="B29" s="200"/>
      <c r="C29" s="248" t="s">
        <v>76</v>
      </c>
      <c r="D29" s="255"/>
      <c r="E29" s="251" t="s">
        <v>18</v>
      </c>
      <c r="F29" s="228">
        <v>80</v>
      </c>
      <c r="G29" s="220" t="s">
        <v>100</v>
      </c>
      <c r="H29" s="171">
        <v>3359</v>
      </c>
      <c r="I29" s="172">
        <f t="shared" si="0"/>
        <v>268720</v>
      </c>
      <c r="J29" s="164">
        <v>0.1</v>
      </c>
    </row>
    <row r="30" spans="2:10" ht="30" customHeight="1" x14ac:dyDescent="0.4">
      <c r="B30" s="200"/>
      <c r="C30" s="248" t="s">
        <v>73</v>
      </c>
      <c r="D30" s="255"/>
      <c r="E30" s="251" t="s">
        <v>18</v>
      </c>
      <c r="F30" s="228">
        <v>29</v>
      </c>
      <c r="G30" s="220" t="s">
        <v>100</v>
      </c>
      <c r="H30" s="233">
        <v>21500</v>
      </c>
      <c r="I30" s="172">
        <f t="shared" si="0"/>
        <v>623500</v>
      </c>
      <c r="J30" s="161">
        <v>0.1</v>
      </c>
    </row>
    <row r="31" spans="2:10" ht="30" customHeight="1" x14ac:dyDescent="0.4">
      <c r="B31" s="200"/>
      <c r="C31" s="263" t="s">
        <v>77</v>
      </c>
      <c r="D31" s="264"/>
      <c r="E31" s="253" t="s">
        <v>18</v>
      </c>
      <c r="F31" s="230">
        <v>30</v>
      </c>
      <c r="G31" s="221" t="s">
        <v>100</v>
      </c>
      <c r="H31" s="174">
        <f>H28/8*1.25</f>
        <v>3359.375</v>
      </c>
      <c r="I31" s="175">
        <f t="shared" si="0"/>
        <v>100781.25</v>
      </c>
      <c r="J31" s="176">
        <v>0.1</v>
      </c>
    </row>
    <row r="32" spans="2:10" ht="30" customHeight="1" x14ac:dyDescent="0.4">
      <c r="B32" s="200"/>
      <c r="C32" s="267" t="s">
        <v>96</v>
      </c>
      <c r="D32" s="268"/>
      <c r="E32" s="262" t="s">
        <v>21</v>
      </c>
      <c r="F32" s="225">
        <v>4</v>
      </c>
      <c r="G32" s="217" t="s">
        <v>100</v>
      </c>
      <c r="H32" s="173">
        <v>29375</v>
      </c>
      <c r="I32" s="177">
        <f t="shared" si="0"/>
        <v>117500</v>
      </c>
      <c r="J32" s="170">
        <v>0.1</v>
      </c>
    </row>
    <row r="33" spans="2:11" ht="30" customHeight="1" x14ac:dyDescent="0.4">
      <c r="B33" s="200"/>
      <c r="C33" s="249" t="s">
        <v>97</v>
      </c>
      <c r="D33" s="256"/>
      <c r="E33" s="252" t="s">
        <v>21</v>
      </c>
      <c r="F33" s="226">
        <v>12</v>
      </c>
      <c r="G33" s="220" t="s">
        <v>100</v>
      </c>
      <c r="H33" s="171">
        <f>H32/8*1.25</f>
        <v>4589.84375</v>
      </c>
      <c r="I33" s="178">
        <f t="shared" si="0"/>
        <v>55078.125</v>
      </c>
      <c r="J33" s="164">
        <v>0.1</v>
      </c>
    </row>
    <row r="34" spans="2:11" ht="30" customHeight="1" x14ac:dyDescent="0.4">
      <c r="B34" s="200"/>
      <c r="C34" s="249" t="s">
        <v>98</v>
      </c>
      <c r="D34" s="256"/>
      <c r="E34" s="252" t="s">
        <v>18</v>
      </c>
      <c r="F34" s="228">
        <v>40</v>
      </c>
      <c r="G34" s="220" t="s">
        <v>100</v>
      </c>
      <c r="H34" s="171">
        <v>26875</v>
      </c>
      <c r="I34" s="178">
        <f t="shared" si="0"/>
        <v>1075000</v>
      </c>
      <c r="J34" s="164">
        <v>0.1</v>
      </c>
    </row>
    <row r="35" spans="2:11" ht="30" customHeight="1" thickBot="1" x14ac:dyDescent="0.45">
      <c r="B35" s="200"/>
      <c r="C35" s="323" t="s">
        <v>99</v>
      </c>
      <c r="D35" s="324"/>
      <c r="E35" s="325" t="s">
        <v>18</v>
      </c>
      <c r="F35" s="237">
        <v>48</v>
      </c>
      <c r="G35" s="326" t="s">
        <v>100</v>
      </c>
      <c r="H35" s="179">
        <f>H34/8*1.25</f>
        <v>4199.21875</v>
      </c>
      <c r="I35" s="178">
        <f t="shared" si="0"/>
        <v>201562.5</v>
      </c>
      <c r="J35" s="319">
        <v>0.1</v>
      </c>
    </row>
    <row r="36" spans="2:11" ht="30" customHeight="1" thickBot="1" x14ac:dyDescent="0.45">
      <c r="B36" s="269"/>
      <c r="C36" s="327" t="s">
        <v>24</v>
      </c>
      <c r="D36" s="327"/>
      <c r="E36" s="327"/>
      <c r="F36" s="327"/>
      <c r="G36" s="327"/>
      <c r="H36" s="209" t="s">
        <v>23</v>
      </c>
      <c r="I36" s="180">
        <v>610000</v>
      </c>
      <c r="J36" s="337"/>
    </row>
    <row r="37" spans="2:11" ht="30" customHeight="1" thickBot="1" x14ac:dyDescent="0.45">
      <c r="B37" s="311"/>
      <c r="C37" s="312"/>
      <c r="D37" s="312"/>
      <c r="E37" s="312"/>
      <c r="F37" s="312"/>
      <c r="G37" s="312"/>
      <c r="H37" s="295" t="s">
        <v>25</v>
      </c>
      <c r="I37" s="180">
        <f>SUM(I16:I36)</f>
        <v>5307179</v>
      </c>
      <c r="J37" s="321">
        <v>0.1</v>
      </c>
    </row>
    <row r="38" spans="2:11" ht="21" customHeight="1" x14ac:dyDescent="0.4">
      <c r="B38" s="145"/>
      <c r="C38" s="145"/>
      <c r="D38" s="186"/>
      <c r="E38" s="187"/>
      <c r="F38" s="208"/>
      <c r="G38" s="216"/>
      <c r="H38" s="188"/>
      <c r="I38" s="189"/>
      <c r="J38" s="190"/>
    </row>
    <row r="39" spans="2:11" ht="24" customHeight="1" x14ac:dyDescent="0.4">
      <c r="B39" s="153" t="s">
        <v>8</v>
      </c>
      <c r="C39" s="153"/>
      <c r="D39" s="153"/>
    </row>
    <row r="40" spans="2:11" ht="24" customHeight="1" thickBot="1" x14ac:dyDescent="0.45">
      <c r="B40" s="153" t="s">
        <v>9</v>
      </c>
      <c r="C40" s="153"/>
      <c r="D40" s="153"/>
      <c r="E40" s="153"/>
      <c r="F40" s="153"/>
      <c r="G40" s="153"/>
      <c r="H40" s="153"/>
    </row>
    <row r="41" spans="2:11" ht="30" customHeight="1" x14ac:dyDescent="0.4">
      <c r="B41" s="273">
        <v>2</v>
      </c>
      <c r="C41" s="331" t="s">
        <v>26</v>
      </c>
      <c r="D41" s="334"/>
      <c r="E41" s="330"/>
      <c r="F41" s="331"/>
      <c r="G41" s="332"/>
      <c r="H41" s="330"/>
      <c r="I41" s="333"/>
      <c r="J41" s="287"/>
    </row>
    <row r="42" spans="2:11" ht="30" customHeight="1" x14ac:dyDescent="0.4">
      <c r="B42" s="197"/>
      <c r="C42" s="280" t="s">
        <v>28</v>
      </c>
      <c r="D42" s="270"/>
      <c r="E42" s="163" t="s">
        <v>29</v>
      </c>
      <c r="F42" s="226">
        <v>2</v>
      </c>
      <c r="G42" s="257" t="s">
        <v>101</v>
      </c>
      <c r="H42" s="258">
        <v>28000</v>
      </c>
      <c r="I42" s="160">
        <f t="shared" ref="I42:I52" si="1">F42*H42</f>
        <v>56000</v>
      </c>
      <c r="J42" s="161">
        <v>0.1</v>
      </c>
    </row>
    <row r="43" spans="2:11" ht="30" customHeight="1" x14ac:dyDescent="0.4">
      <c r="B43" s="197"/>
      <c r="C43" s="280" t="s">
        <v>30</v>
      </c>
      <c r="D43" s="270"/>
      <c r="E43" s="163" t="s">
        <v>31</v>
      </c>
      <c r="F43" s="226">
        <v>22</v>
      </c>
      <c r="G43" s="234" t="s">
        <v>101</v>
      </c>
      <c r="H43" s="182">
        <v>12500</v>
      </c>
      <c r="I43" s="172">
        <f t="shared" si="1"/>
        <v>275000</v>
      </c>
      <c r="J43" s="164">
        <v>0.1</v>
      </c>
    </row>
    <row r="44" spans="2:11" ht="30" customHeight="1" x14ac:dyDescent="0.4">
      <c r="B44" s="197"/>
      <c r="C44" s="280" t="s">
        <v>32</v>
      </c>
      <c r="D44" s="270"/>
      <c r="E44" s="163" t="s">
        <v>33</v>
      </c>
      <c r="F44" s="226">
        <v>300</v>
      </c>
      <c r="G44" s="234" t="s">
        <v>102</v>
      </c>
      <c r="H44" s="182">
        <v>400</v>
      </c>
      <c r="I44" s="172">
        <f t="shared" si="1"/>
        <v>120000</v>
      </c>
      <c r="J44" s="164">
        <v>0.1</v>
      </c>
    </row>
    <row r="45" spans="2:11" ht="30" customHeight="1" x14ac:dyDescent="0.4">
      <c r="B45" s="197"/>
      <c r="C45" s="280" t="s">
        <v>34</v>
      </c>
      <c r="D45" s="270"/>
      <c r="E45" s="163" t="s">
        <v>35</v>
      </c>
      <c r="F45" s="226">
        <v>130</v>
      </c>
      <c r="G45" s="234" t="s">
        <v>102</v>
      </c>
      <c r="H45" s="182">
        <v>400</v>
      </c>
      <c r="I45" s="172">
        <f t="shared" si="1"/>
        <v>52000</v>
      </c>
      <c r="J45" s="164">
        <v>0.1</v>
      </c>
    </row>
    <row r="46" spans="2:11" ht="30" customHeight="1" x14ac:dyDescent="0.4">
      <c r="B46" s="197"/>
      <c r="C46" s="280" t="s">
        <v>36</v>
      </c>
      <c r="D46" s="270"/>
      <c r="E46" s="163" t="s">
        <v>37</v>
      </c>
      <c r="F46" s="226">
        <v>6</v>
      </c>
      <c r="G46" s="234" t="s">
        <v>103</v>
      </c>
      <c r="H46" s="182">
        <v>25000</v>
      </c>
      <c r="I46" s="172">
        <f t="shared" si="1"/>
        <v>150000</v>
      </c>
      <c r="J46" s="164">
        <v>0.1</v>
      </c>
    </row>
    <row r="47" spans="2:11" ht="30" customHeight="1" x14ac:dyDescent="0.4">
      <c r="B47" s="197"/>
      <c r="C47" s="280" t="s">
        <v>38</v>
      </c>
      <c r="D47" s="270"/>
      <c r="E47" s="163" t="s">
        <v>39</v>
      </c>
      <c r="F47" s="226">
        <v>400</v>
      </c>
      <c r="G47" s="234" t="s">
        <v>104</v>
      </c>
      <c r="H47" s="182">
        <v>1400</v>
      </c>
      <c r="I47" s="172">
        <f t="shared" si="1"/>
        <v>560000</v>
      </c>
      <c r="J47" s="164">
        <v>0.1</v>
      </c>
      <c r="K47" s="148"/>
    </row>
    <row r="48" spans="2:11" ht="30" customHeight="1" x14ac:dyDescent="0.4">
      <c r="B48" s="197"/>
      <c r="C48" s="280" t="s">
        <v>111</v>
      </c>
      <c r="D48" s="270"/>
      <c r="E48" s="162" t="s">
        <v>41</v>
      </c>
      <c r="F48" s="228">
        <v>18</v>
      </c>
      <c r="G48" s="214" t="s">
        <v>101</v>
      </c>
      <c r="H48" s="181">
        <v>5000</v>
      </c>
      <c r="I48" s="178">
        <f t="shared" si="1"/>
        <v>90000</v>
      </c>
      <c r="J48" s="164">
        <v>0.1</v>
      </c>
    </row>
    <row r="49" spans="2:10" ht="30" customHeight="1" x14ac:dyDescent="0.4">
      <c r="B49" s="197"/>
      <c r="C49" s="280" t="s">
        <v>112</v>
      </c>
      <c r="D49" s="270"/>
      <c r="E49" s="162" t="s">
        <v>43</v>
      </c>
      <c r="F49" s="228">
        <v>17</v>
      </c>
      <c r="G49" s="214" t="s">
        <v>101</v>
      </c>
      <c r="H49" s="181">
        <v>5000</v>
      </c>
      <c r="I49" s="178">
        <f t="shared" si="1"/>
        <v>85000</v>
      </c>
      <c r="J49" s="164">
        <v>0.1</v>
      </c>
    </row>
    <row r="50" spans="2:10" ht="30" customHeight="1" x14ac:dyDescent="0.4">
      <c r="B50" s="197"/>
      <c r="C50" s="215" t="s">
        <v>113</v>
      </c>
      <c r="D50" s="220"/>
      <c r="E50" s="162" t="s">
        <v>46</v>
      </c>
      <c r="F50" s="228">
        <v>2</v>
      </c>
      <c r="G50" s="235" t="s">
        <v>101</v>
      </c>
      <c r="H50" s="182">
        <v>18000</v>
      </c>
      <c r="I50" s="178">
        <f t="shared" ref="I50:I51" si="2">F50*H50</f>
        <v>36000</v>
      </c>
      <c r="J50" s="164">
        <v>0.1</v>
      </c>
    </row>
    <row r="51" spans="2:10" ht="30" customHeight="1" x14ac:dyDescent="0.4">
      <c r="B51" s="197"/>
      <c r="C51" s="280" t="s">
        <v>114</v>
      </c>
      <c r="D51" s="270"/>
      <c r="E51" s="162" t="s">
        <v>48</v>
      </c>
      <c r="F51" s="228">
        <v>30</v>
      </c>
      <c r="G51" s="214" t="s">
        <v>105</v>
      </c>
      <c r="H51" s="181">
        <v>100</v>
      </c>
      <c r="I51" s="172">
        <f t="shared" si="2"/>
        <v>3000</v>
      </c>
      <c r="J51" s="164">
        <v>0.1</v>
      </c>
    </row>
    <row r="52" spans="2:10" ht="30" customHeight="1" thickBot="1" x14ac:dyDescent="0.45">
      <c r="B52" s="198"/>
      <c r="C52" s="239"/>
      <c r="D52" s="240"/>
      <c r="E52" s="241"/>
      <c r="F52" s="242"/>
      <c r="G52" s="243"/>
      <c r="H52" s="244"/>
      <c r="I52" s="338">
        <f t="shared" si="1"/>
        <v>0</v>
      </c>
      <c r="J52" s="185">
        <v>0.1</v>
      </c>
    </row>
    <row r="53" spans="2:10" ht="30" customHeight="1" thickBot="1" x14ac:dyDescent="0.45">
      <c r="B53" s="328"/>
      <c r="C53" s="329"/>
      <c r="D53" s="329"/>
      <c r="E53" s="304"/>
      <c r="F53" s="305"/>
      <c r="G53" s="243"/>
      <c r="H53" s="259" t="s">
        <v>49</v>
      </c>
      <c r="I53" s="245">
        <f>SUM(I42:I52)</f>
        <v>1427000</v>
      </c>
      <c r="J53" s="321">
        <v>0.1</v>
      </c>
    </row>
    <row r="54" spans="2:10" ht="30" customHeight="1" thickBot="1" x14ac:dyDescent="0.45">
      <c r="B54" s="155"/>
      <c r="C54" s="203" t="s">
        <v>11</v>
      </c>
      <c r="D54" s="204"/>
      <c r="E54" s="156" t="s">
        <v>12</v>
      </c>
      <c r="F54" s="203" t="s">
        <v>13</v>
      </c>
      <c r="G54" s="204"/>
      <c r="H54" s="156" t="s">
        <v>14</v>
      </c>
      <c r="I54" s="156" t="s">
        <v>15</v>
      </c>
      <c r="J54" s="158" t="s">
        <v>16</v>
      </c>
    </row>
    <row r="55" spans="2:10" ht="30" customHeight="1" x14ac:dyDescent="0.4">
      <c r="B55" s="273">
        <v>4</v>
      </c>
      <c r="C55" s="282" t="s">
        <v>50</v>
      </c>
      <c r="D55" s="283"/>
      <c r="E55" s="250"/>
      <c r="F55" s="224"/>
      <c r="G55" s="284"/>
      <c r="H55" s="285"/>
      <c r="I55" s="286"/>
      <c r="J55" s="287"/>
    </row>
    <row r="56" spans="2:10" ht="30" customHeight="1" x14ac:dyDescent="0.4">
      <c r="B56" s="197"/>
      <c r="C56" s="280" t="s">
        <v>87</v>
      </c>
      <c r="D56" s="270"/>
      <c r="E56" s="251" t="s">
        <v>52</v>
      </c>
      <c r="F56" s="228">
        <v>2</v>
      </c>
      <c r="G56" s="222" t="s">
        <v>103</v>
      </c>
      <c r="H56" s="233">
        <v>60000</v>
      </c>
      <c r="I56" s="172">
        <f t="shared" ref="I56:I62" si="3">F56*H56</f>
        <v>120000</v>
      </c>
      <c r="J56" s="164">
        <v>0.1</v>
      </c>
    </row>
    <row r="57" spans="2:10" ht="30" customHeight="1" x14ac:dyDescent="0.4">
      <c r="B57" s="197"/>
      <c r="C57" s="280" t="s">
        <v>88</v>
      </c>
      <c r="D57" s="270"/>
      <c r="E57" s="251" t="s">
        <v>54</v>
      </c>
      <c r="F57" s="228">
        <v>7</v>
      </c>
      <c r="G57" s="222" t="s">
        <v>103</v>
      </c>
      <c r="H57" s="171">
        <v>60000</v>
      </c>
      <c r="I57" s="172">
        <f t="shared" si="3"/>
        <v>420000</v>
      </c>
      <c r="J57" s="164">
        <v>0.1</v>
      </c>
    </row>
    <row r="58" spans="2:10" ht="30" customHeight="1" x14ac:dyDescent="0.4">
      <c r="B58" s="197"/>
      <c r="C58" s="280" t="s">
        <v>89</v>
      </c>
      <c r="D58" s="270"/>
      <c r="E58" s="251" t="s">
        <v>56</v>
      </c>
      <c r="F58" s="228">
        <v>1</v>
      </c>
      <c r="G58" s="222" t="s">
        <v>103</v>
      </c>
      <c r="H58" s="171">
        <v>22000</v>
      </c>
      <c r="I58" s="172">
        <f t="shared" si="3"/>
        <v>22000</v>
      </c>
      <c r="J58" s="164">
        <v>0.1</v>
      </c>
    </row>
    <row r="59" spans="2:10" ht="30" customHeight="1" x14ac:dyDescent="0.4">
      <c r="B59" s="197"/>
      <c r="C59" s="280" t="s">
        <v>57</v>
      </c>
      <c r="D59" s="270"/>
      <c r="E59" s="251"/>
      <c r="F59" s="228">
        <v>12</v>
      </c>
      <c r="G59" s="222" t="s">
        <v>100</v>
      </c>
      <c r="H59" s="171">
        <v>26000</v>
      </c>
      <c r="I59" s="172">
        <f t="shared" si="3"/>
        <v>312000</v>
      </c>
      <c r="J59" s="164">
        <v>0.1</v>
      </c>
    </row>
    <row r="60" spans="2:10" ht="30" customHeight="1" x14ac:dyDescent="0.4">
      <c r="B60" s="197"/>
      <c r="C60" s="280" t="s">
        <v>90</v>
      </c>
      <c r="D60" s="270"/>
      <c r="E60" s="251" t="s">
        <v>52</v>
      </c>
      <c r="F60" s="228">
        <v>9</v>
      </c>
      <c r="G60" s="222" t="s">
        <v>103</v>
      </c>
      <c r="H60" s="171">
        <v>60000</v>
      </c>
      <c r="I60" s="172">
        <f t="shared" si="3"/>
        <v>540000</v>
      </c>
      <c r="J60" s="164">
        <v>0.1</v>
      </c>
    </row>
    <row r="61" spans="2:10" ht="30" customHeight="1" x14ac:dyDescent="0.4">
      <c r="B61" s="197"/>
      <c r="C61" s="280" t="s">
        <v>90</v>
      </c>
      <c r="D61" s="270"/>
      <c r="E61" s="251" t="s">
        <v>59</v>
      </c>
      <c r="F61" s="228">
        <v>1</v>
      </c>
      <c r="G61" s="222" t="s">
        <v>103</v>
      </c>
      <c r="H61" s="171">
        <v>11000</v>
      </c>
      <c r="I61" s="172">
        <f t="shared" si="3"/>
        <v>11000</v>
      </c>
      <c r="J61" s="164">
        <v>0.1</v>
      </c>
    </row>
    <row r="62" spans="2:10" ht="30" customHeight="1" thickBot="1" x14ac:dyDescent="0.45">
      <c r="B62" s="274"/>
      <c r="C62" s="281" t="s">
        <v>60</v>
      </c>
      <c r="D62" s="271"/>
      <c r="E62" s="266"/>
      <c r="F62" s="230">
        <v>12</v>
      </c>
      <c r="G62" s="223" t="s">
        <v>100</v>
      </c>
      <c r="H62" s="191">
        <v>26000</v>
      </c>
      <c r="I62" s="178">
        <f t="shared" si="3"/>
        <v>312000</v>
      </c>
      <c r="J62" s="164">
        <v>0.1</v>
      </c>
    </row>
    <row r="63" spans="2:10" ht="30" customHeight="1" thickBot="1" x14ac:dyDescent="0.45">
      <c r="B63" s="275"/>
      <c r="C63" s="246"/>
      <c r="D63" s="246"/>
      <c r="E63" s="246"/>
      <c r="F63" s="246"/>
      <c r="G63" s="246"/>
      <c r="H63" s="278" t="s">
        <v>91</v>
      </c>
      <c r="I63" s="180">
        <f>SUM(I56:I62)</f>
        <v>1737000</v>
      </c>
      <c r="J63" s="164">
        <v>0.1</v>
      </c>
    </row>
    <row r="64" spans="2:10" ht="21" customHeight="1" thickBot="1" x14ac:dyDescent="0.45">
      <c r="B64" s="272"/>
      <c r="C64" s="276"/>
      <c r="D64" s="276"/>
      <c r="E64" s="276"/>
      <c r="F64" s="276"/>
      <c r="G64" s="276"/>
      <c r="H64" s="279"/>
      <c r="I64" s="277"/>
      <c r="J64" s="164"/>
    </row>
    <row r="65" spans="2:10" ht="30" customHeight="1" thickBot="1" x14ac:dyDescent="0.45">
      <c r="B65" s="288">
        <v>5</v>
      </c>
      <c r="C65" s="289" t="s">
        <v>62</v>
      </c>
      <c r="D65" s="290"/>
      <c r="E65" s="291" t="s">
        <v>92</v>
      </c>
      <c r="F65" s="292"/>
      <c r="G65" s="293"/>
      <c r="H65" s="294" t="s">
        <v>93</v>
      </c>
      <c r="I65" s="180">
        <f>(I37+I53+I63)/20</f>
        <v>423558.95</v>
      </c>
      <c r="J65" s="193">
        <v>0.1</v>
      </c>
    </row>
    <row r="66" spans="2:10" ht="30" customHeight="1" thickBot="1" x14ac:dyDescent="0.45">
      <c r="B66" s="192"/>
      <c r="C66" s="202"/>
      <c r="D66" s="296"/>
      <c r="E66" s="322" t="s">
        <v>63</v>
      </c>
      <c r="F66" s="322"/>
      <c r="G66" s="322"/>
      <c r="H66" s="306" t="s">
        <v>94</v>
      </c>
      <c r="I66" s="180">
        <f>I37+I53+I63+I65</f>
        <v>8894737.9499999993</v>
      </c>
      <c r="J66" s="164"/>
    </row>
    <row r="67" spans="2:10" ht="30" customHeight="1" thickBot="1" x14ac:dyDescent="0.45">
      <c r="B67" s="192"/>
      <c r="C67" s="202"/>
      <c r="D67" s="296"/>
      <c r="E67" s="297"/>
      <c r="F67" s="300"/>
      <c r="G67" s="301"/>
      <c r="H67" s="306" t="s">
        <v>64</v>
      </c>
      <c r="I67" s="180">
        <f>I66*10%</f>
        <v>889473.79499999993</v>
      </c>
      <c r="J67" s="164">
        <v>0.1</v>
      </c>
    </row>
    <row r="68" spans="2:10" ht="30" customHeight="1" thickBot="1" x14ac:dyDescent="0.45">
      <c r="B68" s="192"/>
      <c r="C68" s="202"/>
      <c r="D68" s="296"/>
      <c r="E68" s="297"/>
      <c r="F68" s="298"/>
      <c r="G68" s="299"/>
      <c r="H68" s="306" t="s">
        <v>106</v>
      </c>
      <c r="I68" s="180">
        <f>SUM(I66:I67)</f>
        <v>9784211.7449999992</v>
      </c>
      <c r="J68" s="164"/>
    </row>
    <row r="69" spans="2:10" ht="30" customHeight="1" x14ac:dyDescent="0.4">
      <c r="B69" s="192"/>
      <c r="C69" s="202"/>
      <c r="D69" s="296"/>
      <c r="E69" s="297"/>
      <c r="F69" s="298"/>
      <c r="G69" s="299"/>
      <c r="H69" s="295"/>
      <c r="I69" s="317"/>
      <c r="J69" s="319"/>
    </row>
    <row r="70" spans="2:10" ht="30" customHeight="1" x14ac:dyDescent="0.4">
      <c r="B70" s="192"/>
      <c r="C70" s="202"/>
      <c r="D70" s="296"/>
      <c r="E70" s="297"/>
      <c r="F70" s="298"/>
      <c r="G70" s="299"/>
      <c r="H70" s="295"/>
      <c r="I70" s="317"/>
      <c r="J70" s="167"/>
    </row>
    <row r="71" spans="2:10" ht="30" customHeight="1" x14ac:dyDescent="0.4">
      <c r="B71" s="192"/>
      <c r="C71" s="202"/>
      <c r="D71" s="296"/>
      <c r="E71" s="297"/>
      <c r="F71" s="298"/>
      <c r="G71" s="299"/>
      <c r="H71" s="295"/>
      <c r="I71" s="317"/>
      <c r="J71" s="167"/>
    </row>
    <row r="72" spans="2:10" ht="30" customHeight="1" thickBot="1" x14ac:dyDescent="0.45">
      <c r="B72" s="302"/>
      <c r="C72" s="303"/>
      <c r="D72" s="243"/>
      <c r="E72" s="304"/>
      <c r="F72" s="305"/>
      <c r="G72" s="243"/>
      <c r="H72" s="259"/>
      <c r="I72" s="320"/>
      <c r="J72" s="321"/>
    </row>
    <row r="73" spans="2:10" ht="21" customHeight="1" x14ac:dyDescent="0.4">
      <c r="B73" s="202"/>
      <c r="C73" s="202"/>
      <c r="D73" s="202"/>
      <c r="E73" s="202"/>
      <c r="F73" s="306"/>
      <c r="G73" s="316"/>
      <c r="H73" s="295"/>
      <c r="I73" s="317"/>
      <c r="J73" s="318"/>
    </row>
  </sheetData>
  <mergeCells count="67">
    <mergeCell ref="E66:G66"/>
    <mergeCell ref="C59:D59"/>
    <mergeCell ref="C60:D60"/>
    <mergeCell ref="C61:D61"/>
    <mergeCell ref="C62:D62"/>
    <mergeCell ref="B63:G64"/>
    <mergeCell ref="C65:D65"/>
    <mergeCell ref="E65:F65"/>
    <mergeCell ref="C51:D51"/>
    <mergeCell ref="C52:D52"/>
    <mergeCell ref="C53:D53"/>
    <mergeCell ref="C54:D54"/>
    <mergeCell ref="F54:G54"/>
    <mergeCell ref="B55:B62"/>
    <mergeCell ref="C55:D55"/>
    <mergeCell ref="C56:D56"/>
    <mergeCell ref="C57:D57"/>
    <mergeCell ref="C58:D58"/>
    <mergeCell ref="B41:B52"/>
    <mergeCell ref="C42:D42"/>
    <mergeCell ref="C43:D43"/>
    <mergeCell ref="C44:D44"/>
    <mergeCell ref="C45:D45"/>
    <mergeCell ref="C46:D46"/>
    <mergeCell ref="C47:D47"/>
    <mergeCell ref="C48:D48"/>
    <mergeCell ref="C49:D49"/>
    <mergeCell ref="C34:D34"/>
    <mergeCell ref="C35:D35"/>
    <mergeCell ref="B36:B37"/>
    <mergeCell ref="C36:G37"/>
    <mergeCell ref="B39:D39"/>
    <mergeCell ref="B40:H40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4:D14"/>
    <mergeCell ref="F14:G14"/>
    <mergeCell ref="B15:B35"/>
    <mergeCell ref="C15:D15"/>
    <mergeCell ref="C16:D16"/>
    <mergeCell ref="C17:D17"/>
    <mergeCell ref="C18:D18"/>
    <mergeCell ref="C19:D19"/>
    <mergeCell ref="C20:D20"/>
    <mergeCell ref="C21:D21"/>
    <mergeCell ref="H8:J8"/>
    <mergeCell ref="C9:C10"/>
    <mergeCell ref="D9:D10"/>
    <mergeCell ref="H9:J9"/>
    <mergeCell ref="B12:D12"/>
    <mergeCell ref="B13:H13"/>
    <mergeCell ref="B1:I2"/>
    <mergeCell ref="H3:J3"/>
    <mergeCell ref="B4:D5"/>
    <mergeCell ref="B6:D6"/>
    <mergeCell ref="B7:D7"/>
    <mergeCell ref="H7:J7"/>
  </mergeCells>
  <phoneticPr fontId="3"/>
  <pageMargins left="0.16" right="0.16" top="0.16" bottom="0.16" header="0.16" footer="0.3"/>
  <pageSetup paperSize="13" scale="70" orientation="portrait" r:id="rId1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37FA-FBAD-4A5C-BE95-F0E4F42978A9}">
  <dimension ref="B2:I74"/>
  <sheetViews>
    <sheetView view="pageBreakPreview" topLeftCell="A25" zoomScaleNormal="100" zoomScaleSheetLayoutView="100" workbookViewId="0">
      <selection activeCell="K67" sqref="K67"/>
    </sheetView>
  </sheetViews>
  <sheetFormatPr defaultColWidth="8" defaultRowHeight="21" customHeight="1" x14ac:dyDescent="0.4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 x14ac:dyDescent="0.4">
      <c r="B2" s="132" t="s">
        <v>0</v>
      </c>
      <c r="C2" s="132"/>
      <c r="D2" s="132"/>
      <c r="E2" s="132"/>
      <c r="F2" s="132"/>
      <c r="G2" s="132"/>
      <c r="H2" s="1"/>
    </row>
    <row r="3" spans="2:8" ht="21" customHeight="1" x14ac:dyDescent="0.4">
      <c r="B3" s="3"/>
      <c r="C3" s="4"/>
      <c r="D3" s="4"/>
      <c r="E3" s="4"/>
      <c r="F3" s="133" t="s">
        <v>95</v>
      </c>
      <c r="G3" s="133"/>
      <c r="H3" s="5"/>
    </row>
    <row r="4" spans="2:8" ht="30.75" customHeight="1" thickBot="1" x14ac:dyDescent="0.2">
      <c r="B4" s="134" t="s">
        <v>1</v>
      </c>
      <c r="C4" s="134"/>
    </row>
    <row r="5" spans="2:8" ht="21" customHeight="1" x14ac:dyDescent="0.15">
      <c r="B5" s="130" t="s">
        <v>2</v>
      </c>
      <c r="C5" s="130"/>
      <c r="E5" s="135" t="s">
        <v>3</v>
      </c>
      <c r="F5" s="135"/>
    </row>
    <row r="6" spans="2:8" ht="21" customHeight="1" x14ac:dyDescent="0.4">
      <c r="B6" s="130" t="s">
        <v>4</v>
      </c>
      <c r="C6" s="130"/>
      <c r="E6" s="131" t="s">
        <v>5</v>
      </c>
      <c r="F6" s="131"/>
      <c r="G6" s="131"/>
    </row>
    <row r="7" spans="2:8" ht="21" customHeight="1" x14ac:dyDescent="0.4">
      <c r="E7" s="139" t="s">
        <v>6</v>
      </c>
      <c r="F7" s="139"/>
      <c r="G7" s="139"/>
    </row>
    <row r="8" spans="2:8" ht="21" customHeight="1" x14ac:dyDescent="0.4">
      <c r="B8" s="5"/>
      <c r="C8" s="140">
        <f>G70</f>
        <v>9784211.7449999992</v>
      </c>
      <c r="D8" s="7"/>
      <c r="E8" s="131" t="s">
        <v>7</v>
      </c>
      <c r="F8" s="131"/>
      <c r="G8" s="131"/>
    </row>
    <row r="9" spans="2:8" ht="21" customHeight="1" thickBot="1" x14ac:dyDescent="0.45">
      <c r="C9" s="141"/>
      <c r="D9" s="6"/>
      <c r="F9" s="7"/>
    </row>
    <row r="11" spans="2:8" ht="21" customHeight="1" x14ac:dyDescent="0.4">
      <c r="B11" s="136" t="s">
        <v>8</v>
      </c>
      <c r="C11" s="136"/>
    </row>
    <row r="12" spans="2:8" ht="21" customHeight="1" thickBot="1" x14ac:dyDescent="0.45">
      <c r="B12" s="136" t="s">
        <v>65</v>
      </c>
      <c r="C12" s="136"/>
      <c r="D12" s="136"/>
      <c r="E12" s="136"/>
      <c r="F12" s="136"/>
      <c r="G12" s="8" t="s">
        <v>10</v>
      </c>
    </row>
    <row r="13" spans="2:8" ht="21" customHeight="1" thickBot="1" x14ac:dyDescent="0.45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 x14ac:dyDescent="0.4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 x14ac:dyDescent="0.4">
      <c r="B15" s="13"/>
      <c r="C15" s="14" t="s">
        <v>19</v>
      </c>
      <c r="D15" s="19"/>
      <c r="E15" s="15"/>
      <c r="F15" s="16"/>
      <c r="G15" s="17"/>
      <c r="H15" s="18"/>
    </row>
    <row r="16" spans="2:8" ht="21" customHeight="1" x14ac:dyDescent="0.4">
      <c r="B16" s="13"/>
      <c r="C16" s="14" t="s">
        <v>20</v>
      </c>
      <c r="D16" s="21" t="s">
        <v>21</v>
      </c>
      <c r="E16" s="15">
        <v>1</v>
      </c>
      <c r="F16" s="16">
        <v>3672</v>
      </c>
      <c r="G16" s="17">
        <f>E16*F16</f>
        <v>3672</v>
      </c>
      <c r="H16" s="20">
        <v>0.1</v>
      </c>
    </row>
    <row r="17" spans="2:8" ht="21" customHeight="1" x14ac:dyDescent="0.4">
      <c r="B17" s="13"/>
      <c r="C17" s="14" t="s">
        <v>81</v>
      </c>
      <c r="D17" s="19" t="s">
        <v>18</v>
      </c>
      <c r="E17" s="15">
        <v>29</v>
      </c>
      <c r="F17" s="16">
        <v>3359</v>
      </c>
      <c r="G17" s="17">
        <f>E17*F17</f>
        <v>97411</v>
      </c>
      <c r="H17" s="20">
        <v>0.1</v>
      </c>
    </row>
    <row r="18" spans="2:8" ht="21" customHeight="1" x14ac:dyDescent="0.4">
      <c r="B18" s="22"/>
      <c r="C18" s="23" t="s">
        <v>22</v>
      </c>
      <c r="D18" s="24"/>
      <c r="E18" s="25"/>
      <c r="F18" s="26"/>
      <c r="G18" s="27"/>
      <c r="H18" s="28"/>
    </row>
    <row r="19" spans="2:8" ht="21" customHeight="1" x14ac:dyDescent="0.4">
      <c r="B19" s="29"/>
      <c r="C19" s="30" t="s">
        <v>69</v>
      </c>
      <c r="D19" s="31" t="s">
        <v>21</v>
      </c>
      <c r="E19" s="31">
        <v>1</v>
      </c>
      <c r="F19" s="32">
        <v>23500</v>
      </c>
      <c r="G19" s="33">
        <f t="shared" ref="G19:G34" si="0">E19*F19</f>
        <v>23500</v>
      </c>
      <c r="H19" s="34">
        <v>0.1</v>
      </c>
    </row>
    <row r="20" spans="2:8" ht="21" customHeight="1" x14ac:dyDescent="0.4">
      <c r="B20" s="35"/>
      <c r="C20" s="36" t="s">
        <v>70</v>
      </c>
      <c r="D20" s="21" t="s">
        <v>21</v>
      </c>
      <c r="E20" s="21">
        <v>4</v>
      </c>
      <c r="F20" s="37">
        <f>F19/8*1.25</f>
        <v>3671.875</v>
      </c>
      <c r="G20" s="38">
        <f t="shared" si="0"/>
        <v>14687.5</v>
      </c>
      <c r="H20" s="20">
        <v>0.1</v>
      </c>
    </row>
    <row r="21" spans="2:8" ht="21" customHeight="1" x14ac:dyDescent="0.4">
      <c r="B21" s="35"/>
      <c r="C21" s="36" t="s">
        <v>68</v>
      </c>
      <c r="D21" s="21" t="s">
        <v>21</v>
      </c>
      <c r="E21" s="21">
        <v>2</v>
      </c>
      <c r="F21" s="37">
        <v>23500</v>
      </c>
      <c r="G21" s="38">
        <f t="shared" si="0"/>
        <v>47000</v>
      </c>
      <c r="H21" s="20">
        <v>0.1</v>
      </c>
    </row>
    <row r="22" spans="2:8" ht="21" customHeight="1" x14ac:dyDescent="0.4">
      <c r="B22" s="35"/>
      <c r="C22" s="36" t="s">
        <v>71</v>
      </c>
      <c r="D22" s="21" t="s">
        <v>21</v>
      </c>
      <c r="E22" s="21">
        <v>8</v>
      </c>
      <c r="F22" s="37">
        <v>3672</v>
      </c>
      <c r="G22" s="38">
        <f t="shared" si="0"/>
        <v>29376</v>
      </c>
      <c r="H22" s="20">
        <v>0.1</v>
      </c>
    </row>
    <row r="23" spans="2:8" ht="21" customHeight="1" x14ac:dyDescent="0.4">
      <c r="B23" s="123"/>
      <c r="C23" s="14" t="s">
        <v>72</v>
      </c>
      <c r="D23" s="15" t="s">
        <v>21</v>
      </c>
      <c r="E23" s="15">
        <v>1</v>
      </c>
      <c r="F23" s="125">
        <v>23500</v>
      </c>
      <c r="G23" s="17">
        <f t="shared" si="0"/>
        <v>23500</v>
      </c>
      <c r="H23" s="18">
        <v>0.1</v>
      </c>
    </row>
    <row r="24" spans="2:8" ht="21" customHeight="1" x14ac:dyDescent="0.4">
      <c r="B24" s="39"/>
      <c r="C24" s="40" t="s">
        <v>67</v>
      </c>
      <c r="D24" s="41" t="s">
        <v>21</v>
      </c>
      <c r="E24" s="41">
        <v>3</v>
      </c>
      <c r="F24" s="42">
        <f>F21/8*1.25</f>
        <v>3671.875</v>
      </c>
      <c r="G24" s="43">
        <f t="shared" si="0"/>
        <v>11015.625</v>
      </c>
      <c r="H24" s="44">
        <v>0.1</v>
      </c>
    </row>
    <row r="25" spans="2:8" ht="21" customHeight="1" x14ac:dyDescent="0.4">
      <c r="B25" s="29"/>
      <c r="C25" s="30" t="s">
        <v>82</v>
      </c>
      <c r="D25" s="45" t="s">
        <v>18</v>
      </c>
      <c r="E25" s="45">
        <v>29</v>
      </c>
      <c r="F25" s="32">
        <v>21500</v>
      </c>
      <c r="G25" s="46">
        <f t="shared" si="0"/>
        <v>623500</v>
      </c>
      <c r="H25" s="34">
        <v>0.1</v>
      </c>
    </row>
    <row r="26" spans="2:8" ht="21" customHeight="1" x14ac:dyDescent="0.4">
      <c r="B26" s="35"/>
      <c r="C26" s="36" t="s">
        <v>74</v>
      </c>
      <c r="D26" s="19" t="s">
        <v>18</v>
      </c>
      <c r="E26" s="19">
        <v>40</v>
      </c>
      <c r="F26" s="37">
        <f>F25/8*1.25</f>
        <v>3359.375</v>
      </c>
      <c r="G26" s="47">
        <f t="shared" si="0"/>
        <v>134375</v>
      </c>
      <c r="H26" s="20">
        <v>0.1</v>
      </c>
    </row>
    <row r="27" spans="2:8" ht="21" customHeight="1" x14ac:dyDescent="0.4">
      <c r="B27" s="35"/>
      <c r="C27" s="36" t="s">
        <v>83</v>
      </c>
      <c r="D27" s="19" t="s">
        <v>18</v>
      </c>
      <c r="E27" s="19">
        <v>58</v>
      </c>
      <c r="F27" s="37">
        <v>21500</v>
      </c>
      <c r="G27" s="47">
        <f t="shared" si="0"/>
        <v>1247000</v>
      </c>
      <c r="H27" s="20">
        <v>0.1</v>
      </c>
    </row>
    <row r="28" spans="2:8" ht="21" customHeight="1" x14ac:dyDescent="0.4">
      <c r="B28" s="35"/>
      <c r="C28" s="36" t="s">
        <v>76</v>
      </c>
      <c r="D28" s="19" t="s">
        <v>18</v>
      </c>
      <c r="E28" s="19">
        <v>80</v>
      </c>
      <c r="F28" s="37">
        <v>3359</v>
      </c>
      <c r="G28" s="38">
        <f t="shared" si="0"/>
        <v>268720</v>
      </c>
      <c r="H28" s="20">
        <v>0.1</v>
      </c>
    </row>
    <row r="29" spans="2:8" ht="21" customHeight="1" x14ac:dyDescent="0.4">
      <c r="B29" s="123"/>
      <c r="C29" s="14" t="s">
        <v>84</v>
      </c>
      <c r="D29" s="124" t="s">
        <v>18</v>
      </c>
      <c r="E29" s="124">
        <v>29</v>
      </c>
      <c r="F29" s="125">
        <v>21500</v>
      </c>
      <c r="G29" s="27">
        <f t="shared" si="0"/>
        <v>623500</v>
      </c>
      <c r="H29" s="18">
        <v>0.1</v>
      </c>
    </row>
    <row r="30" spans="2:8" ht="21" customHeight="1" x14ac:dyDescent="0.4">
      <c r="B30" s="39"/>
      <c r="C30" s="40" t="s">
        <v>77</v>
      </c>
      <c r="D30" s="48" t="s">
        <v>18</v>
      </c>
      <c r="E30" s="48">
        <v>30</v>
      </c>
      <c r="F30" s="42">
        <f>F27/8*1.25</f>
        <v>3359.375</v>
      </c>
      <c r="G30" s="43">
        <f t="shared" si="0"/>
        <v>100781.25</v>
      </c>
      <c r="H30" s="44">
        <v>0.1</v>
      </c>
    </row>
    <row r="31" spans="2:8" ht="21" customHeight="1" x14ac:dyDescent="0.4">
      <c r="B31" s="29"/>
      <c r="C31" s="126" t="s">
        <v>78</v>
      </c>
      <c r="D31" s="31" t="s">
        <v>21</v>
      </c>
      <c r="E31" s="31">
        <v>4</v>
      </c>
      <c r="F31" s="32">
        <v>29375</v>
      </c>
      <c r="G31" s="46">
        <f t="shared" si="0"/>
        <v>117500</v>
      </c>
      <c r="H31" s="34">
        <v>0.1</v>
      </c>
    </row>
    <row r="32" spans="2:8" ht="21" customHeight="1" x14ac:dyDescent="0.4">
      <c r="B32" s="35"/>
      <c r="C32" s="127" t="s">
        <v>79</v>
      </c>
      <c r="D32" s="21" t="s">
        <v>21</v>
      </c>
      <c r="E32" s="21">
        <v>12</v>
      </c>
      <c r="F32" s="37">
        <f>F31/8*1.25</f>
        <v>4589.84375</v>
      </c>
      <c r="G32" s="47">
        <f t="shared" si="0"/>
        <v>55078.125</v>
      </c>
      <c r="H32" s="20">
        <v>0.1</v>
      </c>
    </row>
    <row r="33" spans="2:9" ht="21" customHeight="1" x14ac:dyDescent="0.4">
      <c r="B33" s="49"/>
      <c r="C33" s="127" t="s">
        <v>86</v>
      </c>
      <c r="D33" s="21" t="s">
        <v>18</v>
      </c>
      <c r="E33" s="19">
        <v>40</v>
      </c>
      <c r="F33" s="37">
        <v>26875</v>
      </c>
      <c r="G33" s="47">
        <f t="shared" si="0"/>
        <v>1075000</v>
      </c>
      <c r="H33" s="20">
        <v>0.1</v>
      </c>
    </row>
    <row r="34" spans="2:9" ht="21" customHeight="1" x14ac:dyDescent="0.4">
      <c r="B34" s="50"/>
      <c r="C34" s="128" t="s">
        <v>80</v>
      </c>
      <c r="D34" s="24" t="s">
        <v>18</v>
      </c>
      <c r="E34" s="24">
        <v>48</v>
      </c>
      <c r="F34" s="52">
        <f>F33/8*1.25</f>
        <v>4199.21875</v>
      </c>
      <c r="G34" s="53">
        <f t="shared" si="0"/>
        <v>201562.5</v>
      </c>
      <c r="H34" s="54">
        <v>0.1</v>
      </c>
    </row>
    <row r="35" spans="2:9" ht="21" customHeight="1" thickBot="1" x14ac:dyDescent="0.45">
      <c r="B35" s="55"/>
      <c r="C35" s="56" t="s">
        <v>23</v>
      </c>
      <c r="D35" s="57"/>
      <c r="E35" s="58"/>
      <c r="F35" s="59"/>
      <c r="G35" s="60">
        <v>610000</v>
      </c>
      <c r="H35" s="18"/>
    </row>
    <row r="36" spans="2:9" ht="21" customHeight="1" thickBot="1" x14ac:dyDescent="0.45">
      <c r="B36" s="61"/>
      <c r="C36" s="57" t="s">
        <v>24</v>
      </c>
      <c r="D36" s="62"/>
      <c r="E36" s="62"/>
      <c r="F36" s="63" t="s">
        <v>25</v>
      </c>
      <c r="G36" s="64">
        <f>SUM(G15:G35)</f>
        <v>5307179</v>
      </c>
      <c r="H36" s="20">
        <v>0.1</v>
      </c>
    </row>
    <row r="37" spans="2:9" ht="21" customHeight="1" x14ac:dyDescent="0.4">
      <c r="B37" s="65"/>
      <c r="C37" s="66"/>
      <c r="D37" s="67"/>
      <c r="E37" s="67"/>
      <c r="F37" s="68"/>
      <c r="G37" s="69"/>
      <c r="H37" s="20"/>
    </row>
    <row r="38" spans="2:9" ht="21" customHeight="1" x14ac:dyDescent="0.4">
      <c r="B38" s="70">
        <v>2</v>
      </c>
      <c r="C38" s="30" t="s">
        <v>26</v>
      </c>
      <c r="D38" s="45" t="s">
        <v>27</v>
      </c>
      <c r="E38" s="45"/>
      <c r="F38" s="71"/>
      <c r="G38" s="33"/>
      <c r="H38" s="20"/>
    </row>
    <row r="39" spans="2:9" ht="21" customHeight="1" x14ac:dyDescent="0.4">
      <c r="B39" s="61"/>
      <c r="C39" s="36" t="s">
        <v>28</v>
      </c>
      <c r="D39" s="21" t="s">
        <v>29</v>
      </c>
      <c r="E39" s="21">
        <v>2</v>
      </c>
      <c r="F39" s="72">
        <v>28000</v>
      </c>
      <c r="G39" s="38">
        <f t="shared" ref="G39:G48" si="1">E39*F39</f>
        <v>56000</v>
      </c>
      <c r="H39" s="20">
        <v>0.1</v>
      </c>
    </row>
    <row r="40" spans="2:9" ht="21" customHeight="1" x14ac:dyDescent="0.4">
      <c r="B40" s="61"/>
      <c r="C40" s="36" t="s">
        <v>30</v>
      </c>
      <c r="D40" s="73" t="s">
        <v>31</v>
      </c>
      <c r="E40" s="73">
        <v>22</v>
      </c>
      <c r="F40" s="74">
        <v>12500</v>
      </c>
      <c r="G40" s="38">
        <f t="shared" si="1"/>
        <v>275000</v>
      </c>
      <c r="H40" s="20">
        <v>0.1</v>
      </c>
    </row>
    <row r="41" spans="2:9" ht="21" customHeight="1" x14ac:dyDescent="0.4">
      <c r="B41" s="61"/>
      <c r="C41" s="36" t="s">
        <v>32</v>
      </c>
      <c r="D41" s="73" t="s">
        <v>33</v>
      </c>
      <c r="E41" s="73">
        <v>300</v>
      </c>
      <c r="F41" s="74">
        <v>400</v>
      </c>
      <c r="G41" s="38">
        <f t="shared" si="1"/>
        <v>120000</v>
      </c>
      <c r="H41" s="20">
        <v>0.1</v>
      </c>
    </row>
    <row r="42" spans="2:9" ht="21" customHeight="1" x14ac:dyDescent="0.4">
      <c r="B42" s="61"/>
      <c r="C42" s="36" t="s">
        <v>34</v>
      </c>
      <c r="D42" s="73" t="s">
        <v>35</v>
      </c>
      <c r="E42" s="73">
        <v>130</v>
      </c>
      <c r="F42" s="74">
        <v>400</v>
      </c>
      <c r="G42" s="38">
        <f t="shared" si="1"/>
        <v>52000</v>
      </c>
      <c r="H42" s="20">
        <v>0.1</v>
      </c>
    </row>
    <row r="43" spans="2:9" ht="21" customHeight="1" x14ac:dyDescent="0.4">
      <c r="B43" s="61"/>
      <c r="C43" s="36" t="s">
        <v>36</v>
      </c>
      <c r="D43" s="73" t="s">
        <v>37</v>
      </c>
      <c r="E43" s="73">
        <v>6</v>
      </c>
      <c r="F43" s="74">
        <v>25000</v>
      </c>
      <c r="G43" s="38">
        <f t="shared" si="1"/>
        <v>150000</v>
      </c>
      <c r="H43" s="20">
        <v>0.1</v>
      </c>
    </row>
    <row r="44" spans="2:9" ht="21" customHeight="1" x14ac:dyDescent="0.4">
      <c r="B44" s="61"/>
      <c r="C44" s="36" t="s">
        <v>38</v>
      </c>
      <c r="D44" s="73" t="s">
        <v>39</v>
      </c>
      <c r="E44" s="73">
        <v>400</v>
      </c>
      <c r="F44" s="74">
        <v>1400</v>
      </c>
      <c r="G44" s="38">
        <f t="shared" si="1"/>
        <v>560000</v>
      </c>
      <c r="H44" s="20">
        <v>0.1</v>
      </c>
      <c r="I44" s="6"/>
    </row>
    <row r="45" spans="2:9" ht="21" customHeight="1" x14ac:dyDescent="0.4">
      <c r="B45" s="61"/>
      <c r="C45" s="36" t="s">
        <v>40</v>
      </c>
      <c r="D45" s="19" t="s">
        <v>41</v>
      </c>
      <c r="E45" s="19">
        <v>18</v>
      </c>
      <c r="F45" s="72">
        <v>5000</v>
      </c>
      <c r="G45" s="47">
        <f t="shared" si="1"/>
        <v>90000</v>
      </c>
      <c r="H45" s="20">
        <v>0.1</v>
      </c>
    </row>
    <row r="46" spans="2:9" ht="21" customHeight="1" x14ac:dyDescent="0.4">
      <c r="B46" s="61"/>
      <c r="C46" s="36" t="s">
        <v>42</v>
      </c>
      <c r="D46" s="19" t="s">
        <v>43</v>
      </c>
      <c r="E46" s="19">
        <v>17</v>
      </c>
      <c r="F46" s="72">
        <v>5000</v>
      </c>
      <c r="G46" s="47">
        <f t="shared" si="1"/>
        <v>85000</v>
      </c>
      <c r="H46" s="20">
        <v>0.1</v>
      </c>
    </row>
    <row r="47" spans="2:9" ht="21" customHeight="1" x14ac:dyDescent="0.4">
      <c r="B47" s="61"/>
      <c r="C47" s="51" t="s">
        <v>45</v>
      </c>
      <c r="D47" s="24" t="s">
        <v>46</v>
      </c>
      <c r="E47" s="24">
        <v>2</v>
      </c>
      <c r="F47" s="74">
        <v>18000</v>
      </c>
      <c r="G47" s="47">
        <f t="shared" si="1"/>
        <v>36000</v>
      </c>
      <c r="H47" s="20">
        <v>0.1</v>
      </c>
    </row>
    <row r="48" spans="2:9" ht="21" customHeight="1" thickBot="1" x14ac:dyDescent="0.45">
      <c r="B48" s="61"/>
      <c r="C48" s="51" t="s">
        <v>47</v>
      </c>
      <c r="D48" s="24" t="s">
        <v>48</v>
      </c>
      <c r="E48" s="24">
        <v>30</v>
      </c>
      <c r="F48" s="74">
        <v>100</v>
      </c>
      <c r="G48" s="47">
        <f t="shared" si="1"/>
        <v>3000</v>
      </c>
      <c r="H48" s="20">
        <v>0.1</v>
      </c>
    </row>
    <row r="49" spans="2:8" ht="21" customHeight="1" thickBot="1" x14ac:dyDescent="0.45">
      <c r="B49" s="75"/>
      <c r="C49" s="76"/>
      <c r="D49" s="77"/>
      <c r="E49" s="77"/>
      <c r="F49" s="78" t="s">
        <v>49</v>
      </c>
      <c r="G49" s="64">
        <f>SUM(G39:G48)</f>
        <v>1427000</v>
      </c>
      <c r="H49" s="79">
        <v>0.1</v>
      </c>
    </row>
    <row r="50" spans="2:8" ht="21" customHeight="1" x14ac:dyDescent="0.4">
      <c r="B50" s="4"/>
      <c r="C50" s="80"/>
      <c r="D50" s="81"/>
      <c r="E50" s="81"/>
      <c r="F50" s="82"/>
      <c r="G50" s="83"/>
      <c r="H50" s="84"/>
    </row>
    <row r="51" spans="2:8" ht="21" customHeight="1" x14ac:dyDescent="0.4">
      <c r="B51" s="136" t="s">
        <v>8</v>
      </c>
      <c r="C51" s="136"/>
    </row>
    <row r="52" spans="2:8" ht="21" customHeight="1" thickBot="1" x14ac:dyDescent="0.45">
      <c r="B52" s="136" t="s">
        <v>9</v>
      </c>
      <c r="C52" s="136"/>
      <c r="D52" s="136"/>
      <c r="E52" s="136"/>
      <c r="F52" s="136"/>
    </row>
    <row r="53" spans="2:8" ht="21" customHeight="1" thickBot="1" x14ac:dyDescent="0.45">
      <c r="B53" s="9"/>
      <c r="C53" s="10" t="s">
        <v>11</v>
      </c>
      <c r="D53" s="10" t="s">
        <v>12</v>
      </c>
      <c r="E53" s="10" t="s">
        <v>13</v>
      </c>
      <c r="F53" s="10" t="s">
        <v>14</v>
      </c>
      <c r="G53" s="10" t="s">
        <v>15</v>
      </c>
      <c r="H53" s="12" t="s">
        <v>16</v>
      </c>
    </row>
    <row r="54" spans="2:8" ht="21" customHeight="1" x14ac:dyDescent="0.4">
      <c r="B54" s="61">
        <v>4</v>
      </c>
      <c r="C54" s="97" t="s">
        <v>50</v>
      </c>
      <c r="D54" s="98"/>
      <c r="E54" s="98"/>
      <c r="F54" s="99"/>
      <c r="G54" s="100"/>
      <c r="H54" s="20"/>
    </row>
    <row r="55" spans="2:8" ht="21" customHeight="1" x14ac:dyDescent="0.4">
      <c r="B55" s="61"/>
      <c r="C55" s="30" t="s">
        <v>51</v>
      </c>
      <c r="D55" s="45" t="s">
        <v>52</v>
      </c>
      <c r="E55" s="45">
        <v>2</v>
      </c>
      <c r="F55" s="32">
        <v>60000</v>
      </c>
      <c r="G55" s="46">
        <f t="shared" ref="G55:G61" si="2">E55*F55</f>
        <v>120000</v>
      </c>
      <c r="H55" s="20">
        <v>0.1</v>
      </c>
    </row>
    <row r="56" spans="2:8" ht="21" customHeight="1" x14ac:dyDescent="0.4">
      <c r="B56" s="61"/>
      <c r="C56" s="36" t="s">
        <v>53</v>
      </c>
      <c r="D56" s="19" t="s">
        <v>54</v>
      </c>
      <c r="E56" s="19">
        <v>7</v>
      </c>
      <c r="F56" s="37">
        <v>60000</v>
      </c>
      <c r="G56" s="47">
        <f t="shared" si="2"/>
        <v>420000</v>
      </c>
      <c r="H56" s="20">
        <v>0.1</v>
      </c>
    </row>
    <row r="57" spans="2:8" ht="21" customHeight="1" x14ac:dyDescent="0.4">
      <c r="B57" s="61"/>
      <c r="C57" s="36" t="s">
        <v>55</v>
      </c>
      <c r="D57" s="19" t="s">
        <v>56</v>
      </c>
      <c r="E57" s="19">
        <v>1</v>
      </c>
      <c r="F57" s="37">
        <v>22000</v>
      </c>
      <c r="G57" s="47">
        <f t="shared" si="2"/>
        <v>22000</v>
      </c>
      <c r="H57" s="20">
        <v>0.1</v>
      </c>
    </row>
    <row r="58" spans="2:8" ht="21" customHeight="1" x14ac:dyDescent="0.4">
      <c r="B58" s="61"/>
      <c r="C58" s="36" t="s">
        <v>57</v>
      </c>
      <c r="D58" s="19"/>
      <c r="E58" s="19">
        <v>12</v>
      </c>
      <c r="F58" s="37">
        <v>26000</v>
      </c>
      <c r="G58" s="47">
        <f t="shared" si="2"/>
        <v>312000</v>
      </c>
      <c r="H58" s="20">
        <v>0.1</v>
      </c>
    </row>
    <row r="59" spans="2:8" ht="21" customHeight="1" x14ac:dyDescent="0.4">
      <c r="B59" s="85"/>
      <c r="C59" s="36" t="s">
        <v>58</v>
      </c>
      <c r="D59" s="19" t="s">
        <v>52</v>
      </c>
      <c r="E59" s="19">
        <v>9</v>
      </c>
      <c r="F59" s="37">
        <v>60000</v>
      </c>
      <c r="G59" s="47">
        <f t="shared" si="2"/>
        <v>540000</v>
      </c>
      <c r="H59" s="20">
        <v>0.1</v>
      </c>
    </row>
    <row r="60" spans="2:8" ht="21" customHeight="1" x14ac:dyDescent="0.4">
      <c r="B60" s="85"/>
      <c r="C60" s="36" t="s">
        <v>58</v>
      </c>
      <c r="D60" s="19" t="s">
        <v>59</v>
      </c>
      <c r="E60" s="19">
        <v>1</v>
      </c>
      <c r="F60" s="37">
        <v>11000</v>
      </c>
      <c r="G60" s="47">
        <f t="shared" si="2"/>
        <v>11000</v>
      </c>
      <c r="H60" s="20">
        <v>0.1</v>
      </c>
    </row>
    <row r="61" spans="2:8" ht="21" customHeight="1" thickBot="1" x14ac:dyDescent="0.45">
      <c r="B61" s="101"/>
      <c r="C61" s="86" t="s">
        <v>60</v>
      </c>
      <c r="D61" s="102"/>
      <c r="E61" s="87">
        <v>12</v>
      </c>
      <c r="F61" s="88">
        <v>26000</v>
      </c>
      <c r="G61" s="27">
        <f t="shared" si="2"/>
        <v>312000</v>
      </c>
      <c r="H61" s="20">
        <v>0.1</v>
      </c>
    </row>
    <row r="62" spans="2:8" ht="21" customHeight="1" thickBot="1" x14ac:dyDescent="0.45">
      <c r="B62" s="103"/>
      <c r="C62" s="90"/>
      <c r="D62" s="91"/>
      <c r="E62" s="91"/>
      <c r="F62" s="92" t="s">
        <v>91</v>
      </c>
      <c r="G62" s="64">
        <f>SUM(G55:G61)</f>
        <v>1737000</v>
      </c>
      <c r="H62" s="20">
        <v>0.1</v>
      </c>
    </row>
    <row r="63" spans="2:8" ht="21" customHeight="1" x14ac:dyDescent="0.4">
      <c r="B63" s="89"/>
      <c r="C63" s="104"/>
      <c r="D63" s="105"/>
      <c r="E63" s="105"/>
      <c r="F63" s="106"/>
      <c r="G63" s="96"/>
      <c r="H63" s="20"/>
    </row>
    <row r="64" spans="2:8" ht="21" customHeight="1" thickBot="1" x14ac:dyDescent="0.45">
      <c r="B64" s="107">
        <v>5</v>
      </c>
      <c r="C64" s="30" t="s">
        <v>61</v>
      </c>
      <c r="D64" s="108"/>
      <c r="E64" s="108"/>
      <c r="F64" s="109"/>
      <c r="G64" s="46"/>
      <c r="H64" s="20"/>
    </row>
    <row r="65" spans="2:8" ht="21" customHeight="1" thickBot="1" x14ac:dyDescent="0.45">
      <c r="B65" s="110"/>
      <c r="C65" s="14" t="s">
        <v>62</v>
      </c>
      <c r="D65" s="137" t="s">
        <v>92</v>
      </c>
      <c r="E65" s="138"/>
      <c r="F65" s="116" t="s">
        <v>93</v>
      </c>
      <c r="G65" s="64">
        <f>(G36+G49+G62)/20</f>
        <v>423558.95</v>
      </c>
      <c r="H65" s="111">
        <v>0.1</v>
      </c>
    </row>
    <row r="66" spans="2:8" ht="21" customHeight="1" x14ac:dyDescent="0.4">
      <c r="B66" s="89"/>
      <c r="C66" s="90"/>
      <c r="D66" s="112"/>
      <c r="E66" s="112"/>
      <c r="F66" s="113"/>
      <c r="G66" s="129"/>
      <c r="H66" s="111"/>
    </row>
    <row r="67" spans="2:8" ht="21" customHeight="1" x14ac:dyDescent="0.4">
      <c r="B67" s="89"/>
      <c r="C67" s="93" t="s">
        <v>63</v>
      </c>
      <c r="D67" s="94"/>
      <c r="E67" s="94"/>
      <c r="F67" s="95"/>
      <c r="G67" s="96"/>
      <c r="H67" s="20"/>
    </row>
    <row r="68" spans="2:8" ht="21" customHeight="1" x14ac:dyDescent="0.4">
      <c r="B68" s="89"/>
      <c r="C68" s="93" t="s">
        <v>94</v>
      </c>
      <c r="D68" s="94"/>
      <c r="E68" s="114"/>
      <c r="F68" s="95"/>
      <c r="G68" s="115">
        <f>G36+G49+G62+G65</f>
        <v>8894737.9499999993</v>
      </c>
      <c r="H68" s="20">
        <v>0.1</v>
      </c>
    </row>
    <row r="69" spans="2:8" ht="21" customHeight="1" thickBot="1" x14ac:dyDescent="0.45">
      <c r="B69" s="89"/>
      <c r="C69" s="93" t="s">
        <v>64</v>
      </c>
      <c r="D69" s="94"/>
      <c r="E69" s="114">
        <v>0.1</v>
      </c>
      <c r="F69" s="95"/>
      <c r="G69" s="115">
        <f>G68*10%</f>
        <v>889473.79499999993</v>
      </c>
      <c r="H69" s="20"/>
    </row>
    <row r="70" spans="2:8" ht="21" customHeight="1" thickBot="1" x14ac:dyDescent="0.45">
      <c r="B70" s="89"/>
      <c r="C70" s="93" t="s">
        <v>15</v>
      </c>
      <c r="D70" s="94"/>
      <c r="E70" s="94"/>
      <c r="F70" s="116"/>
      <c r="G70" s="64">
        <f>SUM(G68:G69)</f>
        <v>9784211.7449999992</v>
      </c>
      <c r="H70" s="20"/>
    </row>
    <row r="71" spans="2:8" ht="21" customHeight="1" x14ac:dyDescent="0.4">
      <c r="B71" s="89"/>
      <c r="C71" s="93"/>
      <c r="D71" s="94"/>
      <c r="E71" s="94"/>
      <c r="F71" s="95"/>
      <c r="G71" s="96"/>
      <c r="H71" s="20"/>
    </row>
    <row r="72" spans="2:8" ht="21" customHeight="1" x14ac:dyDescent="0.4">
      <c r="B72" s="89"/>
      <c r="C72" s="93"/>
      <c r="D72" s="94"/>
      <c r="E72" s="94"/>
      <c r="F72" s="95"/>
      <c r="G72" s="115"/>
      <c r="H72" s="20"/>
    </row>
    <row r="73" spans="2:8" ht="21" customHeight="1" thickBot="1" x14ac:dyDescent="0.45">
      <c r="B73" s="103"/>
      <c r="C73" s="117"/>
      <c r="D73" s="94"/>
      <c r="E73" s="94"/>
      <c r="F73" s="95"/>
      <c r="G73" s="118"/>
      <c r="H73" s="20"/>
    </row>
    <row r="74" spans="2:8" ht="21" customHeight="1" x14ac:dyDescent="0.4">
      <c r="B74" s="119"/>
      <c r="C74" s="119"/>
      <c r="D74" s="119"/>
      <c r="E74" s="119"/>
      <c r="F74" s="120"/>
      <c r="G74" s="121"/>
      <c r="H74" s="122"/>
    </row>
  </sheetData>
  <mergeCells count="15">
    <mergeCell ref="B52:F52"/>
    <mergeCell ref="D65:E65"/>
    <mergeCell ref="E7:G7"/>
    <mergeCell ref="C8:C9"/>
    <mergeCell ref="E8:G8"/>
    <mergeCell ref="B11:C11"/>
    <mergeCell ref="B12:F12"/>
    <mergeCell ref="B51:C51"/>
    <mergeCell ref="B6:C6"/>
    <mergeCell ref="E6:G6"/>
    <mergeCell ref="B2:G2"/>
    <mergeCell ref="F3:G3"/>
    <mergeCell ref="B4:C4"/>
    <mergeCell ref="B5:C5"/>
    <mergeCell ref="E5:F5"/>
  </mergeCells>
  <phoneticPr fontId="3"/>
  <pageMargins left="0.7" right="0.7" top="0.75" bottom="0.75" header="0.3" footer="0.3"/>
  <pageSetup paperSize="9" scale="71" orientation="portrait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彦根案①</vt:lpstr>
      <vt:lpstr>彦根案① (2)</vt:lpstr>
      <vt:lpstr>彦根案②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恵子 大崎</cp:lastModifiedBy>
  <cp:lastPrinted>2026-07-08T07:49:14Z</cp:lastPrinted>
  <dcterms:created xsi:type="dcterms:W3CDTF">2026-05-16T00:57:57Z</dcterms:created>
  <dcterms:modified xsi:type="dcterms:W3CDTF">2026-07-08T07:49:17Z</dcterms:modified>
</cp:coreProperties>
</file>