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"/>
    </mc:Choice>
  </mc:AlternateContent>
  <xr:revisionPtr revIDLastSave="0" documentId="13_ncr:1_{BDB12D97-8BC8-4E0C-8034-48B384144B5E}" xr6:coauthVersionLast="47" xr6:coauthVersionMax="47" xr10:uidLastSave="{00000000-0000-0000-0000-000000000000}"/>
  <bookViews>
    <workbookView xWindow="-120" yWindow="-120" windowWidth="29040" windowHeight="15720" activeTab="2" xr2:uid="{1C721D52-403F-4CE5-A8D7-2A35F02EE228}"/>
  </bookViews>
  <sheets>
    <sheet name="Sheet1" sheetId="1" r:id="rId1"/>
    <sheet name="Sheet1 (2)" sheetId="2" r:id="rId2"/>
    <sheet name="Sheet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5" i="3" l="1"/>
  <c r="O14" i="3"/>
  <c r="O23" i="3" s="1"/>
  <c r="O25" i="3" l="1"/>
  <c r="D8" i="3" s="1"/>
  <c r="O24" i="3"/>
  <c r="G22" i="2" l="1"/>
  <c r="G21" i="2"/>
  <c r="G16" i="2"/>
  <c r="G15" i="2"/>
  <c r="G75" i="1"/>
  <c r="G74" i="1"/>
  <c r="G73" i="1"/>
  <c r="G72" i="1"/>
  <c r="G71" i="1"/>
  <c r="G70" i="1"/>
  <c r="G69" i="1"/>
  <c r="G76" i="1" s="1"/>
  <c r="G65" i="1"/>
  <c r="G64" i="1"/>
  <c r="G63" i="1"/>
  <c r="G66" i="1" s="1"/>
  <c r="G62" i="1"/>
  <c r="G61" i="1"/>
  <c r="G60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54" i="1" s="1"/>
  <c r="F34" i="1"/>
  <c r="G34" i="1" s="1"/>
  <c r="G33" i="1"/>
  <c r="F32" i="1"/>
  <c r="G32" i="1" s="1"/>
  <c r="G31" i="1"/>
  <c r="F30" i="1"/>
  <c r="G30" i="1" s="1"/>
  <c r="G29" i="1"/>
  <c r="G28" i="1"/>
  <c r="G27" i="1"/>
  <c r="F27" i="1"/>
  <c r="G26" i="1"/>
  <c r="F25" i="1"/>
  <c r="G25" i="1" s="1"/>
  <c r="G24" i="1"/>
  <c r="G23" i="1"/>
  <c r="G22" i="1"/>
  <c r="F22" i="1"/>
  <c r="G21" i="1"/>
  <c r="G19" i="1"/>
  <c r="G18" i="1"/>
  <c r="G15" i="1"/>
  <c r="G18" i="2" l="1"/>
  <c r="G36" i="1"/>
  <c r="G79" i="1"/>
  <c r="G82" i="1" s="1"/>
  <c r="C8" i="2" l="1"/>
  <c r="G84" i="1"/>
  <c r="C8" i="1" s="1"/>
  <c r="G83" i="1"/>
</calcChain>
</file>

<file path=xl/sharedStrings.xml><?xml version="1.0" encoding="utf-8"?>
<sst xmlns="http://schemas.openxmlformats.org/spreadsheetml/2006/main" count="197" uniqueCount="136">
  <si>
    <t>御　　見　　積　　書</t>
  </si>
  <si>
    <t>株式会社オリエンタルコンサルタンツ御中</t>
  </si>
  <si>
    <t>　下記の通り御見積をさせていただきましたので</t>
  </si>
  <si>
    <t>〒675-2312</t>
  </si>
  <si>
    <t>ご検討のほど、よろしくお願いいたします。</t>
  </si>
  <si>
    <t>兵庫県加西市北条町北条1121</t>
  </si>
  <si>
    <t>株式会社CSILead</t>
  </si>
  <si>
    <t>代表取締役　大崎和哉</t>
  </si>
  <si>
    <t>商品の内訳</t>
  </si>
  <si>
    <t>彦根市街の賑わい創出社会実験</t>
  </si>
  <si>
    <t>№1</t>
  </si>
  <si>
    <t>商　　品　　名</t>
  </si>
  <si>
    <t>仕　　様</t>
  </si>
  <si>
    <t>数量</t>
  </si>
  <si>
    <t>単価</t>
  </si>
  <si>
    <t>合計</t>
  </si>
  <si>
    <t>税</t>
  </si>
  <si>
    <t>警備員費用</t>
  </si>
  <si>
    <t>事前設営（標識など仮設）時</t>
  </si>
  <si>
    <t>警備員一般</t>
  </si>
  <si>
    <t>初日搬入・設営時</t>
  </si>
  <si>
    <t>警備員費用（早出）1名×1ｈ</t>
  </si>
  <si>
    <t>有資格者</t>
  </si>
  <si>
    <t>警備員費用（早出）19名×1ｈ</t>
  </si>
  <si>
    <t>社会実験本番</t>
  </si>
  <si>
    <t>警備員費用（平日昼間）1名×5日</t>
  </si>
  <si>
    <t>警備員費用（平日昼間）残業1名×４h×5日</t>
  </si>
  <si>
    <t>警備員費用（土日昼間）1名×4日</t>
  </si>
  <si>
    <t>警備員費用（土日昼間）残業1名×４h×3日</t>
  </si>
  <si>
    <t>警備員費用（最終日）残業1名×3h×1日</t>
  </si>
  <si>
    <t>警備員費用（平日昼間）残業4名×4ｈ×5日</t>
  </si>
  <si>
    <t>警備員費用（土日昼間）残業4名×4ｈ×3日</t>
  </si>
  <si>
    <t>警備員費用（最終日）残業4名×3ｈ×1日</t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</si>
  <si>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</t>
    </r>
    <r>
      <rPr>
        <sz val="11"/>
        <rFont val="BIZ UDPゴシック"/>
        <family val="3"/>
        <charset val="128"/>
      </rPr>
      <t>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</si>
  <si>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３ｈ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</si>
  <si>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rgb="FF000000"/>
        <rFont val="BIZ UDPゴシック"/>
        <family val="3"/>
        <charset val="128"/>
      </rPr>
      <t>４</t>
    </r>
    <r>
      <rPr>
        <sz val="11"/>
        <rFont val="BIZ UDPゴシック"/>
        <family val="3"/>
        <charset val="128"/>
      </rPr>
      <t>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</si>
  <si>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残業４名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３ｈ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</si>
  <si>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t>交通費</t>
  </si>
  <si>
    <t>（※最終日は、撤去作業のため警備員は２1時まで残業。）</t>
  </si>
  <si>
    <t>小計①</t>
  </si>
  <si>
    <t>資機材等費用</t>
  </si>
  <si>
    <t>名　　称</t>
    <rPh sb="0" eb="1">
      <t>メイ</t>
    </rPh>
    <rPh sb="3" eb="4">
      <t>ショウ</t>
    </rPh>
    <phoneticPr fontId="3"/>
  </si>
  <si>
    <t>①資機材</t>
  </si>
  <si>
    <t>電光表示板</t>
  </si>
  <si>
    <t>②資機材（反射矢印板付き）</t>
    <rPh sb="5" eb="7">
      <t>ハンシャ</t>
    </rPh>
    <rPh sb="7" eb="11">
      <t>ヤジルシバンツ</t>
    </rPh>
    <phoneticPr fontId="3"/>
  </si>
  <si>
    <t>車両進入阻止材</t>
  </si>
  <si>
    <t>③資機材</t>
  </si>
  <si>
    <t>ヘビーコーン</t>
  </si>
  <si>
    <t>④資機材</t>
    <phoneticPr fontId="3"/>
  </si>
  <si>
    <t>コーンバー</t>
  </si>
  <si>
    <t>⑤資機材（バッテリー式ミニテラスター）</t>
  </si>
  <si>
    <t>仮設照明</t>
  </si>
  <si>
    <t>⑥資機材（ダブルスチールフェンス）</t>
  </si>
  <si>
    <t>歩車区分フェンス</t>
  </si>
  <si>
    <t>⑧資機材(黒テープ）</t>
  </si>
  <si>
    <t>道路標示消去</t>
  </si>
  <si>
    <t>⑨資機材（白テープ）</t>
  </si>
  <si>
    <t>道路標示設置</t>
  </si>
  <si>
    <t>⑩資機材（標識柱60.5㎜）</t>
    <rPh sb="1" eb="4">
      <t>シキザイ</t>
    </rPh>
    <rPh sb="5" eb="8">
      <t>ヒョウシキチュウ</t>
    </rPh>
    <phoneticPr fontId="3"/>
  </si>
  <si>
    <t>標識柱</t>
    <rPh sb="0" eb="2">
      <t>ヒョウシキ</t>
    </rPh>
    <rPh sb="2" eb="3">
      <t>ハシラ</t>
    </rPh>
    <phoneticPr fontId="3"/>
  </si>
  <si>
    <t>⑪資機材（異形クランプ48.6㎜×60.5㎜）</t>
    <rPh sb="5" eb="7">
      <t>イケイ</t>
    </rPh>
    <phoneticPr fontId="3"/>
  </si>
  <si>
    <t>異形クランプ</t>
    <rPh sb="0" eb="2">
      <t>イケイ</t>
    </rPh>
    <phoneticPr fontId="3"/>
  </si>
  <si>
    <t>⑩資機材（看板）（設営費含む）</t>
    <rPh sb="5" eb="7">
      <t>カンバン</t>
    </rPh>
    <rPh sb="9" eb="13">
      <t>セツエイヒフク</t>
    </rPh>
    <phoneticPr fontId="3"/>
  </si>
  <si>
    <t>広域予告看板</t>
  </si>
  <si>
    <t>⑪資機材（看板）（撤去費含む）</t>
    <rPh sb="5" eb="7">
      <t>カンバン</t>
    </rPh>
    <rPh sb="9" eb="13">
      <t>テッキョヒフク</t>
    </rPh>
    <phoneticPr fontId="3"/>
  </si>
  <si>
    <t>会場周辺看板</t>
  </si>
  <si>
    <t>⑫資機材（看板・対面通行）</t>
    <rPh sb="1" eb="4">
      <t>シキザイ</t>
    </rPh>
    <rPh sb="5" eb="7">
      <t>カンバン</t>
    </rPh>
    <rPh sb="8" eb="12">
      <t>タイメンツウコウ</t>
    </rPh>
    <phoneticPr fontId="3"/>
  </si>
  <si>
    <t>対面通行看板</t>
    <rPh sb="0" eb="6">
      <t>タイメンツウコウカンバン</t>
    </rPh>
    <phoneticPr fontId="3"/>
  </si>
  <si>
    <t>⑬資機材（会場案内サイン）</t>
    <rPh sb="1" eb="4">
      <t>シキザイ</t>
    </rPh>
    <rPh sb="5" eb="9">
      <t>カイジョウアンナイ</t>
    </rPh>
    <phoneticPr fontId="3"/>
  </si>
  <si>
    <t>A型</t>
    <rPh sb="1" eb="2">
      <t>ガタ</t>
    </rPh>
    <phoneticPr fontId="3"/>
  </si>
  <si>
    <t>⑬資機材（OLC使用分）（人工芝抑えなど）</t>
    <rPh sb="1" eb="4">
      <t>シキザイ</t>
    </rPh>
    <rPh sb="8" eb="11">
      <t>シヨウブン</t>
    </rPh>
    <rPh sb="13" eb="17">
      <t>ジンコウシバオサ</t>
    </rPh>
    <phoneticPr fontId="3"/>
  </si>
  <si>
    <t>土嚢（軽量）</t>
    <rPh sb="0" eb="2">
      <t>ドノウ</t>
    </rPh>
    <rPh sb="3" eb="5">
      <t>ケイリョウ</t>
    </rPh>
    <phoneticPr fontId="3"/>
  </si>
  <si>
    <t>小計②</t>
  </si>
  <si>
    <t>標識等場所変更（打ち込み・撤去）</t>
  </si>
  <si>
    <t>支柱他材料費</t>
  </si>
  <si>
    <t>単管・クランプ等</t>
  </si>
  <si>
    <t>打込み機</t>
  </si>
  <si>
    <t>引き抜き</t>
  </si>
  <si>
    <t>作業員</t>
  </si>
  <si>
    <t>道路使用許可申請</t>
    <rPh sb="0" eb="4">
      <t>ドウロシヨウ</t>
    </rPh>
    <rPh sb="4" eb="8">
      <t>キョカシンセイ</t>
    </rPh>
    <phoneticPr fontId="3"/>
  </si>
  <si>
    <t>小計③</t>
  </si>
  <si>
    <t>作業スタッフ・輸送費等</t>
  </si>
  <si>
    <t>資機材搬入（５月２２日）</t>
    <rPh sb="0" eb="5">
      <t>ｼｷｻﾞｲﾊﾝﾆｭｳ</t>
    </rPh>
    <rPh sb="7" eb="11">
      <t>ｶﾞﾂ22ﾋ</t>
    </rPh>
    <phoneticPr fontId="14" type="noConversion"/>
  </si>
  <si>
    <t>４トン箱PG</t>
    <phoneticPr fontId="14" type="noConversion"/>
  </si>
  <si>
    <t>資機材搬入（５月２3日）</t>
    <rPh sb="0" eb="5">
      <t>ｼｷｻﾞｲﾊﾝﾆｭｳ</t>
    </rPh>
    <rPh sb="7" eb="8">
      <t>ｶﾞﾂ</t>
    </rPh>
    <rPh sb="10" eb="11">
      <t>ﾆﾁ</t>
    </rPh>
    <phoneticPr fontId="14" type="noConversion"/>
  </si>
  <si>
    <t>４トン箱PG</t>
  </si>
  <si>
    <t>資機材搬入（５月２２日～２３日）</t>
    <rPh sb="0" eb="5">
      <t>ｼｷｻﾞｲﾊﾝﾆｭｳ</t>
    </rPh>
    <rPh sb="7" eb="11">
      <t>ｶﾞﾂ22ﾋ</t>
    </rPh>
    <rPh sb="14" eb="15">
      <t>ﾋ</t>
    </rPh>
    <phoneticPr fontId="14" type="noConversion"/>
  </si>
  <si>
    <t>ハイエース</t>
  </si>
  <si>
    <t>積込み及び搬入時設営スタッフ</t>
  </si>
  <si>
    <t>資機材搬出（５月３１日）</t>
    <rPh sb="0" eb="5">
      <t>ｼｷｻﾞｲﾊﾝｼｭﾂ</t>
    </rPh>
    <rPh sb="7" eb="8">
      <t>ｶﾞﾂ</t>
    </rPh>
    <rPh sb="10" eb="11">
      <t>ﾋ</t>
    </rPh>
    <phoneticPr fontId="14" type="noConversion"/>
  </si>
  <si>
    <t>ハイエース</t>
    <phoneticPr fontId="14" type="noConversion"/>
  </si>
  <si>
    <t>撤去時スタッフ</t>
  </si>
  <si>
    <t>小計④</t>
  </si>
  <si>
    <t>企画・調整・打合せ費その他</t>
  </si>
  <si>
    <t>企画・調整・打合せ費</t>
  </si>
  <si>
    <t>諸経費及び合計</t>
  </si>
  <si>
    <t>①＋②＋③＋④＋⑤</t>
  </si>
  <si>
    <t>消費税</t>
  </si>
  <si>
    <t>①＋②＋③＋④×５％</t>
    <phoneticPr fontId="3"/>
  </si>
  <si>
    <t>警備員費用（平日昼間）1６名×5日</t>
    <phoneticPr fontId="3"/>
  </si>
  <si>
    <t>警備員費用（土日昼間)1４名×4日</t>
    <phoneticPr fontId="3"/>
  </si>
  <si>
    <t>彦根市賑わい創出社会実験</t>
    <phoneticPr fontId="3"/>
  </si>
  <si>
    <t>令和　８年　５月　１４日</t>
    <phoneticPr fontId="3"/>
  </si>
  <si>
    <t>警備員費用（平日昼間）4名×5日</t>
    <phoneticPr fontId="3"/>
  </si>
  <si>
    <t>警備員費用（土日昼間)3名×4日</t>
    <phoneticPr fontId="3"/>
  </si>
  <si>
    <t>交通費</t>
    <rPh sb="0" eb="3">
      <t>コウツウヒ</t>
    </rPh>
    <phoneticPr fontId="3"/>
  </si>
  <si>
    <t>警備員増員</t>
    <rPh sb="0" eb="3">
      <t>ケイビイン</t>
    </rPh>
    <rPh sb="3" eb="5">
      <t>ゾウイン</t>
    </rPh>
    <phoneticPr fontId="3"/>
  </si>
  <si>
    <t>令和　８年　6月　25日</t>
    <phoneticPr fontId="3"/>
  </si>
  <si>
    <t>小計</t>
    <phoneticPr fontId="3"/>
  </si>
  <si>
    <t>あ</t>
    <phoneticPr fontId="3"/>
  </si>
  <si>
    <t>担当者</t>
    <rPh sb="0" eb="3">
      <t>タントウシャ</t>
    </rPh>
    <phoneticPr fontId="3"/>
  </si>
  <si>
    <t>検印</t>
    <rPh sb="0" eb="2">
      <t>ケンイン</t>
    </rPh>
    <phoneticPr fontId="3"/>
  </si>
  <si>
    <t>作成者</t>
    <rPh sb="0" eb="3">
      <t>サクセイシャ</t>
    </rPh>
    <phoneticPr fontId="3"/>
  </si>
  <si>
    <t>御見積金額</t>
    <rPh sb="0" eb="3">
      <t>オミツモリ</t>
    </rPh>
    <rPh sb="3" eb="5">
      <t>キンガク</t>
    </rPh>
    <phoneticPr fontId="3"/>
  </si>
  <si>
    <t>名称</t>
    <rPh sb="0" eb="2">
      <t>メイショウ</t>
    </rPh>
    <phoneticPr fontId="3"/>
  </si>
  <si>
    <t>彦根市賑わい創出社会実験</t>
    <rPh sb="0" eb="3">
      <t>ヒコネシ</t>
    </rPh>
    <rPh sb="3" eb="4">
      <t>ニギ</t>
    </rPh>
    <rPh sb="6" eb="8">
      <t>ソウシュツ</t>
    </rPh>
    <rPh sb="8" eb="12">
      <t>シャカイジッケン</t>
    </rPh>
    <phoneticPr fontId="3"/>
  </si>
  <si>
    <t>日付</t>
    <rPh sb="0" eb="2">
      <t>ヒヅケ</t>
    </rPh>
    <phoneticPr fontId="3"/>
  </si>
  <si>
    <t>品名</t>
    <rPh sb="0" eb="2">
      <t>ヒンメイ</t>
    </rPh>
    <phoneticPr fontId="3"/>
  </si>
  <si>
    <t>仕様</t>
    <rPh sb="0" eb="2">
      <t>シヨウ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</si>
  <si>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</si>
  <si>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</si>
  <si>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税</t>
    <rPh sb="0" eb="1">
      <t>ゼイ</t>
    </rPh>
    <phoneticPr fontId="3"/>
  </si>
  <si>
    <t>数量</t>
    <rPh sb="0" eb="2">
      <t>スウリョウ</t>
    </rPh>
    <phoneticPr fontId="3"/>
  </si>
  <si>
    <t>名</t>
    <rPh sb="0" eb="1">
      <t>メイ</t>
    </rPh>
    <phoneticPr fontId="3"/>
  </si>
  <si>
    <t>増員警備員</t>
    <rPh sb="0" eb="2">
      <t>ゾウイン</t>
    </rPh>
    <rPh sb="2" eb="5">
      <t>ケイビイン</t>
    </rPh>
    <phoneticPr fontId="3"/>
  </si>
  <si>
    <t>土日昼間4日間</t>
    <rPh sb="0" eb="2">
      <t>ドニチ</t>
    </rPh>
    <rPh sb="2" eb="4">
      <t>ヒルマ</t>
    </rPh>
    <rPh sb="5" eb="7">
      <t>カカン</t>
    </rPh>
    <phoneticPr fontId="3"/>
  </si>
  <si>
    <t>平日昼間5日間</t>
    <rPh sb="0" eb="2">
      <t>ヘイジツ</t>
    </rPh>
    <rPh sb="2" eb="4">
      <t>ヒルマ</t>
    </rPh>
    <rPh sb="5" eb="7">
      <t>カカン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</si>
  <si>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</si>
  <si>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</si>
  <si>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請求計</t>
    <rPh sb="0" eb="3">
      <t>セイキュウケイ</t>
    </rPh>
    <phoneticPr fontId="3"/>
  </si>
  <si>
    <t>内訳</t>
    <rPh sb="0" eb="2">
      <t>ウチワケ</t>
    </rPh>
    <phoneticPr fontId="3"/>
  </si>
  <si>
    <t>兵庫県加西市北条町北条1121</t>
    <phoneticPr fontId="3"/>
  </si>
  <si>
    <t>御　見　積　書</t>
    <rPh sb="0" eb="1">
      <t>オ</t>
    </rPh>
    <rPh sb="2" eb="3">
      <t>ミ</t>
    </rPh>
    <rPh sb="4" eb="5">
      <t>セキ</t>
    </rPh>
    <rPh sb="6" eb="7">
      <t>ショ</t>
    </rPh>
    <phoneticPr fontId="3"/>
  </si>
  <si>
    <t>株式会社　　　　　　　　　　　　　　　　　　　　　　　　　　　　　　　</t>
    <phoneticPr fontId="3"/>
  </si>
  <si>
    <t>オリエンタルコンサルタンツ御中</t>
    <phoneticPr fontId="3"/>
  </si>
  <si>
    <t>〒675-2312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</si>
</sst>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F800]dddd\,\ mmmm\ dd\,\ yyyy"/>
  </numFmts>
  <fonts count="3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Droid Sans"/>
      <family val="2"/>
    </font>
    <font>
      <sz val="11"/>
      <color rgb="FFFF0000"/>
      <name val="BIZ UDPゴシック"/>
      <family val="3"/>
      <charset val="128"/>
    </font>
    <font>
      <sz val="11"/>
      <name val="游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6"/>
      <name val="BIZ UDP明朝 Medium"/>
      <family val="1"/>
      <charset val="128"/>
    </font>
    <font>
      <b/>
      <u/>
      <sz val="1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sz val="16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b/>
      <sz val="20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2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6" fontId="5" fillId="0" borderId="7" xfId="0" applyNumberFormat="1" applyFont="1" applyBorder="1" applyAlignment="1">
      <alignment horizontal="right" vertical="center"/>
    </xf>
    <xf numFmtId="6" fontId="5" fillId="0" borderId="8" xfId="0" applyNumberFormat="1" applyFont="1" applyBorder="1" applyAlignment="1">
      <alignment horizontal="right" vertical="center"/>
    </xf>
    <xf numFmtId="9" fontId="10" fillId="0" borderId="9" xfId="0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6" fontId="5" fillId="0" borderId="13" xfId="1" applyFont="1" applyBorder="1" applyAlignment="1">
      <alignment horizontal="right" vertical="center"/>
    </xf>
    <xf numFmtId="6" fontId="5" fillId="0" borderId="15" xfId="0" applyNumberFormat="1" applyFont="1" applyBorder="1" applyAlignment="1">
      <alignment horizontal="right" vertical="center"/>
    </xf>
    <xf numFmtId="9" fontId="10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6" fontId="5" fillId="0" borderId="18" xfId="1" applyFont="1" applyBorder="1" applyAlignment="1">
      <alignment horizontal="right" vertical="center"/>
    </xf>
    <xf numFmtId="6" fontId="5" fillId="0" borderId="19" xfId="0" applyNumberFormat="1" applyFont="1" applyBorder="1" applyAlignment="1">
      <alignment horizontal="right" vertical="center"/>
    </xf>
    <xf numFmtId="9" fontId="10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6" fontId="5" fillId="0" borderId="10" xfId="0" applyNumberFormat="1" applyFont="1" applyBorder="1" applyAlignment="1">
      <alignment horizontal="right" vertical="center"/>
    </xf>
    <xf numFmtId="6" fontId="5" fillId="0" borderId="22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6" fontId="5" fillId="0" borderId="24" xfId="1" applyFont="1" applyBorder="1" applyAlignment="1">
      <alignment horizontal="right" vertical="center"/>
    </xf>
    <xf numFmtId="6" fontId="5" fillId="0" borderId="25" xfId="0" applyNumberFormat="1" applyFont="1" applyBorder="1" applyAlignment="1">
      <alignment horizontal="right" vertical="center"/>
    </xf>
    <xf numFmtId="9" fontId="10" fillId="0" borderId="26" xfId="0" applyNumberFormat="1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6" fontId="5" fillId="0" borderId="27" xfId="0" applyNumberFormat="1" applyFont="1" applyBorder="1" applyAlignment="1">
      <alignment horizontal="right" vertical="center"/>
    </xf>
    <xf numFmtId="6" fontId="5" fillId="0" borderId="28" xfId="0" applyNumberFormat="1" applyFont="1" applyBorder="1" applyAlignment="1">
      <alignment horizontal="right" vertical="center"/>
    </xf>
    <xf numFmtId="0" fontId="5" fillId="0" borderId="24" xfId="2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6" fontId="5" fillId="0" borderId="14" xfId="1" applyFont="1" applyBorder="1" applyAlignment="1">
      <alignment horizontal="right" vertical="center"/>
    </xf>
    <xf numFmtId="6" fontId="5" fillId="0" borderId="30" xfId="0" applyNumberFormat="1" applyFont="1" applyBorder="1" applyAlignment="1">
      <alignment horizontal="right" vertical="center"/>
    </xf>
    <xf numFmtId="9" fontId="10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6" fontId="5" fillId="0" borderId="34" xfId="1" applyFont="1" applyBorder="1">
      <alignment vertical="center"/>
    </xf>
    <xf numFmtId="6" fontId="5" fillId="0" borderId="35" xfId="1" applyFont="1" applyBorder="1">
      <alignment vertical="center"/>
    </xf>
    <xf numFmtId="6" fontId="5" fillId="0" borderId="36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6" fontId="5" fillId="0" borderId="34" xfId="1" applyFont="1" applyBorder="1" applyAlignment="1">
      <alignment horizontal="right" vertical="center"/>
    </xf>
    <xf numFmtId="6" fontId="5" fillId="0" borderId="5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6" fontId="5" fillId="0" borderId="39" xfId="1" applyFont="1" applyBorder="1" applyAlignment="1">
      <alignment horizontal="right" vertical="center"/>
    </xf>
    <xf numFmtId="6" fontId="5" fillId="0" borderId="40" xfId="0" applyNumberFormat="1" applyFont="1" applyBorder="1" applyAlignment="1">
      <alignment horizontal="right" vertical="center"/>
    </xf>
    <xf numFmtId="0" fontId="5" fillId="0" borderId="41" xfId="0" applyFont="1" applyBorder="1" applyAlignment="1">
      <alignment horizontal="center" vertical="center"/>
    </xf>
    <xf numFmtId="6" fontId="5" fillId="0" borderId="42" xfId="1" applyFont="1" applyBorder="1" applyAlignment="1">
      <alignment horizontal="right" vertical="center"/>
    </xf>
    <xf numFmtId="6" fontId="5" fillId="0" borderId="43" xfId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6" fontId="5" fillId="0" borderId="44" xfId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46" xfId="2" applyFont="1" applyBorder="1" applyAlignment="1">
      <alignment horizontal="center" vertical="center"/>
    </xf>
    <xf numFmtId="6" fontId="5" fillId="0" borderId="47" xfId="1" applyFont="1" applyBorder="1" applyAlignment="1">
      <alignment horizontal="right" vertical="center"/>
    </xf>
    <xf numFmtId="6" fontId="5" fillId="0" borderId="48" xfId="0" applyNumberFormat="1" applyFont="1" applyBorder="1" applyAlignment="1">
      <alignment horizontal="right" vertical="center"/>
    </xf>
    <xf numFmtId="9" fontId="10" fillId="0" borderId="49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6" fontId="5" fillId="0" borderId="0" xfId="1" applyFont="1" applyAlignment="1">
      <alignment horizontal="right" vertical="center"/>
    </xf>
    <xf numFmtId="6" fontId="5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2" applyFont="1" applyBorder="1">
      <alignment vertical="center"/>
    </xf>
    <xf numFmtId="0" fontId="5" fillId="0" borderId="51" xfId="0" applyFont="1" applyBorder="1">
      <alignment vertical="center"/>
    </xf>
    <xf numFmtId="0" fontId="5" fillId="0" borderId="51" xfId="0" applyFont="1" applyBorder="1" applyAlignment="1">
      <alignment horizontal="center" vertical="center"/>
    </xf>
    <xf numFmtId="6" fontId="5" fillId="0" borderId="51" xfId="1" applyFont="1" applyBorder="1" applyAlignment="1">
      <alignment horizontal="right" vertical="center"/>
    </xf>
    <xf numFmtId="6" fontId="5" fillId="0" borderId="52" xfId="0" applyNumberFormat="1" applyFont="1" applyBorder="1" applyAlignment="1">
      <alignment horizontal="right" vertical="center"/>
    </xf>
    <xf numFmtId="6" fontId="5" fillId="0" borderId="14" xfId="0" applyNumberFormat="1" applyFont="1" applyBorder="1" applyAlignment="1">
      <alignment horizontal="right" vertical="center"/>
    </xf>
    <xf numFmtId="0" fontId="5" fillId="0" borderId="53" xfId="0" applyFont="1" applyBorder="1">
      <alignment vertical="center"/>
    </xf>
    <xf numFmtId="0" fontId="5" fillId="0" borderId="53" xfId="2" applyFont="1" applyBorder="1" applyAlignment="1">
      <alignment horizontal="center" vertical="center"/>
    </xf>
    <xf numFmtId="6" fontId="5" fillId="0" borderId="53" xfId="1" applyFont="1" applyBorder="1" applyAlignment="1">
      <alignment horizontal="righ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>
      <alignment vertical="center"/>
    </xf>
    <xf numFmtId="0" fontId="5" fillId="0" borderId="55" xfId="2" applyFont="1" applyBorder="1" applyAlignment="1">
      <alignment horizontal="center" vertical="center"/>
    </xf>
    <xf numFmtId="6" fontId="5" fillId="0" borderId="56" xfId="1" applyFont="1" applyBorder="1" applyAlignment="1">
      <alignment horizontal="right" vertical="center"/>
    </xf>
    <xf numFmtId="0" fontId="5" fillId="0" borderId="57" xfId="0" applyFont="1" applyBorder="1">
      <alignment vertical="center"/>
    </xf>
    <xf numFmtId="0" fontId="5" fillId="0" borderId="57" xfId="2" applyFont="1" applyBorder="1" applyAlignment="1">
      <alignment horizontal="center" vertical="center"/>
    </xf>
    <xf numFmtId="6" fontId="5" fillId="0" borderId="57" xfId="1" applyFont="1" applyBorder="1" applyAlignment="1">
      <alignment horizontal="right" vertical="center"/>
    </xf>
    <xf numFmtId="6" fontId="5" fillId="0" borderId="58" xfId="0" applyNumberFormat="1" applyFont="1" applyBorder="1" applyAlignment="1">
      <alignment horizontal="right" vertical="center"/>
    </xf>
    <xf numFmtId="0" fontId="5" fillId="0" borderId="59" xfId="0" applyFont="1" applyBorder="1">
      <alignment vertical="center"/>
    </xf>
    <xf numFmtId="0" fontId="5" fillId="0" borderId="59" xfId="2" applyFont="1" applyBorder="1" applyAlignment="1">
      <alignment horizontal="center" vertical="center"/>
    </xf>
    <xf numFmtId="6" fontId="5" fillId="0" borderId="59" xfId="1" applyFont="1" applyBorder="1" applyAlignment="1">
      <alignment horizontal="right" vertical="center"/>
    </xf>
    <xf numFmtId="6" fontId="5" fillId="0" borderId="60" xfId="0" applyNumberFormat="1" applyFont="1" applyBorder="1" applyAlignment="1">
      <alignment horizontal="right" vertical="center"/>
    </xf>
    <xf numFmtId="0" fontId="13" fillId="0" borderId="5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>
      <alignment vertical="center"/>
    </xf>
    <xf numFmtId="0" fontId="5" fillId="0" borderId="62" xfId="2" applyFont="1" applyBorder="1" applyAlignment="1">
      <alignment horizontal="center" vertical="center"/>
    </xf>
    <xf numFmtId="6" fontId="5" fillId="0" borderId="63" xfId="1" applyFont="1" applyBorder="1" applyAlignment="1">
      <alignment horizontal="right" vertical="center"/>
    </xf>
    <xf numFmtId="0" fontId="6" fillId="0" borderId="5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4" xfId="1" applyFont="1" applyBorder="1" applyAlignment="1">
      <alignment horizontal="right" vertical="center"/>
    </xf>
    <xf numFmtId="0" fontId="5" fillId="0" borderId="65" xfId="0" applyFont="1" applyBorder="1" applyAlignment="1">
      <alignment horizontal="center" vertical="center"/>
    </xf>
    <xf numFmtId="9" fontId="10" fillId="0" borderId="66" xfId="0" applyNumberFormat="1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6" fontId="5" fillId="0" borderId="68" xfId="1" applyFont="1" applyBorder="1" applyAlignment="1">
      <alignment horizontal="right" vertical="center"/>
    </xf>
    <xf numFmtId="6" fontId="5" fillId="0" borderId="69" xfId="1" applyFont="1" applyBorder="1" applyAlignment="1">
      <alignment horizontal="right" vertical="center"/>
    </xf>
    <xf numFmtId="9" fontId="5" fillId="0" borderId="57" xfId="2" applyNumberFormat="1" applyFont="1" applyBorder="1" applyAlignment="1">
      <alignment horizontal="center" vertical="center"/>
    </xf>
    <xf numFmtId="6" fontId="5" fillId="0" borderId="70" xfId="0" applyNumberFormat="1" applyFont="1" applyBorder="1" applyAlignment="1">
      <alignment horizontal="right" vertical="center"/>
    </xf>
    <xf numFmtId="6" fontId="5" fillId="0" borderId="33" xfId="1" applyFont="1" applyBorder="1" applyAlignment="1">
      <alignment horizontal="right" vertical="center"/>
    </xf>
    <xf numFmtId="0" fontId="5" fillId="0" borderId="57" xfId="2" applyFont="1" applyBorder="1" applyAlignment="1">
      <alignment horizontal="left" vertical="center"/>
    </xf>
    <xf numFmtId="6" fontId="5" fillId="0" borderId="69" xfId="0" applyNumberFormat="1" applyFont="1" applyBorder="1" applyAlignment="1">
      <alignment horizontal="right" vertical="center"/>
    </xf>
    <xf numFmtId="0" fontId="5" fillId="0" borderId="71" xfId="0" applyFont="1" applyBorder="1" applyAlignment="1">
      <alignment horizontal="center" vertical="center"/>
    </xf>
    <xf numFmtId="6" fontId="5" fillId="0" borderId="71" xfId="1" applyFont="1" applyBorder="1" applyAlignment="1">
      <alignment horizontal="right" vertical="center"/>
    </xf>
    <xf numFmtId="6" fontId="5" fillId="0" borderId="71" xfId="0" applyNumberFormat="1" applyFont="1" applyBorder="1" applyAlignment="1">
      <alignment horizontal="right" vertical="center"/>
    </xf>
    <xf numFmtId="9" fontId="10" fillId="0" borderId="71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2"/>
    </xf>
    <xf numFmtId="0" fontId="18" fillId="0" borderId="0" xfId="0" applyFont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51" xfId="0" applyFont="1" applyBorder="1">
      <alignment vertical="center"/>
    </xf>
    <xf numFmtId="0" fontId="18" fillId="0" borderId="51" xfId="0" applyFont="1" applyBorder="1" applyAlignment="1">
      <alignment horizontal="center" vertical="center"/>
    </xf>
    <xf numFmtId="6" fontId="18" fillId="0" borderId="51" xfId="1" applyFont="1" applyBorder="1" applyAlignment="1">
      <alignment horizontal="right" vertical="center"/>
    </xf>
    <xf numFmtId="6" fontId="18" fillId="0" borderId="74" xfId="1" applyFont="1" applyBorder="1" applyAlignment="1">
      <alignment horizontal="right" vertical="center"/>
    </xf>
    <xf numFmtId="9" fontId="21" fillId="0" borderId="72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>
      <alignment vertical="center"/>
    </xf>
    <xf numFmtId="0" fontId="18" fillId="0" borderId="7" xfId="2" applyFont="1" applyBorder="1" applyAlignment="1">
      <alignment horizontal="center" vertical="center"/>
    </xf>
    <xf numFmtId="6" fontId="18" fillId="0" borderId="7" xfId="1" applyFont="1" applyBorder="1" applyAlignment="1">
      <alignment horizontal="right" vertical="center"/>
    </xf>
    <xf numFmtId="6" fontId="18" fillId="0" borderId="15" xfId="0" applyNumberFormat="1" applyFont="1" applyBorder="1" applyAlignment="1">
      <alignment horizontal="right" vertical="center"/>
    </xf>
    <xf numFmtId="9" fontId="21" fillId="0" borderId="9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10" xfId="2" applyFont="1" applyBorder="1" applyAlignment="1">
      <alignment horizontal="center" vertical="center"/>
    </xf>
    <xf numFmtId="6" fontId="18" fillId="0" borderId="10" xfId="0" applyNumberFormat="1" applyFont="1" applyBorder="1" applyAlignment="1">
      <alignment horizontal="right" vertical="center"/>
    </xf>
    <xf numFmtId="6" fontId="18" fillId="0" borderId="28" xfId="0" applyNumberFormat="1" applyFont="1" applyBorder="1" applyAlignment="1">
      <alignment horizontal="right" vertical="center"/>
    </xf>
    <xf numFmtId="9" fontId="21" fillId="0" borderId="11" xfId="0" applyNumberFormat="1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53" xfId="0" applyFont="1" applyBorder="1">
      <alignment vertical="center"/>
    </xf>
    <xf numFmtId="0" fontId="18" fillId="0" borderId="53" xfId="2" applyFont="1" applyBorder="1" applyAlignment="1">
      <alignment horizontal="center" vertical="center"/>
    </xf>
    <xf numFmtId="6" fontId="18" fillId="0" borderId="53" xfId="0" applyNumberFormat="1" applyFont="1" applyBorder="1" applyAlignment="1">
      <alignment horizontal="right" vertical="center"/>
    </xf>
    <xf numFmtId="0" fontId="18" fillId="0" borderId="65" xfId="0" applyFont="1" applyBorder="1" applyAlignment="1">
      <alignment horizontal="center" vertical="center"/>
    </xf>
    <xf numFmtId="0" fontId="18" fillId="0" borderId="76" xfId="0" applyFont="1" applyBorder="1">
      <alignment vertical="center"/>
    </xf>
    <xf numFmtId="0" fontId="18" fillId="0" borderId="76" xfId="2" applyFont="1" applyBorder="1" applyAlignment="1">
      <alignment horizontal="center" vertical="center"/>
    </xf>
    <xf numFmtId="6" fontId="18" fillId="0" borderId="75" xfId="1" applyFont="1" applyBorder="1" applyAlignment="1">
      <alignment horizontal="right" vertical="center"/>
    </xf>
    <xf numFmtId="6" fontId="18" fillId="0" borderId="5" xfId="0" applyNumberFormat="1" applyFont="1" applyBorder="1" applyAlignment="1">
      <alignment horizontal="right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>
      <alignment vertical="center"/>
    </xf>
    <xf numFmtId="0" fontId="18" fillId="0" borderId="67" xfId="0" applyFont="1" applyBorder="1" applyAlignment="1">
      <alignment horizontal="center" vertical="center"/>
    </xf>
    <xf numFmtId="6" fontId="18" fillId="0" borderId="68" xfId="1" applyFont="1" applyBorder="1" applyAlignment="1">
      <alignment horizontal="right" vertical="center"/>
    </xf>
    <xf numFmtId="6" fontId="18" fillId="0" borderId="69" xfId="1" applyFont="1" applyBorder="1" applyAlignment="1">
      <alignment horizontal="right" vertical="center"/>
    </xf>
    <xf numFmtId="9" fontId="21" fillId="0" borderId="66" xfId="0" applyNumberFormat="1" applyFont="1" applyBorder="1" applyAlignment="1">
      <alignment horizontal="center" vertical="center"/>
    </xf>
    <xf numFmtId="0" fontId="18" fillId="0" borderId="57" xfId="0" applyFont="1" applyBorder="1">
      <alignment vertical="center"/>
    </xf>
    <xf numFmtId="0" fontId="18" fillId="0" borderId="57" xfId="2" applyFont="1" applyBorder="1" applyAlignment="1">
      <alignment horizontal="center" vertical="center"/>
    </xf>
    <xf numFmtId="9" fontId="18" fillId="0" borderId="57" xfId="2" applyNumberFormat="1" applyFont="1" applyBorder="1" applyAlignment="1">
      <alignment horizontal="center" vertical="center"/>
    </xf>
    <xf numFmtId="6" fontId="18" fillId="0" borderId="57" xfId="1" applyFont="1" applyBorder="1" applyAlignment="1">
      <alignment horizontal="right" vertical="center"/>
    </xf>
    <xf numFmtId="6" fontId="18" fillId="0" borderId="70" xfId="0" applyNumberFormat="1" applyFont="1" applyBorder="1" applyAlignment="1">
      <alignment horizontal="right" vertical="center"/>
    </xf>
    <xf numFmtId="0" fontId="18" fillId="0" borderId="57" xfId="0" applyFont="1" applyBorder="1" applyAlignment="1">
      <alignment horizontal="right" vertical="center"/>
    </xf>
    <xf numFmtId="6" fontId="18" fillId="0" borderId="33" xfId="1" applyFont="1" applyBorder="1" applyAlignment="1">
      <alignment horizontal="right" vertical="center"/>
    </xf>
    <xf numFmtId="6" fontId="18" fillId="0" borderId="58" xfId="0" applyNumberFormat="1" applyFont="1" applyBorder="1" applyAlignment="1">
      <alignment horizontal="right" vertical="center"/>
    </xf>
    <xf numFmtId="0" fontId="18" fillId="0" borderId="61" xfId="0" applyFont="1" applyBorder="1" applyAlignment="1">
      <alignment horizontal="center" vertical="center"/>
    </xf>
    <xf numFmtId="0" fontId="18" fillId="0" borderId="57" xfId="2" applyFont="1" applyBorder="1" applyAlignment="1">
      <alignment horizontal="left" vertical="center"/>
    </xf>
    <xf numFmtId="6" fontId="18" fillId="0" borderId="69" xfId="0" applyNumberFormat="1" applyFont="1" applyBorder="1" applyAlignment="1">
      <alignment horizontal="right" vertical="center"/>
    </xf>
    <xf numFmtId="0" fontId="18" fillId="0" borderId="71" xfId="0" applyFont="1" applyBorder="1" applyAlignment="1">
      <alignment horizontal="center" vertical="center"/>
    </xf>
    <xf numFmtId="6" fontId="18" fillId="0" borderId="71" xfId="1" applyFont="1" applyBorder="1" applyAlignment="1">
      <alignment horizontal="right" vertical="center"/>
    </xf>
    <xf numFmtId="6" fontId="18" fillId="0" borderId="71" xfId="0" applyNumberFormat="1" applyFont="1" applyBorder="1" applyAlignment="1">
      <alignment horizontal="right" vertical="center"/>
    </xf>
    <xf numFmtId="9" fontId="21" fillId="0" borderId="71" xfId="0" applyNumberFormat="1" applyFont="1" applyBorder="1" applyAlignment="1">
      <alignment horizontal="center" vertical="center"/>
    </xf>
    <xf numFmtId="0" fontId="23" fillId="0" borderId="0" xfId="0" applyFont="1">
      <alignment vertical="center"/>
    </xf>
    <xf numFmtId="0" fontId="21" fillId="0" borderId="0" xfId="0" applyFont="1" applyAlignment="1"/>
    <xf numFmtId="0" fontId="23" fillId="0" borderId="79" xfId="0" applyFont="1" applyBorder="1" applyAlignment="1">
      <alignment horizontal="center" vertical="center"/>
    </xf>
    <xf numFmtId="0" fontId="23" fillId="0" borderId="81" xfId="0" applyFont="1" applyBorder="1" applyAlignment="1">
      <alignment horizontal="left"/>
    </xf>
    <xf numFmtId="9" fontId="23" fillId="0" borderId="79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0" fontId="23" fillId="0" borderId="0" xfId="0" applyFont="1" applyAlignment="1"/>
    <xf numFmtId="0" fontId="28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left" wrapText="1"/>
    </xf>
    <xf numFmtId="0" fontId="27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6" fontId="26" fillId="0" borderId="0" xfId="0" applyNumberFormat="1" applyFont="1" applyAlignment="1">
      <alignment horizontal="center"/>
    </xf>
    <xf numFmtId="6" fontId="26" fillId="0" borderId="1" xfId="0" applyNumberFormat="1" applyFont="1" applyBorder="1" applyAlignment="1">
      <alignment horizontal="center"/>
    </xf>
    <xf numFmtId="0" fontId="24" fillId="0" borderId="84" xfId="0" applyFont="1" applyBorder="1" applyAlignment="1">
      <alignment horizontal="center"/>
    </xf>
    <xf numFmtId="0" fontId="23" fillId="0" borderId="79" xfId="0" applyFont="1" applyBorder="1" applyAlignment="1">
      <alignment horizontal="right" vertical="center"/>
    </xf>
    <xf numFmtId="0" fontId="23" fillId="0" borderId="64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6" fontId="23" fillId="0" borderId="79" xfId="1" applyFont="1" applyBorder="1" applyAlignment="1">
      <alignment horizontal="right" vertical="center"/>
    </xf>
    <xf numFmtId="6" fontId="23" fillId="0" borderId="64" xfId="1" applyFont="1" applyBorder="1" applyAlignment="1">
      <alignment horizontal="right" vertical="center"/>
    </xf>
    <xf numFmtId="6" fontId="25" fillId="0" borderId="78" xfId="0" applyNumberFormat="1" applyFont="1" applyBorder="1" applyAlignment="1">
      <alignment horizontal="right" vertical="center"/>
    </xf>
    <xf numFmtId="6" fontId="25" fillId="0" borderId="3" xfId="0" applyNumberFormat="1" applyFont="1" applyBorder="1" applyAlignment="1">
      <alignment horizontal="right" vertical="center"/>
    </xf>
    <xf numFmtId="6" fontId="25" fillId="0" borderId="4" xfId="0" applyNumberFormat="1" applyFont="1" applyBorder="1" applyAlignment="1">
      <alignment horizontal="right" vertical="center"/>
    </xf>
    <xf numFmtId="0" fontId="23" fillId="0" borderId="79" xfId="0" applyFont="1" applyBorder="1" applyAlignment="1">
      <alignment horizontal="center" vertical="center"/>
    </xf>
    <xf numFmtId="0" fontId="23" fillId="0" borderId="80" xfId="0" applyFont="1" applyBorder="1" applyAlignment="1">
      <alignment horizontal="center" vertical="center"/>
    </xf>
    <xf numFmtId="0" fontId="23" fillId="0" borderId="82" xfId="0" applyFont="1" applyBorder="1" applyAlignment="1">
      <alignment horizontal="center" vertical="center"/>
    </xf>
    <xf numFmtId="0" fontId="23" fillId="0" borderId="79" xfId="0" applyFont="1" applyBorder="1" applyAlignment="1">
      <alignment horizontal="left" vertical="center"/>
    </xf>
    <xf numFmtId="0" fontId="23" fillId="0" borderId="80" xfId="0" applyFont="1" applyBorder="1" applyAlignment="1">
      <alignment horizontal="right" vertical="center"/>
    </xf>
    <xf numFmtId="0" fontId="23" fillId="0" borderId="82" xfId="0" applyFont="1" applyBorder="1" applyAlignment="1">
      <alignment horizontal="right" vertical="center"/>
    </xf>
    <xf numFmtId="0" fontId="23" fillId="0" borderId="0" xfId="0" applyFont="1" applyAlignment="1">
      <alignment horizontal="left"/>
    </xf>
    <xf numFmtId="0" fontId="23" fillId="0" borderId="83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/>
    </xf>
    <xf numFmtId="6" fontId="9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8" fillId="0" borderId="77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56" fontId="19" fillId="0" borderId="0" xfId="0" applyNumberFormat="1" applyFont="1" applyAlignment="1">
      <alignment horizontal="right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6" fontId="22" fillId="0" borderId="0" xfId="0" applyNumberFormat="1" applyFont="1" applyAlignment="1">
      <alignment horizontal="center"/>
    </xf>
    <xf numFmtId="6" fontId="22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F803BA22-EFEF-446C-BD05-78C657C46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8048582-5A83-47F3-AE25-E01A1E3975D0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0BC6751-D31D-19BD-4BD2-BB4AC5E3D197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436CB916-60B5-FE52-8324-AF2917892301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6F2E1A0-ACB7-59E4-0927-2D3526EE85FA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F4CB7593-D324-2312-6727-6562478F2052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EA25D9C4-E2AA-CE41-6CD2-F4989C53F161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B31DCDDE-273C-CDB2-0548-D2146273B7DA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06F7A0D-B0D5-44F6-8F2C-E9FA26E294F2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4B11A65-42C0-4409-A3F4-63A07D9E77EF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428626</xdr:colOff>
      <xdr:row>8</xdr:row>
      <xdr:rowOff>190874</xdr:rowOff>
    </xdr:from>
    <xdr:to>
      <xdr:col>6</xdr:col>
      <xdr:colOff>676276</xdr:colOff>
      <xdr:row>11</xdr:row>
      <xdr:rowOff>104775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181C6091-E833-4D7E-91BC-153CBADD4893}"/>
            </a:ext>
          </a:extLst>
        </xdr:cNvPr>
        <xdr:cNvGrpSpPr>
          <a:grpSpLocks/>
        </xdr:cNvGrpSpPr>
      </xdr:nvGrpSpPr>
      <xdr:grpSpPr>
        <a:xfrm>
          <a:off x="5229226" y="2448299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922BB7ED-DAB0-CD99-63E0-4BB9358ADD61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6455762-2FBA-10CA-E0E8-B09B90FC9C81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856D7597-92BD-54D9-8613-0D2771424757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B909E39-9BDC-CCAA-B7D6-D2BB9AEFB094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1E3DF319-596B-D2DE-E533-11022A04F49E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28E4692-D8AC-E914-05BF-322B4EF8E751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8E391BA-75E7-4AC6-A2B0-D61E7B4D40AA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41B9EC4-F6FC-421D-84FA-CF1057200708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C6A-DB19-47DE-91E5-E9D281DCAA52}">
  <dimension ref="B2:I88"/>
  <sheetViews>
    <sheetView view="pageBreakPreview" zoomScaleNormal="100" zoomScaleSheetLayoutView="100" workbookViewId="0">
      <selection activeCell="L15" sqref="L15"/>
    </sheetView>
  </sheetViews>
  <sheetFormatPr defaultColWidth="8" defaultRowHeight="21" customHeight="1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>
      <c r="B2" s="234" t="s">
        <v>0</v>
      </c>
      <c r="C2" s="234"/>
      <c r="D2" s="234"/>
      <c r="E2" s="234"/>
      <c r="F2" s="234"/>
      <c r="G2" s="234"/>
      <c r="H2" s="1"/>
    </row>
    <row r="3" spans="2:8" ht="21" customHeight="1">
      <c r="B3" s="3"/>
      <c r="C3" s="4"/>
      <c r="D3" s="4"/>
      <c r="E3" s="4"/>
      <c r="F3" s="235" t="s">
        <v>102</v>
      </c>
      <c r="G3" s="235"/>
      <c r="H3" s="5"/>
    </row>
    <row r="4" spans="2:8" ht="30.75" customHeight="1" thickBot="1">
      <c r="B4" s="236" t="s">
        <v>1</v>
      </c>
      <c r="C4" s="236"/>
    </row>
    <row r="5" spans="2:8" ht="21" customHeight="1">
      <c r="B5" s="233" t="s">
        <v>2</v>
      </c>
      <c r="C5" s="233"/>
      <c r="E5" s="237" t="s">
        <v>3</v>
      </c>
      <c r="F5" s="237"/>
    </row>
    <row r="6" spans="2:8" ht="21" customHeight="1">
      <c r="B6" s="233" t="s">
        <v>4</v>
      </c>
      <c r="C6" s="233"/>
      <c r="E6" s="232" t="s">
        <v>5</v>
      </c>
      <c r="F6" s="232"/>
      <c r="G6" s="232"/>
    </row>
    <row r="7" spans="2:8" ht="21" customHeight="1">
      <c r="E7" s="229" t="s">
        <v>6</v>
      </c>
      <c r="F7" s="229"/>
      <c r="G7" s="229"/>
    </row>
    <row r="8" spans="2:8" ht="21" customHeight="1">
      <c r="B8" s="5"/>
      <c r="C8" s="230">
        <f>G84</f>
        <v>10425591.185625</v>
      </c>
      <c r="D8" s="7"/>
      <c r="E8" s="232" t="s">
        <v>7</v>
      </c>
      <c r="F8" s="232"/>
      <c r="G8" s="232"/>
    </row>
    <row r="9" spans="2:8" ht="21" customHeight="1" thickBot="1">
      <c r="C9" s="231"/>
      <c r="D9" s="6"/>
      <c r="F9" s="7"/>
    </row>
    <row r="11" spans="2:8" ht="21" customHeight="1">
      <c r="B11" s="226" t="s">
        <v>8</v>
      </c>
      <c r="C11" s="226"/>
    </row>
    <row r="12" spans="2:8" ht="21" customHeight="1" thickBot="1">
      <c r="B12" s="226" t="s">
        <v>101</v>
      </c>
      <c r="C12" s="226"/>
      <c r="D12" s="226"/>
      <c r="E12" s="226"/>
      <c r="F12" s="226"/>
      <c r="G12" s="8" t="s">
        <v>10</v>
      </c>
    </row>
    <row r="13" spans="2:8" ht="21" customHeight="1" thickBot="1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>
      <c r="B14" s="13">
        <v>1</v>
      </c>
      <c r="C14" s="14" t="s">
        <v>17</v>
      </c>
      <c r="D14" s="14"/>
      <c r="E14" s="15"/>
      <c r="F14" s="16"/>
      <c r="G14" s="17"/>
      <c r="H14" s="18"/>
    </row>
    <row r="15" spans="2:8" ht="21" customHeight="1">
      <c r="B15" s="13"/>
      <c r="C15" s="14" t="s">
        <v>18</v>
      </c>
      <c r="D15" s="19" t="s">
        <v>19</v>
      </c>
      <c r="E15" s="15">
        <v>2</v>
      </c>
      <c r="F15" s="16">
        <v>21500</v>
      </c>
      <c r="G15" s="17">
        <f>E15*F15</f>
        <v>43000</v>
      </c>
      <c r="H15" s="20">
        <v>0.1</v>
      </c>
    </row>
    <row r="16" spans="2:8" ht="21" customHeight="1">
      <c r="B16" s="13"/>
      <c r="C16" s="14"/>
      <c r="D16" s="19"/>
      <c r="E16" s="15"/>
      <c r="F16" s="16"/>
      <c r="G16" s="17"/>
      <c r="H16" s="20">
        <v>0.1</v>
      </c>
    </row>
    <row r="17" spans="2:8" ht="21" customHeight="1">
      <c r="B17" s="13"/>
      <c r="C17" s="14" t="s">
        <v>20</v>
      </c>
      <c r="D17" s="19"/>
      <c r="E17" s="15"/>
      <c r="F17" s="16"/>
      <c r="G17" s="17"/>
      <c r="H17" s="18"/>
    </row>
    <row r="18" spans="2:8" ht="21" customHeight="1">
      <c r="B18" s="13"/>
      <c r="C18" s="14" t="s">
        <v>21</v>
      </c>
      <c r="D18" s="21" t="s">
        <v>22</v>
      </c>
      <c r="E18" s="15">
        <v>1</v>
      </c>
      <c r="F18" s="16">
        <v>3672</v>
      </c>
      <c r="G18" s="17">
        <f>E18*F18</f>
        <v>3672</v>
      </c>
      <c r="H18" s="20">
        <v>0.1</v>
      </c>
    </row>
    <row r="19" spans="2:8" ht="21" customHeight="1">
      <c r="B19" s="13"/>
      <c r="C19" s="14" t="s">
        <v>23</v>
      </c>
      <c r="D19" s="19" t="s">
        <v>19</v>
      </c>
      <c r="E19" s="15">
        <v>19</v>
      </c>
      <c r="F19" s="16">
        <v>3359</v>
      </c>
      <c r="G19" s="17">
        <f>E19*F19</f>
        <v>63821</v>
      </c>
      <c r="H19" s="20">
        <v>0.1</v>
      </c>
    </row>
    <row r="20" spans="2:8" ht="21" customHeight="1">
      <c r="B20" s="22"/>
      <c r="C20" s="23" t="s">
        <v>24</v>
      </c>
      <c r="D20" s="24"/>
      <c r="E20" s="25"/>
      <c r="F20" s="26"/>
      <c r="G20" s="27"/>
      <c r="H20" s="28"/>
    </row>
    <row r="21" spans="2:8" ht="21" customHeight="1">
      <c r="B21" s="29"/>
      <c r="C21" s="30" t="s">
        <v>25</v>
      </c>
      <c r="D21" s="31" t="s">
        <v>22</v>
      </c>
      <c r="E21" s="31">
        <v>5</v>
      </c>
      <c r="F21" s="32">
        <v>23500</v>
      </c>
      <c r="G21" s="33">
        <f t="shared" ref="G21:G34" si="0">E21*F21</f>
        <v>117500</v>
      </c>
      <c r="H21" s="34">
        <v>0.1</v>
      </c>
    </row>
    <row r="22" spans="2:8" ht="21" customHeight="1">
      <c r="B22" s="35"/>
      <c r="C22" s="36" t="s">
        <v>26</v>
      </c>
      <c r="D22" s="21" t="s">
        <v>22</v>
      </c>
      <c r="E22" s="21">
        <v>20</v>
      </c>
      <c r="F22" s="37">
        <f>F21/8*1.25</f>
        <v>3671.875</v>
      </c>
      <c r="G22" s="38">
        <f t="shared" si="0"/>
        <v>73437.5</v>
      </c>
      <c r="H22" s="20">
        <v>0.1</v>
      </c>
    </row>
    <row r="23" spans="2:8" ht="21" customHeight="1">
      <c r="B23" s="35"/>
      <c r="C23" s="36" t="s">
        <v>27</v>
      </c>
      <c r="D23" s="21" t="s">
        <v>22</v>
      </c>
      <c r="E23" s="21">
        <v>4</v>
      </c>
      <c r="F23" s="37">
        <v>23500</v>
      </c>
      <c r="G23" s="38">
        <f t="shared" si="0"/>
        <v>94000</v>
      </c>
      <c r="H23" s="20">
        <v>0.1</v>
      </c>
    </row>
    <row r="24" spans="2:8" ht="21" customHeight="1">
      <c r="B24" s="35"/>
      <c r="C24" s="36" t="s">
        <v>28</v>
      </c>
      <c r="D24" s="21" t="s">
        <v>22</v>
      </c>
      <c r="E24" s="21">
        <v>12</v>
      </c>
      <c r="F24" s="37">
        <v>3672</v>
      </c>
      <c r="G24" s="38">
        <f t="shared" si="0"/>
        <v>44064</v>
      </c>
      <c r="H24" s="20">
        <v>0.1</v>
      </c>
    </row>
    <row r="25" spans="2:8" ht="21" customHeight="1">
      <c r="B25" s="39"/>
      <c r="C25" s="40" t="s">
        <v>29</v>
      </c>
      <c r="D25" s="41" t="s">
        <v>22</v>
      </c>
      <c r="E25" s="41">
        <v>3</v>
      </c>
      <c r="F25" s="42">
        <f>F23/8*1.25</f>
        <v>3671.875</v>
      </c>
      <c r="G25" s="43">
        <f t="shared" si="0"/>
        <v>11015.625</v>
      </c>
      <c r="H25" s="44">
        <v>0.1</v>
      </c>
    </row>
    <row r="26" spans="2:8" ht="21" customHeight="1">
      <c r="B26" s="29"/>
      <c r="C26" s="30" t="s">
        <v>99</v>
      </c>
      <c r="D26" s="45" t="s">
        <v>19</v>
      </c>
      <c r="E26" s="45">
        <v>80</v>
      </c>
      <c r="F26" s="32">
        <v>21500</v>
      </c>
      <c r="G26" s="46">
        <f t="shared" si="0"/>
        <v>1720000</v>
      </c>
      <c r="H26" s="34">
        <v>0.1</v>
      </c>
    </row>
    <row r="27" spans="2:8" ht="21" customHeight="1">
      <c r="B27" s="35"/>
      <c r="C27" s="36" t="s">
        <v>30</v>
      </c>
      <c r="D27" s="19" t="s">
        <v>19</v>
      </c>
      <c r="E27" s="19">
        <v>80</v>
      </c>
      <c r="F27" s="37">
        <f>F26/8*1.25</f>
        <v>3359.375</v>
      </c>
      <c r="G27" s="47">
        <f t="shared" si="0"/>
        <v>268750</v>
      </c>
      <c r="H27" s="20">
        <v>0.1</v>
      </c>
    </row>
    <row r="28" spans="2:8" ht="21" customHeight="1">
      <c r="B28" s="35"/>
      <c r="C28" s="36" t="s">
        <v>100</v>
      </c>
      <c r="D28" s="19" t="s">
        <v>19</v>
      </c>
      <c r="E28" s="19">
        <v>56</v>
      </c>
      <c r="F28" s="37">
        <v>21500</v>
      </c>
      <c r="G28" s="47">
        <f t="shared" si="0"/>
        <v>1204000</v>
      </c>
      <c r="H28" s="20">
        <v>0.1</v>
      </c>
    </row>
    <row r="29" spans="2:8" ht="21" customHeight="1">
      <c r="B29" s="35"/>
      <c r="C29" s="36" t="s">
        <v>31</v>
      </c>
      <c r="D29" s="19" t="s">
        <v>19</v>
      </c>
      <c r="E29" s="19">
        <v>48</v>
      </c>
      <c r="F29" s="37">
        <v>3359</v>
      </c>
      <c r="G29" s="38">
        <f t="shared" si="0"/>
        <v>161232</v>
      </c>
      <c r="H29" s="20">
        <v>0.1</v>
      </c>
    </row>
    <row r="30" spans="2:8" ht="21" customHeight="1">
      <c r="B30" s="39"/>
      <c r="C30" s="40" t="s">
        <v>32</v>
      </c>
      <c r="D30" s="48" t="s">
        <v>19</v>
      </c>
      <c r="E30" s="48">
        <v>12</v>
      </c>
      <c r="F30" s="42">
        <f>F28/8*1.25</f>
        <v>3359.375</v>
      </c>
      <c r="G30" s="43">
        <f t="shared" si="0"/>
        <v>40312.5</v>
      </c>
      <c r="H30" s="44">
        <v>0.1</v>
      </c>
    </row>
    <row r="31" spans="2:8" ht="21" customHeight="1">
      <c r="B31" s="29"/>
      <c r="C31" s="30" t="s">
        <v>33</v>
      </c>
      <c r="D31" s="31" t="s">
        <v>22</v>
      </c>
      <c r="E31" s="31">
        <v>8</v>
      </c>
      <c r="F31" s="32">
        <v>29375</v>
      </c>
      <c r="G31" s="46">
        <f t="shared" si="0"/>
        <v>235000</v>
      </c>
      <c r="H31" s="34">
        <v>0.1</v>
      </c>
    </row>
    <row r="32" spans="2:8" ht="21" customHeight="1">
      <c r="B32" s="35"/>
      <c r="C32" s="36" t="s">
        <v>34</v>
      </c>
      <c r="D32" s="21" t="s">
        <v>22</v>
      </c>
      <c r="E32" s="21">
        <v>24</v>
      </c>
      <c r="F32" s="37">
        <f>F31/8*1.25</f>
        <v>4589.84375</v>
      </c>
      <c r="G32" s="47">
        <f t="shared" si="0"/>
        <v>110156.25</v>
      </c>
      <c r="H32" s="20">
        <v>0.1</v>
      </c>
    </row>
    <row r="33" spans="2:9" ht="21" customHeight="1">
      <c r="B33" s="49"/>
      <c r="C33" s="36" t="s">
        <v>35</v>
      </c>
      <c r="D33" s="21" t="s">
        <v>19</v>
      </c>
      <c r="E33" s="19">
        <v>32</v>
      </c>
      <c r="F33" s="37">
        <v>26875</v>
      </c>
      <c r="G33" s="47">
        <f t="shared" si="0"/>
        <v>860000</v>
      </c>
      <c r="H33" s="20">
        <v>0.1</v>
      </c>
    </row>
    <row r="34" spans="2:9" ht="21" customHeight="1">
      <c r="B34" s="50"/>
      <c r="C34" s="51" t="s">
        <v>36</v>
      </c>
      <c r="D34" s="24" t="s">
        <v>19</v>
      </c>
      <c r="E34" s="24">
        <v>96</v>
      </c>
      <c r="F34" s="52">
        <f>F33/8*1.25</f>
        <v>4199.21875</v>
      </c>
      <c r="G34" s="53">
        <f t="shared" si="0"/>
        <v>403125</v>
      </c>
      <c r="H34" s="54">
        <v>0.1</v>
      </c>
    </row>
    <row r="35" spans="2:9" ht="21" customHeight="1" thickBot="1">
      <c r="B35" s="55"/>
      <c r="C35" s="56" t="s">
        <v>37</v>
      </c>
      <c r="D35" s="57"/>
      <c r="E35" s="58"/>
      <c r="F35" s="59"/>
      <c r="G35" s="60">
        <v>610000</v>
      </c>
      <c r="H35" s="18"/>
    </row>
    <row r="36" spans="2:9" ht="21" customHeight="1" thickBot="1">
      <c r="B36" s="61"/>
      <c r="C36" s="57" t="s">
        <v>38</v>
      </c>
      <c r="D36" s="62"/>
      <c r="E36" s="62"/>
      <c r="F36" s="63" t="s">
        <v>39</v>
      </c>
      <c r="G36" s="64">
        <f>SUM(G15:G35)</f>
        <v>6063085.875</v>
      </c>
      <c r="H36" s="20">
        <v>0.1</v>
      </c>
    </row>
    <row r="37" spans="2:9" ht="21" customHeight="1">
      <c r="B37" s="65"/>
      <c r="C37" s="66"/>
      <c r="D37" s="67"/>
      <c r="E37" s="67"/>
      <c r="F37" s="68"/>
      <c r="G37" s="69"/>
      <c r="H37" s="20"/>
    </row>
    <row r="38" spans="2:9" ht="21" customHeight="1">
      <c r="B38" s="70">
        <v>2</v>
      </c>
      <c r="C38" s="30" t="s">
        <v>40</v>
      </c>
      <c r="D38" s="45" t="s">
        <v>41</v>
      </c>
      <c r="E38" s="45"/>
      <c r="F38" s="71"/>
      <c r="G38" s="33"/>
      <c r="H38" s="20"/>
    </row>
    <row r="39" spans="2:9" ht="21" customHeight="1">
      <c r="B39" s="61"/>
      <c r="C39" s="36" t="s">
        <v>42</v>
      </c>
      <c r="D39" s="21" t="s">
        <v>43</v>
      </c>
      <c r="E39" s="21">
        <v>2</v>
      </c>
      <c r="F39" s="72">
        <v>28000</v>
      </c>
      <c r="G39" s="38">
        <f t="shared" ref="G39:G53" si="1">E39*F39</f>
        <v>56000</v>
      </c>
      <c r="H39" s="20">
        <v>0.1</v>
      </c>
    </row>
    <row r="40" spans="2:9" ht="21" customHeight="1">
      <c r="B40" s="61"/>
      <c r="C40" s="36" t="s">
        <v>44</v>
      </c>
      <c r="D40" s="73" t="s">
        <v>45</v>
      </c>
      <c r="E40" s="73">
        <v>22</v>
      </c>
      <c r="F40" s="74">
        <v>12500</v>
      </c>
      <c r="G40" s="38">
        <f t="shared" si="1"/>
        <v>275000</v>
      </c>
      <c r="H40" s="20">
        <v>0.1</v>
      </c>
    </row>
    <row r="41" spans="2:9" ht="21" customHeight="1">
      <c r="B41" s="61"/>
      <c r="C41" s="36" t="s">
        <v>46</v>
      </c>
      <c r="D41" s="73" t="s">
        <v>47</v>
      </c>
      <c r="E41" s="73">
        <v>200</v>
      </c>
      <c r="F41" s="74">
        <v>400</v>
      </c>
      <c r="G41" s="38">
        <f t="shared" si="1"/>
        <v>80000</v>
      </c>
      <c r="H41" s="20">
        <v>0.1</v>
      </c>
    </row>
    <row r="42" spans="2:9" ht="21" customHeight="1">
      <c r="B42" s="61"/>
      <c r="C42" s="36" t="s">
        <v>48</v>
      </c>
      <c r="D42" s="73" t="s">
        <v>49</v>
      </c>
      <c r="E42" s="73">
        <v>130</v>
      </c>
      <c r="F42" s="74">
        <v>400</v>
      </c>
      <c r="G42" s="38">
        <f t="shared" si="1"/>
        <v>52000</v>
      </c>
      <c r="H42" s="20">
        <v>0.1</v>
      </c>
    </row>
    <row r="43" spans="2:9" ht="21" customHeight="1">
      <c r="B43" s="61"/>
      <c r="C43" s="36" t="s">
        <v>50</v>
      </c>
      <c r="D43" s="73" t="s">
        <v>51</v>
      </c>
      <c r="E43" s="73">
        <v>6</v>
      </c>
      <c r="F43" s="74">
        <v>25000</v>
      </c>
      <c r="G43" s="38">
        <f t="shared" si="1"/>
        <v>150000</v>
      </c>
      <c r="H43" s="20">
        <v>0.1</v>
      </c>
    </row>
    <row r="44" spans="2:9" ht="21" customHeight="1">
      <c r="B44" s="61"/>
      <c r="C44" s="36" t="s">
        <v>52</v>
      </c>
      <c r="D44" s="73" t="s">
        <v>53</v>
      </c>
      <c r="E44" s="73">
        <v>160</v>
      </c>
      <c r="F44" s="74">
        <v>1400</v>
      </c>
      <c r="G44" s="38">
        <f t="shared" si="1"/>
        <v>224000</v>
      </c>
      <c r="H44" s="20">
        <v>0.1</v>
      </c>
      <c r="I44" s="6"/>
    </row>
    <row r="45" spans="2:9" ht="21" customHeight="1">
      <c r="B45" s="61"/>
      <c r="C45" s="36" t="s">
        <v>54</v>
      </c>
      <c r="D45" s="19" t="s">
        <v>55</v>
      </c>
      <c r="E45" s="19">
        <v>2</v>
      </c>
      <c r="F45" s="72">
        <v>13000</v>
      </c>
      <c r="G45" s="47">
        <f t="shared" si="1"/>
        <v>26000</v>
      </c>
      <c r="H45" s="20">
        <v>0.1</v>
      </c>
    </row>
    <row r="46" spans="2:9" ht="21" customHeight="1">
      <c r="B46" s="61"/>
      <c r="C46" s="36" t="s">
        <v>56</v>
      </c>
      <c r="D46" s="19" t="s">
        <v>57</v>
      </c>
      <c r="E46" s="19">
        <v>7</v>
      </c>
      <c r="F46" s="72">
        <v>13000</v>
      </c>
      <c r="G46" s="47">
        <f t="shared" si="1"/>
        <v>91000</v>
      </c>
      <c r="H46" s="20">
        <v>0.1</v>
      </c>
    </row>
    <row r="47" spans="2:9" ht="21" customHeight="1">
      <c r="B47" s="61"/>
      <c r="C47" s="36" t="s">
        <v>58</v>
      </c>
      <c r="D47" s="19" t="s">
        <v>59</v>
      </c>
      <c r="E47" s="19">
        <v>6</v>
      </c>
      <c r="F47" s="72">
        <v>23000</v>
      </c>
      <c r="G47" s="47">
        <f t="shared" si="1"/>
        <v>138000</v>
      </c>
      <c r="H47" s="20">
        <v>0.1</v>
      </c>
    </row>
    <row r="48" spans="2:9" ht="21" customHeight="1">
      <c r="B48" s="61"/>
      <c r="C48" s="36" t="s">
        <v>60</v>
      </c>
      <c r="D48" s="19" t="s">
        <v>61</v>
      </c>
      <c r="E48" s="19">
        <v>12</v>
      </c>
      <c r="F48" s="72">
        <v>2200</v>
      </c>
      <c r="G48" s="47">
        <f t="shared" si="1"/>
        <v>26400</v>
      </c>
      <c r="H48" s="20">
        <v>0.1</v>
      </c>
    </row>
    <row r="49" spans="2:8" ht="21" customHeight="1">
      <c r="B49" s="61"/>
      <c r="C49" s="36" t="s">
        <v>62</v>
      </c>
      <c r="D49" s="19" t="s">
        <v>63</v>
      </c>
      <c r="E49" s="19">
        <v>18</v>
      </c>
      <c r="F49" s="72">
        <v>5000</v>
      </c>
      <c r="G49" s="47">
        <f t="shared" si="1"/>
        <v>90000</v>
      </c>
      <c r="H49" s="20">
        <v>0.1</v>
      </c>
    </row>
    <row r="50" spans="2:8" ht="21" customHeight="1">
      <c r="B50" s="61"/>
      <c r="C50" s="36" t="s">
        <v>64</v>
      </c>
      <c r="D50" s="19" t="s">
        <v>65</v>
      </c>
      <c r="E50" s="19">
        <v>17</v>
      </c>
      <c r="F50" s="72">
        <v>5000</v>
      </c>
      <c r="G50" s="47">
        <f t="shared" si="1"/>
        <v>85000</v>
      </c>
      <c r="H50" s="20">
        <v>0.1</v>
      </c>
    </row>
    <row r="51" spans="2:8" ht="21" customHeight="1">
      <c r="B51" s="61"/>
      <c r="C51" s="51" t="s">
        <v>66</v>
      </c>
      <c r="D51" s="24" t="s">
        <v>67</v>
      </c>
      <c r="E51" s="24">
        <v>4</v>
      </c>
      <c r="F51" s="74">
        <v>8000</v>
      </c>
      <c r="G51" s="47">
        <f t="shared" si="1"/>
        <v>32000</v>
      </c>
      <c r="H51" s="20">
        <v>0.1</v>
      </c>
    </row>
    <row r="52" spans="2:8" ht="21" customHeight="1">
      <c r="B52" s="61"/>
      <c r="C52" s="51" t="s">
        <v>68</v>
      </c>
      <c r="D52" s="24" t="s">
        <v>69</v>
      </c>
      <c r="E52" s="24">
        <v>2</v>
      </c>
      <c r="F52" s="74">
        <v>18000</v>
      </c>
      <c r="G52" s="47">
        <f t="shared" si="1"/>
        <v>36000</v>
      </c>
      <c r="H52" s="20">
        <v>0.1</v>
      </c>
    </row>
    <row r="53" spans="2:8" ht="21" customHeight="1">
      <c r="B53" s="61"/>
      <c r="C53" s="51" t="s">
        <v>70</v>
      </c>
      <c r="D53" s="24" t="s">
        <v>71</v>
      </c>
      <c r="E53" s="24">
        <v>30</v>
      </c>
      <c r="F53" s="74">
        <v>100</v>
      </c>
      <c r="G53" s="38">
        <f t="shared" si="1"/>
        <v>3000</v>
      </c>
      <c r="H53" s="20">
        <v>0.1</v>
      </c>
    </row>
    <row r="54" spans="2:8" ht="21" customHeight="1" thickBot="1">
      <c r="B54" s="75"/>
      <c r="C54" s="76"/>
      <c r="D54" s="77"/>
      <c r="E54" s="77"/>
      <c r="F54" s="78" t="s">
        <v>72</v>
      </c>
      <c r="G54" s="79">
        <f>SUM(G39:G53)</f>
        <v>1364400</v>
      </c>
      <c r="H54" s="80">
        <v>0.1</v>
      </c>
    </row>
    <row r="55" spans="2:8" ht="21" customHeight="1">
      <c r="B55" s="4"/>
      <c r="C55" s="81"/>
      <c r="D55" s="82"/>
      <c r="E55" s="82"/>
      <c r="F55" s="83"/>
      <c r="G55" s="84"/>
      <c r="H55" s="85"/>
    </row>
    <row r="56" spans="2:8" ht="21" customHeight="1">
      <c r="B56" s="226" t="s">
        <v>8</v>
      </c>
      <c r="C56" s="226"/>
    </row>
    <row r="57" spans="2:8" ht="21" customHeight="1" thickBot="1">
      <c r="B57" s="226" t="s">
        <v>9</v>
      </c>
      <c r="C57" s="226"/>
      <c r="D57" s="226"/>
      <c r="E57" s="226"/>
      <c r="F57" s="226"/>
    </row>
    <row r="58" spans="2:8" ht="21" customHeight="1" thickBot="1">
      <c r="B58" s="9"/>
      <c r="C58" s="10" t="s">
        <v>11</v>
      </c>
      <c r="D58" s="10" t="s">
        <v>12</v>
      </c>
      <c r="E58" s="10" t="s">
        <v>13</v>
      </c>
      <c r="F58" s="10" t="s">
        <v>14</v>
      </c>
      <c r="G58" s="10" t="s">
        <v>15</v>
      </c>
      <c r="H58" s="12" t="s">
        <v>16</v>
      </c>
    </row>
    <row r="59" spans="2:8" ht="21" customHeight="1">
      <c r="B59" s="86">
        <v>3</v>
      </c>
      <c r="C59" s="87" t="s">
        <v>73</v>
      </c>
      <c r="D59" s="88"/>
      <c r="E59" s="89"/>
      <c r="F59" s="90"/>
      <c r="G59" s="91"/>
      <c r="H59" s="18"/>
    </row>
    <row r="60" spans="2:8" ht="21" customHeight="1">
      <c r="B60" s="86"/>
      <c r="C60" s="36" t="s">
        <v>74</v>
      </c>
      <c r="D60" s="21" t="s">
        <v>75</v>
      </c>
      <c r="E60" s="21">
        <v>6</v>
      </c>
      <c r="F60" s="37">
        <v>15000</v>
      </c>
      <c r="G60" s="38">
        <f t="shared" ref="G60:G65" si="2">E60*F60</f>
        <v>90000</v>
      </c>
      <c r="H60" s="20">
        <v>0.1</v>
      </c>
    </row>
    <row r="61" spans="2:8" ht="21" customHeight="1">
      <c r="B61" s="86"/>
      <c r="C61" s="36" t="s">
        <v>76</v>
      </c>
      <c r="D61" s="21"/>
      <c r="E61" s="21">
        <v>1</v>
      </c>
      <c r="F61" s="37">
        <v>30000</v>
      </c>
      <c r="G61" s="38">
        <f t="shared" si="2"/>
        <v>30000</v>
      </c>
      <c r="H61" s="20">
        <v>0.1</v>
      </c>
    </row>
    <row r="62" spans="2:8" ht="21" customHeight="1">
      <c r="B62" s="86"/>
      <c r="C62" s="36" t="s">
        <v>77</v>
      </c>
      <c r="D62" s="21"/>
      <c r="E62" s="21">
        <v>1</v>
      </c>
      <c r="F62" s="37">
        <v>40000</v>
      </c>
      <c r="G62" s="38">
        <f t="shared" si="2"/>
        <v>40000</v>
      </c>
      <c r="H62" s="20">
        <v>0.1</v>
      </c>
    </row>
    <row r="63" spans="2:8" ht="21" customHeight="1">
      <c r="B63" s="86"/>
      <c r="C63" s="36" t="s">
        <v>78</v>
      </c>
      <c r="D63" s="19"/>
      <c r="E63" s="19">
        <v>4</v>
      </c>
      <c r="F63" s="37">
        <v>35000</v>
      </c>
      <c r="G63" s="47">
        <f t="shared" si="2"/>
        <v>140000</v>
      </c>
      <c r="H63" s="20">
        <v>0.1</v>
      </c>
    </row>
    <row r="64" spans="2:8" ht="21" customHeight="1">
      <c r="B64" s="61"/>
      <c r="C64" s="51" t="s">
        <v>79</v>
      </c>
      <c r="D64" s="24"/>
      <c r="E64" s="24">
        <v>1</v>
      </c>
      <c r="F64" s="92">
        <v>22000</v>
      </c>
      <c r="G64" s="27">
        <f t="shared" si="2"/>
        <v>22000</v>
      </c>
      <c r="H64" s="20">
        <v>0.1</v>
      </c>
    </row>
    <row r="65" spans="2:8" ht="21" customHeight="1">
      <c r="B65" s="61"/>
      <c r="C65" s="93" t="s">
        <v>37</v>
      </c>
      <c r="D65" s="94"/>
      <c r="E65" s="94">
        <v>2</v>
      </c>
      <c r="F65" s="95">
        <v>10000</v>
      </c>
      <c r="G65" s="43">
        <f t="shared" si="2"/>
        <v>20000</v>
      </c>
      <c r="H65" s="20">
        <v>0.1</v>
      </c>
    </row>
    <row r="66" spans="2:8" ht="21" customHeight="1" thickBot="1">
      <c r="B66" s="96"/>
      <c r="C66" s="97"/>
      <c r="D66" s="98"/>
      <c r="E66" s="98"/>
      <c r="F66" s="99" t="s">
        <v>80</v>
      </c>
      <c r="G66" s="79">
        <f>SUM(G60:G65)</f>
        <v>342000</v>
      </c>
      <c r="H66" s="20">
        <v>0.1</v>
      </c>
    </row>
    <row r="67" spans="2:8" ht="21" customHeight="1">
      <c r="B67" s="96"/>
      <c r="C67" s="100"/>
      <c r="D67" s="101"/>
      <c r="E67" s="101"/>
      <c r="F67" s="102"/>
      <c r="G67" s="103"/>
      <c r="H67" s="20"/>
    </row>
    <row r="68" spans="2:8" ht="21" customHeight="1">
      <c r="B68" s="61">
        <v>4</v>
      </c>
      <c r="C68" s="104" t="s">
        <v>81</v>
      </c>
      <c r="D68" s="105"/>
      <c r="E68" s="105"/>
      <c r="F68" s="106"/>
      <c r="G68" s="107"/>
      <c r="H68" s="20"/>
    </row>
    <row r="69" spans="2:8" ht="21" customHeight="1">
      <c r="B69" s="61"/>
      <c r="C69" s="30" t="s">
        <v>82</v>
      </c>
      <c r="D69" s="45" t="s">
        <v>83</v>
      </c>
      <c r="E69" s="45">
        <v>2</v>
      </c>
      <c r="F69" s="32">
        <v>60000</v>
      </c>
      <c r="G69" s="46">
        <f t="shared" ref="G69:G75" si="3">E69*F69</f>
        <v>120000</v>
      </c>
      <c r="H69" s="20">
        <v>0.1</v>
      </c>
    </row>
    <row r="70" spans="2:8" ht="21" customHeight="1">
      <c r="B70" s="61"/>
      <c r="C70" s="36" t="s">
        <v>84</v>
      </c>
      <c r="D70" s="19" t="s">
        <v>85</v>
      </c>
      <c r="E70" s="19">
        <v>3</v>
      </c>
      <c r="F70" s="37">
        <v>60000</v>
      </c>
      <c r="G70" s="47">
        <f t="shared" si="3"/>
        <v>180000</v>
      </c>
      <c r="H70" s="20">
        <v>0.1</v>
      </c>
    </row>
    <row r="71" spans="2:8" ht="21" customHeight="1">
      <c r="B71" s="61"/>
      <c r="C71" s="36" t="s">
        <v>86</v>
      </c>
      <c r="D71" s="19" t="s">
        <v>87</v>
      </c>
      <c r="E71" s="19">
        <v>1</v>
      </c>
      <c r="F71" s="37">
        <v>22000</v>
      </c>
      <c r="G71" s="47">
        <f t="shared" si="3"/>
        <v>22000</v>
      </c>
      <c r="H71" s="20">
        <v>0.1</v>
      </c>
    </row>
    <row r="72" spans="2:8" ht="21" customHeight="1">
      <c r="B72" s="61"/>
      <c r="C72" s="36" t="s">
        <v>88</v>
      </c>
      <c r="D72" s="19"/>
      <c r="E72" s="19">
        <v>12</v>
      </c>
      <c r="F72" s="37">
        <v>26000</v>
      </c>
      <c r="G72" s="47">
        <f t="shared" si="3"/>
        <v>312000</v>
      </c>
      <c r="H72" s="20">
        <v>0.1</v>
      </c>
    </row>
    <row r="73" spans="2:8" ht="21" customHeight="1">
      <c r="B73" s="86"/>
      <c r="C73" s="36" t="s">
        <v>89</v>
      </c>
      <c r="D73" s="19" t="s">
        <v>83</v>
      </c>
      <c r="E73" s="19">
        <v>5</v>
      </c>
      <c r="F73" s="37">
        <v>60000</v>
      </c>
      <c r="G73" s="47">
        <f t="shared" si="3"/>
        <v>300000</v>
      </c>
      <c r="H73" s="20">
        <v>0.1</v>
      </c>
    </row>
    <row r="74" spans="2:8" ht="21" customHeight="1">
      <c r="B74" s="86"/>
      <c r="C74" s="36" t="s">
        <v>89</v>
      </c>
      <c r="D74" s="19" t="s">
        <v>90</v>
      </c>
      <c r="E74" s="19">
        <v>1</v>
      </c>
      <c r="F74" s="37">
        <v>11000</v>
      </c>
      <c r="G74" s="47">
        <f t="shared" si="3"/>
        <v>11000</v>
      </c>
      <c r="H74" s="20">
        <v>0.1</v>
      </c>
    </row>
    <row r="75" spans="2:8" ht="21" customHeight="1">
      <c r="B75" s="108"/>
      <c r="C75" s="93" t="s">
        <v>91</v>
      </c>
      <c r="D75" s="109"/>
      <c r="E75" s="94">
        <v>12</v>
      </c>
      <c r="F75" s="95">
        <v>26000</v>
      </c>
      <c r="G75" s="43">
        <f t="shared" si="3"/>
        <v>312000</v>
      </c>
      <c r="H75" s="20">
        <v>0.1</v>
      </c>
    </row>
    <row r="76" spans="2:8" ht="21" customHeight="1" thickBot="1">
      <c r="B76" s="110"/>
      <c r="C76" s="97"/>
      <c r="D76" s="98"/>
      <c r="E76" s="98"/>
      <c r="F76" s="99" t="s">
        <v>92</v>
      </c>
      <c r="G76" s="79">
        <f>SUM(G69:G75)</f>
        <v>1257000</v>
      </c>
      <c r="H76" s="20">
        <v>0.1</v>
      </c>
    </row>
    <row r="77" spans="2:8" ht="21" customHeight="1">
      <c r="B77" s="96"/>
      <c r="C77" s="111"/>
      <c r="D77" s="112"/>
      <c r="E77" s="112"/>
      <c r="F77" s="113"/>
      <c r="G77" s="103"/>
      <c r="H77" s="20"/>
    </row>
    <row r="78" spans="2:8" ht="21" customHeight="1">
      <c r="B78" s="114">
        <v>5</v>
      </c>
      <c r="C78" s="30" t="s">
        <v>93</v>
      </c>
      <c r="D78" s="115"/>
      <c r="E78" s="115"/>
      <c r="F78" s="116"/>
      <c r="G78" s="46"/>
      <c r="H78" s="20"/>
    </row>
    <row r="79" spans="2:8" ht="21" customHeight="1">
      <c r="B79" s="117"/>
      <c r="C79" s="14" t="s">
        <v>94</v>
      </c>
      <c r="D79" s="227" t="s">
        <v>98</v>
      </c>
      <c r="E79" s="228"/>
      <c r="F79" s="102"/>
      <c r="G79" s="69">
        <f>(G36+G54+G66+G76)/20</f>
        <v>451324.29375000001</v>
      </c>
      <c r="H79" s="118">
        <v>0.1</v>
      </c>
    </row>
    <row r="80" spans="2:8" ht="21" customHeight="1">
      <c r="B80" s="96"/>
      <c r="C80" s="97"/>
      <c r="D80" s="119"/>
      <c r="E80" s="119"/>
      <c r="F80" s="120"/>
      <c r="G80" s="121"/>
      <c r="H80" s="118"/>
    </row>
    <row r="81" spans="2:8" ht="21" customHeight="1">
      <c r="B81" s="96"/>
      <c r="C81" s="100" t="s">
        <v>95</v>
      </c>
      <c r="D81" s="101"/>
      <c r="E81" s="101"/>
      <c r="F81" s="102"/>
      <c r="G81" s="103"/>
      <c r="H81" s="20"/>
    </row>
    <row r="82" spans="2:8" ht="21" customHeight="1">
      <c r="B82" s="96"/>
      <c r="C82" s="100" t="s">
        <v>96</v>
      </c>
      <c r="D82" s="101"/>
      <c r="E82" s="122"/>
      <c r="F82" s="102"/>
      <c r="G82" s="123">
        <f>G36+G54+G66+G76+G79</f>
        <v>9477810.1687499993</v>
      </c>
      <c r="H82" s="20">
        <v>0.1</v>
      </c>
    </row>
    <row r="83" spans="2:8" ht="21" customHeight="1" thickBot="1">
      <c r="B83" s="96"/>
      <c r="C83" s="100" t="s">
        <v>97</v>
      </c>
      <c r="D83" s="101"/>
      <c r="E83" s="122">
        <v>0.1</v>
      </c>
      <c r="F83" s="102"/>
      <c r="G83" s="123">
        <f>G82*10%</f>
        <v>947781.01687499997</v>
      </c>
      <c r="H83" s="20"/>
    </row>
    <row r="84" spans="2:8" ht="21" customHeight="1" thickBot="1">
      <c r="B84" s="96"/>
      <c r="C84" s="100" t="s">
        <v>15</v>
      </c>
      <c r="D84" s="101"/>
      <c r="E84" s="101"/>
      <c r="F84" s="124"/>
      <c r="G84" s="64">
        <f>SUM(G82:G83)</f>
        <v>10425591.185625</v>
      </c>
      <c r="H84" s="20"/>
    </row>
    <row r="85" spans="2:8" ht="21" customHeight="1">
      <c r="B85" s="96"/>
      <c r="C85" s="100"/>
      <c r="D85" s="101"/>
      <c r="E85" s="101"/>
      <c r="F85" s="102"/>
      <c r="G85" s="103"/>
      <c r="H85" s="20"/>
    </row>
    <row r="86" spans="2:8" ht="21" customHeight="1">
      <c r="B86" s="96"/>
      <c r="C86" s="100"/>
      <c r="D86" s="101"/>
      <c r="E86" s="101"/>
      <c r="F86" s="102"/>
      <c r="G86" s="123"/>
      <c r="H86" s="20"/>
    </row>
    <row r="87" spans="2:8" ht="21" customHeight="1" thickBot="1">
      <c r="B87" s="110"/>
      <c r="C87" s="125"/>
      <c r="D87" s="101"/>
      <c r="E87" s="101"/>
      <c r="F87" s="102"/>
      <c r="G87" s="126"/>
      <c r="H87" s="20"/>
    </row>
    <row r="88" spans="2:8" ht="21" customHeight="1">
      <c r="B88" s="127"/>
      <c r="C88" s="127"/>
      <c r="D88" s="127"/>
      <c r="E88" s="127"/>
      <c r="F88" s="128"/>
      <c r="G88" s="129"/>
      <c r="H88" s="130"/>
    </row>
  </sheetData>
  <mergeCells count="15">
    <mergeCell ref="B6:C6"/>
    <mergeCell ref="E6:G6"/>
    <mergeCell ref="B2:G2"/>
    <mergeCell ref="F3:G3"/>
    <mergeCell ref="B4:C4"/>
    <mergeCell ref="B5:C5"/>
    <mergeCell ref="E5:F5"/>
    <mergeCell ref="B57:F57"/>
    <mergeCell ref="D79:E79"/>
    <mergeCell ref="E7:G7"/>
    <mergeCell ref="C8:C9"/>
    <mergeCell ref="E8:G8"/>
    <mergeCell ref="B11:C11"/>
    <mergeCell ref="B12:F12"/>
    <mergeCell ref="B56:C56"/>
  </mergeCells>
  <phoneticPr fontId="3"/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F8AE-54CA-4AB6-96EE-54AF2A179617}">
  <sheetPr>
    <pageSetUpPr fitToPage="1"/>
  </sheetPr>
  <dimension ref="B2:H26"/>
  <sheetViews>
    <sheetView zoomScaleNormal="100" zoomScaleSheetLayoutView="100" workbookViewId="0">
      <selection activeCell="K17" sqref="K17"/>
    </sheetView>
  </sheetViews>
  <sheetFormatPr defaultColWidth="8" defaultRowHeight="21" customHeight="1"/>
  <cols>
    <col min="1" max="1" width="4.625" style="132" customWidth="1"/>
    <col min="2" max="2" width="5.875" style="136" customWidth="1"/>
    <col min="3" max="3" width="37.625" style="132" customWidth="1"/>
    <col min="4" max="4" width="14.875" style="132" customWidth="1"/>
    <col min="5" max="5" width="10.75" style="136" customWidth="1"/>
    <col min="6" max="6" width="13.875" style="132" customWidth="1"/>
    <col min="7" max="7" width="14.75" style="132" customWidth="1"/>
    <col min="8" max="8" width="4.125" style="132" customWidth="1"/>
    <col min="9" max="9" width="8" style="132"/>
    <col min="10" max="10" width="8.375" style="132" customWidth="1"/>
    <col min="11" max="11" width="8" style="132"/>
    <col min="12" max="12" width="17.125" style="132" customWidth="1"/>
    <col min="13" max="13" width="8" style="132"/>
    <col min="14" max="14" width="20.375" style="132" customWidth="1"/>
    <col min="15" max="16384" width="8" style="132"/>
  </cols>
  <sheetData>
    <row r="2" spans="2:8" ht="21" customHeight="1">
      <c r="B2" s="203" t="s">
        <v>0</v>
      </c>
      <c r="C2" s="203"/>
      <c r="D2" s="203"/>
      <c r="E2" s="203"/>
      <c r="F2" s="203"/>
      <c r="G2" s="203"/>
      <c r="H2" s="131"/>
    </row>
    <row r="3" spans="2:8" ht="21" customHeight="1">
      <c r="B3" s="133"/>
      <c r="C3" s="134"/>
      <c r="D3" s="134"/>
      <c r="E3" s="134"/>
      <c r="F3" s="241" t="s">
        <v>107</v>
      </c>
      <c r="G3" s="241"/>
      <c r="H3" s="135"/>
    </row>
    <row r="4" spans="2:8" ht="30.75" customHeight="1" thickBot="1">
      <c r="B4" s="242" t="s">
        <v>1</v>
      </c>
      <c r="C4" s="242"/>
    </row>
    <row r="5" spans="2:8" ht="21" customHeight="1">
      <c r="B5" s="238" t="s">
        <v>2</v>
      </c>
      <c r="C5" s="238"/>
      <c r="E5" s="225" t="s">
        <v>3</v>
      </c>
      <c r="F5" s="225"/>
    </row>
    <row r="6" spans="2:8" ht="21" customHeight="1">
      <c r="B6" s="238" t="s">
        <v>4</v>
      </c>
      <c r="C6" s="238"/>
      <c r="E6" s="202" t="s">
        <v>5</v>
      </c>
      <c r="F6" s="202"/>
      <c r="G6" s="202"/>
    </row>
    <row r="7" spans="2:8" ht="21" customHeight="1">
      <c r="E7" s="243" t="s">
        <v>6</v>
      </c>
      <c r="F7" s="243"/>
      <c r="G7" s="243"/>
    </row>
    <row r="8" spans="2:8" ht="21" customHeight="1">
      <c r="B8" s="135"/>
      <c r="C8" s="244">
        <f>G22</f>
        <v>825000</v>
      </c>
      <c r="D8" s="137"/>
      <c r="E8" s="202" t="s">
        <v>7</v>
      </c>
      <c r="F8" s="202"/>
      <c r="G8" s="202"/>
    </row>
    <row r="9" spans="2:8" ht="21" customHeight="1" thickBot="1">
      <c r="C9" s="245"/>
      <c r="D9" s="136"/>
      <c r="F9" s="137"/>
    </row>
    <row r="11" spans="2:8" ht="21" customHeight="1">
      <c r="B11" s="246" t="s">
        <v>8</v>
      </c>
      <c r="C11" s="246"/>
    </row>
    <row r="12" spans="2:8" ht="21" customHeight="1" thickBot="1">
      <c r="B12" s="246" t="s">
        <v>101</v>
      </c>
      <c r="C12" s="246"/>
      <c r="D12" s="246"/>
      <c r="E12" s="246"/>
      <c r="F12" s="246"/>
      <c r="G12" s="138" t="s">
        <v>10</v>
      </c>
    </row>
    <row r="13" spans="2:8" ht="21" customHeight="1" thickBot="1">
      <c r="B13" s="239" t="s">
        <v>11</v>
      </c>
      <c r="C13" s="240"/>
      <c r="D13" s="139" t="s">
        <v>12</v>
      </c>
      <c r="E13" s="139" t="s">
        <v>13</v>
      </c>
      <c r="F13" s="139" t="s">
        <v>14</v>
      </c>
      <c r="G13" s="140" t="s">
        <v>15</v>
      </c>
      <c r="H13" s="141" t="s">
        <v>16</v>
      </c>
    </row>
    <row r="14" spans="2:8" ht="21" customHeight="1">
      <c r="B14" s="142"/>
      <c r="C14" s="143" t="s">
        <v>106</v>
      </c>
      <c r="D14" s="144"/>
      <c r="E14" s="144"/>
      <c r="F14" s="145"/>
      <c r="G14" s="146"/>
      <c r="H14" s="147"/>
    </row>
    <row r="15" spans="2:8" ht="21" customHeight="1">
      <c r="B15" s="148"/>
      <c r="C15" s="149" t="s">
        <v>103</v>
      </c>
      <c r="D15" s="150" t="s">
        <v>19</v>
      </c>
      <c r="E15" s="150">
        <v>20</v>
      </c>
      <c r="F15" s="151">
        <v>21500</v>
      </c>
      <c r="G15" s="152">
        <f t="shared" ref="G15" si="0">E15*F15</f>
        <v>430000</v>
      </c>
      <c r="H15" s="153" t="s">
        <v>109</v>
      </c>
    </row>
    <row r="16" spans="2:8" ht="21" customHeight="1">
      <c r="B16" s="154"/>
      <c r="C16" s="155" t="s">
        <v>104</v>
      </c>
      <c r="D16" s="156" t="s">
        <v>19</v>
      </c>
      <c r="E16" s="156">
        <v>12</v>
      </c>
      <c r="F16" s="157">
        <v>21500</v>
      </c>
      <c r="G16" s="158">
        <f t="shared" ref="G16" si="1">E16*F16</f>
        <v>258000</v>
      </c>
      <c r="H16" s="159">
        <v>0.1</v>
      </c>
    </row>
    <row r="17" spans="2:8" ht="21" customHeight="1" thickBot="1">
      <c r="B17" s="160"/>
      <c r="C17" s="161" t="s">
        <v>105</v>
      </c>
      <c r="D17" s="162"/>
      <c r="E17" s="162"/>
      <c r="F17" s="163"/>
      <c r="G17" s="158">
        <v>62000</v>
      </c>
      <c r="H17" s="159">
        <v>0.1</v>
      </c>
    </row>
    <row r="18" spans="2:8" ht="21" customHeight="1" thickBot="1">
      <c r="B18" s="164"/>
      <c r="C18" s="165"/>
      <c r="D18" s="166"/>
      <c r="E18" s="166"/>
      <c r="F18" s="167" t="s">
        <v>108</v>
      </c>
      <c r="G18" s="168">
        <f>SUM(G15:G17)</f>
        <v>750000</v>
      </c>
      <c r="H18" s="159">
        <v>0.1</v>
      </c>
    </row>
    <row r="19" spans="2:8" ht="21" customHeight="1">
      <c r="B19" s="169"/>
      <c r="C19" s="170"/>
      <c r="D19" s="171"/>
      <c r="E19" s="171"/>
      <c r="F19" s="172"/>
      <c r="G19" s="173"/>
      <c r="H19" s="174"/>
    </row>
    <row r="20" spans="2:8" ht="21" customHeight="1">
      <c r="B20" s="169"/>
      <c r="C20" s="175"/>
      <c r="D20" s="176"/>
      <c r="E20" s="177"/>
      <c r="F20" s="178"/>
      <c r="G20" s="179"/>
      <c r="H20" s="159"/>
    </row>
    <row r="21" spans="2:8" ht="21" customHeight="1" thickBot="1">
      <c r="B21" s="169"/>
      <c r="C21" s="180" t="s">
        <v>97</v>
      </c>
      <c r="D21" s="176"/>
      <c r="E21" s="177">
        <v>0.1</v>
      </c>
      <c r="F21" s="178"/>
      <c r="G21" s="179">
        <f>G18*10%</f>
        <v>75000</v>
      </c>
      <c r="H21" s="159"/>
    </row>
    <row r="22" spans="2:8" ht="21" customHeight="1" thickBot="1">
      <c r="B22" s="169"/>
      <c r="C22" s="180" t="s">
        <v>15</v>
      </c>
      <c r="D22" s="176"/>
      <c r="E22" s="176"/>
      <c r="F22" s="181"/>
      <c r="G22" s="168">
        <f>SUM(G18:G21)</f>
        <v>825000</v>
      </c>
      <c r="H22" s="159"/>
    </row>
    <row r="23" spans="2:8" ht="21" customHeight="1">
      <c r="B23" s="169"/>
      <c r="C23" s="175"/>
      <c r="D23" s="176"/>
      <c r="E23" s="176"/>
      <c r="F23" s="178"/>
      <c r="G23" s="182"/>
      <c r="H23" s="159"/>
    </row>
    <row r="24" spans="2:8" ht="21" customHeight="1">
      <c r="B24" s="169"/>
      <c r="C24" s="175"/>
      <c r="D24" s="176"/>
      <c r="E24" s="176"/>
      <c r="F24" s="178"/>
      <c r="G24" s="179"/>
      <c r="H24" s="159"/>
    </row>
    <row r="25" spans="2:8" ht="21" customHeight="1" thickBot="1">
      <c r="B25" s="183"/>
      <c r="C25" s="184"/>
      <c r="D25" s="176"/>
      <c r="E25" s="176"/>
      <c r="F25" s="178"/>
      <c r="G25" s="185"/>
      <c r="H25" s="159"/>
    </row>
    <row r="26" spans="2:8" ht="21" customHeight="1">
      <c r="B26" s="186"/>
      <c r="C26" s="186"/>
      <c r="D26" s="186"/>
      <c r="E26" s="186"/>
      <c r="F26" s="187"/>
      <c r="G26" s="188"/>
      <c r="H26" s="189"/>
    </row>
  </sheetData>
  <mergeCells count="13">
    <mergeCell ref="B6:C6"/>
    <mergeCell ref="E6:G6"/>
    <mergeCell ref="B13:C13"/>
    <mergeCell ref="B2:G2"/>
    <mergeCell ref="F3:G3"/>
    <mergeCell ref="B4:C4"/>
    <mergeCell ref="B5:C5"/>
    <mergeCell ref="E5:F5"/>
    <mergeCell ref="E7:G7"/>
    <mergeCell ref="C8:C9"/>
    <mergeCell ref="E8:G8"/>
    <mergeCell ref="B11:C11"/>
    <mergeCell ref="B12:F12"/>
  </mergeCells>
  <phoneticPr fontId="3"/>
  <pageMargins left="1.49" right="0.7" top="0.75" bottom="0.75" header="0.3" footer="0.3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2B58-AA9F-4828-8C33-AC4EF1210C63}">
  <dimension ref="A1:R25"/>
  <sheetViews>
    <sheetView tabSelected="1" workbookViewId="0">
      <selection activeCell="M6" sqref="M6:R6"/>
    </sheetView>
  </sheetViews>
  <sheetFormatPr defaultColWidth="5" defaultRowHeight="30" customHeight="1"/>
  <cols>
    <col min="1" max="10" width="5" style="190"/>
    <col min="11" max="11" width="3.5" style="190" customWidth="1"/>
    <col min="12" max="17" width="5" style="190"/>
    <col min="18" max="18" width="5.875" style="190" bestFit="1" customWidth="1"/>
    <col min="19" max="16384" width="5" style="190"/>
  </cols>
  <sheetData>
    <row r="1" spans="1:18" ht="30" customHeight="1">
      <c r="A1" s="199" t="s">
        <v>132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</row>
    <row r="2" spans="1:18" ht="30" customHeigh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18" ht="30" customHeight="1">
      <c r="A3" s="200" t="s">
        <v>133</v>
      </c>
      <c r="B3" s="200"/>
      <c r="C3" s="200"/>
      <c r="D3" s="200"/>
      <c r="E3" s="200"/>
      <c r="F3" s="200"/>
      <c r="G3" s="200"/>
      <c r="H3" s="200"/>
      <c r="I3" s="200"/>
      <c r="J3" s="200"/>
      <c r="L3" s="198">
        <v>46198</v>
      </c>
      <c r="M3" s="198"/>
      <c r="N3" s="198"/>
      <c r="O3" s="198"/>
      <c r="P3" s="198"/>
      <c r="Q3" s="198"/>
      <c r="R3" s="198"/>
    </row>
    <row r="4" spans="1:18" ht="30" customHeight="1" thickBot="1">
      <c r="A4" s="201" t="s">
        <v>134</v>
      </c>
      <c r="B4" s="201"/>
      <c r="C4" s="201"/>
      <c r="D4" s="201"/>
      <c r="E4" s="201"/>
      <c r="F4" s="201"/>
      <c r="G4" s="201"/>
      <c r="H4" s="201"/>
      <c r="I4" s="201"/>
      <c r="J4" s="201"/>
    </row>
    <row r="5" spans="1:18" ht="30.75" customHeight="1">
      <c r="A5" s="197" t="s">
        <v>2</v>
      </c>
      <c r="B5" s="197"/>
      <c r="C5" s="197"/>
      <c r="D5" s="197"/>
      <c r="E5" s="197"/>
      <c r="F5" s="197"/>
      <c r="G5" s="197"/>
      <c r="H5" s="197"/>
      <c r="I5" s="197"/>
      <c r="J5" s="197"/>
      <c r="L5" s="191"/>
      <c r="M5" s="225" t="s">
        <v>135</v>
      </c>
      <c r="N5" s="225"/>
      <c r="O5" s="225"/>
    </row>
    <row r="6" spans="1:18" ht="30.75" customHeight="1">
      <c r="A6" s="197" t="s">
        <v>4</v>
      </c>
      <c r="B6" s="197"/>
      <c r="C6" s="197"/>
      <c r="D6" s="197"/>
      <c r="E6" s="197"/>
      <c r="F6" s="197"/>
      <c r="G6" s="197"/>
      <c r="H6" s="197"/>
      <c r="I6" s="197"/>
      <c r="J6" s="197"/>
      <c r="L6" s="132"/>
      <c r="M6" s="202" t="s">
        <v>131</v>
      </c>
      <c r="N6" s="202"/>
      <c r="O6" s="202"/>
      <c r="P6" s="202"/>
      <c r="Q6" s="202"/>
      <c r="R6" s="202"/>
    </row>
    <row r="7" spans="1:18" ht="30.75" customHeight="1">
      <c r="L7" s="195"/>
      <c r="M7" s="203" t="s">
        <v>6</v>
      </c>
      <c r="N7" s="203"/>
      <c r="O7" s="203"/>
      <c r="P7" s="203"/>
      <c r="Q7" s="203"/>
      <c r="R7" s="203"/>
    </row>
    <row r="8" spans="1:18" ht="21" customHeight="1">
      <c r="A8" s="204" t="s">
        <v>113</v>
      </c>
      <c r="B8" s="204"/>
      <c r="C8" s="204"/>
      <c r="D8" s="205">
        <f>O25</f>
        <v>825000</v>
      </c>
      <c r="E8" s="205"/>
      <c r="F8" s="205"/>
      <c r="G8" s="205"/>
      <c r="H8" s="205"/>
      <c r="I8" s="205"/>
      <c r="J8" s="205"/>
      <c r="L8" s="132"/>
      <c r="M8" s="202" t="s">
        <v>7</v>
      </c>
      <c r="N8" s="202"/>
      <c r="O8" s="202"/>
      <c r="P8" s="202"/>
      <c r="Q8" s="202"/>
      <c r="R8" s="202"/>
    </row>
    <row r="9" spans="1:18" ht="5.25" customHeight="1">
      <c r="A9" s="204"/>
      <c r="B9" s="204"/>
      <c r="C9" s="204"/>
      <c r="D9" s="205"/>
      <c r="E9" s="205"/>
      <c r="F9" s="205"/>
      <c r="G9" s="205"/>
      <c r="H9" s="205"/>
      <c r="I9" s="205"/>
      <c r="J9" s="205"/>
    </row>
    <row r="10" spans="1:18" ht="21" customHeight="1" thickBot="1">
      <c r="A10" s="204"/>
      <c r="B10" s="204"/>
      <c r="C10" s="204"/>
      <c r="D10" s="206"/>
      <c r="E10" s="206"/>
      <c r="F10" s="206"/>
      <c r="G10" s="206"/>
      <c r="H10" s="206"/>
      <c r="I10" s="206"/>
      <c r="J10" s="206"/>
      <c r="M10" s="217" t="s">
        <v>110</v>
      </c>
      <c r="N10" s="217"/>
      <c r="O10" s="217" t="s">
        <v>111</v>
      </c>
      <c r="P10" s="217"/>
      <c r="Q10" s="217" t="s">
        <v>112</v>
      </c>
      <c r="R10" s="217"/>
    </row>
    <row r="11" spans="1:18" ht="46.5" customHeight="1" thickBot="1">
      <c r="A11" s="223" t="s">
        <v>130</v>
      </c>
      <c r="B11" s="223"/>
      <c r="C11" s="196" t="s">
        <v>114</v>
      </c>
      <c r="D11" s="207" t="s">
        <v>115</v>
      </c>
      <c r="E11" s="207"/>
      <c r="F11" s="207"/>
      <c r="G11" s="207"/>
      <c r="H11" s="207"/>
      <c r="I11" s="207"/>
      <c r="J11" s="207"/>
      <c r="M11" s="217"/>
      <c r="N11" s="217"/>
      <c r="O11" s="217"/>
      <c r="P11" s="217"/>
      <c r="Q11" s="217"/>
      <c r="R11" s="217"/>
    </row>
    <row r="12" spans="1:18" ht="18" customHeight="1">
      <c r="A12" s="224"/>
      <c r="B12" s="224"/>
    </row>
    <row r="13" spans="1:18" ht="30" customHeight="1">
      <c r="A13" s="217" t="s">
        <v>116</v>
      </c>
      <c r="B13" s="217"/>
      <c r="C13" s="217" t="s">
        <v>117</v>
      </c>
      <c r="D13" s="217"/>
      <c r="E13" s="217"/>
      <c r="F13" s="217"/>
      <c r="G13" s="217" t="s">
        <v>118</v>
      </c>
      <c r="H13" s="217"/>
      <c r="I13" s="217" t="s">
        <v>122</v>
      </c>
      <c r="J13" s="217"/>
      <c r="K13" s="217"/>
      <c r="L13" s="217" t="s">
        <v>119</v>
      </c>
      <c r="M13" s="217"/>
      <c r="N13" s="217"/>
      <c r="O13" s="217" t="s">
        <v>120</v>
      </c>
      <c r="P13" s="217"/>
      <c r="Q13" s="217"/>
      <c r="R13" s="192" t="s">
        <v>121</v>
      </c>
    </row>
    <row r="14" spans="1:18" ht="30" customHeight="1">
      <c r="A14" s="217"/>
      <c r="B14" s="217"/>
      <c r="C14" s="220" t="s">
        <v>126</v>
      </c>
      <c r="D14" s="220"/>
      <c r="E14" s="220"/>
      <c r="F14" s="220"/>
      <c r="G14" s="217" t="s">
        <v>124</v>
      </c>
      <c r="H14" s="217"/>
      <c r="I14" s="221">
        <v>20</v>
      </c>
      <c r="J14" s="222"/>
      <c r="K14" s="193" t="s">
        <v>123</v>
      </c>
      <c r="L14" s="212">
        <v>21500</v>
      </c>
      <c r="M14" s="212"/>
      <c r="N14" s="212"/>
      <c r="O14" s="212">
        <f>I14*L14</f>
        <v>430000</v>
      </c>
      <c r="P14" s="212"/>
      <c r="Q14" s="212"/>
      <c r="R14" s="194">
        <v>0.1</v>
      </c>
    </row>
    <row r="15" spans="1:18" ht="30" customHeight="1">
      <c r="A15" s="217"/>
      <c r="B15" s="217"/>
      <c r="C15" s="220" t="s">
        <v>125</v>
      </c>
      <c r="D15" s="220"/>
      <c r="E15" s="220"/>
      <c r="F15" s="220"/>
      <c r="G15" s="217" t="s">
        <v>124</v>
      </c>
      <c r="H15" s="217"/>
      <c r="I15" s="221">
        <v>12</v>
      </c>
      <c r="J15" s="222"/>
      <c r="K15" s="193" t="s">
        <v>123</v>
      </c>
      <c r="L15" s="212">
        <v>21500</v>
      </c>
      <c r="M15" s="212"/>
      <c r="N15" s="212"/>
      <c r="O15" s="212">
        <f>I15*L15</f>
        <v>258000</v>
      </c>
      <c r="P15" s="212"/>
      <c r="Q15" s="212"/>
      <c r="R15" s="194">
        <v>0.1</v>
      </c>
    </row>
    <row r="16" spans="1:18" ht="30" customHeight="1">
      <c r="A16" s="217"/>
      <c r="B16" s="217"/>
      <c r="C16" s="220" t="s">
        <v>105</v>
      </c>
      <c r="D16" s="220"/>
      <c r="E16" s="220"/>
      <c r="F16" s="220"/>
      <c r="G16" s="217"/>
      <c r="H16" s="217"/>
      <c r="I16" s="218"/>
      <c r="J16" s="219"/>
      <c r="K16" s="193" t="s">
        <v>123</v>
      </c>
      <c r="L16" s="212"/>
      <c r="M16" s="212"/>
      <c r="N16" s="212"/>
      <c r="O16" s="212">
        <v>62000</v>
      </c>
      <c r="P16" s="212"/>
      <c r="Q16" s="212"/>
      <c r="R16" s="194">
        <v>0.1</v>
      </c>
    </row>
    <row r="17" spans="1:18" ht="30" customHeight="1">
      <c r="A17" s="217"/>
      <c r="B17" s="217"/>
      <c r="C17" s="217"/>
      <c r="D17" s="217"/>
      <c r="E17" s="217"/>
      <c r="F17" s="217"/>
      <c r="G17" s="217"/>
      <c r="H17" s="217"/>
      <c r="I17" s="218"/>
      <c r="J17" s="219"/>
      <c r="K17" s="193" t="s">
        <v>123</v>
      </c>
      <c r="L17" s="212"/>
      <c r="M17" s="212"/>
      <c r="N17" s="212"/>
      <c r="O17" s="212"/>
      <c r="P17" s="212"/>
      <c r="Q17" s="212"/>
      <c r="R17" s="192"/>
    </row>
    <row r="18" spans="1:18" ht="30" customHeight="1">
      <c r="A18" s="217"/>
      <c r="B18" s="217"/>
      <c r="C18" s="217"/>
      <c r="D18" s="217"/>
      <c r="E18" s="217"/>
      <c r="F18" s="217"/>
      <c r="G18" s="217"/>
      <c r="H18" s="217"/>
      <c r="I18" s="218"/>
      <c r="J18" s="219"/>
      <c r="K18" s="193" t="s">
        <v>123</v>
      </c>
      <c r="L18" s="212"/>
      <c r="M18" s="212"/>
      <c r="N18" s="212"/>
      <c r="O18" s="212"/>
      <c r="P18" s="212"/>
      <c r="Q18" s="212"/>
      <c r="R18" s="192"/>
    </row>
    <row r="19" spans="1:18" ht="30" customHeight="1">
      <c r="A19" s="217"/>
      <c r="B19" s="217"/>
      <c r="C19" s="217"/>
      <c r="D19" s="217"/>
      <c r="E19" s="217"/>
      <c r="F19" s="217"/>
      <c r="G19" s="217"/>
      <c r="H19" s="217"/>
      <c r="I19" s="218"/>
      <c r="J19" s="219"/>
      <c r="K19" s="193" t="s">
        <v>123</v>
      </c>
      <c r="L19" s="212"/>
      <c r="M19" s="212"/>
      <c r="N19" s="212"/>
      <c r="O19" s="212"/>
      <c r="P19" s="212"/>
      <c r="Q19" s="212"/>
      <c r="R19" s="192"/>
    </row>
    <row r="20" spans="1:18" ht="30" customHeight="1">
      <c r="A20" s="217"/>
      <c r="B20" s="217"/>
      <c r="C20" s="217"/>
      <c r="D20" s="217"/>
      <c r="E20" s="217"/>
      <c r="F20" s="217"/>
      <c r="G20" s="217"/>
      <c r="H20" s="217"/>
      <c r="I20" s="218"/>
      <c r="J20" s="219"/>
      <c r="K20" s="193" t="s">
        <v>123</v>
      </c>
      <c r="L20" s="212"/>
      <c r="M20" s="212"/>
      <c r="N20" s="212"/>
      <c r="O20" s="212"/>
      <c r="P20" s="212"/>
      <c r="Q20" s="212"/>
      <c r="R20" s="192"/>
    </row>
    <row r="21" spans="1:18" ht="30" customHeight="1">
      <c r="A21" s="217"/>
      <c r="B21" s="217"/>
      <c r="C21" s="217"/>
      <c r="D21" s="217"/>
      <c r="E21" s="217"/>
      <c r="F21" s="217"/>
      <c r="G21" s="217"/>
      <c r="H21" s="217"/>
      <c r="I21" s="218"/>
      <c r="J21" s="219"/>
      <c r="K21" s="193" t="s">
        <v>123</v>
      </c>
      <c r="L21" s="212"/>
      <c r="M21" s="212"/>
      <c r="N21" s="212"/>
      <c r="O21" s="212"/>
      <c r="P21" s="212"/>
      <c r="Q21" s="212"/>
      <c r="R21" s="192"/>
    </row>
    <row r="22" spans="1:18" ht="30" customHeight="1">
      <c r="A22" s="217"/>
      <c r="B22" s="217"/>
      <c r="C22" s="217"/>
      <c r="D22" s="217"/>
      <c r="E22" s="217"/>
      <c r="F22" s="217"/>
      <c r="G22" s="217"/>
      <c r="H22" s="217"/>
      <c r="I22" s="218"/>
      <c r="J22" s="219"/>
      <c r="K22" s="193" t="s">
        <v>123</v>
      </c>
      <c r="L22" s="212"/>
      <c r="M22" s="212"/>
      <c r="N22" s="212"/>
      <c r="O22" s="212"/>
      <c r="P22" s="212"/>
      <c r="Q22" s="212"/>
      <c r="R22" s="192"/>
    </row>
    <row r="23" spans="1:18" ht="30" customHeight="1">
      <c r="M23" s="208" t="s">
        <v>127</v>
      </c>
      <c r="N23" s="208"/>
      <c r="O23" s="212">
        <f>SUM(O14:O22)</f>
        <v>750000</v>
      </c>
      <c r="P23" s="212"/>
      <c r="Q23" s="212"/>
      <c r="R23" s="212"/>
    </row>
    <row r="24" spans="1:18" ht="30" customHeight="1" thickBot="1">
      <c r="M24" s="209" t="s">
        <v>128</v>
      </c>
      <c r="N24" s="209"/>
      <c r="O24" s="213">
        <f>O23*0.1</f>
        <v>75000</v>
      </c>
      <c r="P24" s="213"/>
      <c r="Q24" s="213"/>
      <c r="R24" s="213"/>
    </row>
    <row r="25" spans="1:18" ht="30" customHeight="1" thickBot="1">
      <c r="M25" s="210" t="s">
        <v>129</v>
      </c>
      <c r="N25" s="211"/>
      <c r="O25" s="214">
        <f>SUM(O23:O24)</f>
        <v>825000</v>
      </c>
      <c r="P25" s="215"/>
      <c r="Q25" s="215"/>
      <c r="R25" s="216"/>
    </row>
  </sheetData>
  <mergeCells count="86">
    <mergeCell ref="O13:Q13"/>
    <mergeCell ref="A11:B12"/>
    <mergeCell ref="M10:N10"/>
    <mergeCell ref="O10:P10"/>
    <mergeCell ref="Q10:R10"/>
    <mergeCell ref="M11:N11"/>
    <mergeCell ref="O11:P11"/>
    <mergeCell ref="Q11:R11"/>
    <mergeCell ref="A13:B13"/>
    <mergeCell ref="C13:F13"/>
    <mergeCell ref="G13:H13"/>
    <mergeCell ref="I13:K13"/>
    <mergeCell ref="L13:N13"/>
    <mergeCell ref="A14:B14"/>
    <mergeCell ref="C14:F14"/>
    <mergeCell ref="G14:H14"/>
    <mergeCell ref="L14:N14"/>
    <mergeCell ref="O14:Q14"/>
    <mergeCell ref="I14:J14"/>
    <mergeCell ref="A15:B15"/>
    <mergeCell ref="C15:F15"/>
    <mergeCell ref="G15:H15"/>
    <mergeCell ref="L15:N15"/>
    <mergeCell ref="O15:Q15"/>
    <mergeCell ref="I15:J15"/>
    <mergeCell ref="A16:B16"/>
    <mergeCell ref="C16:F16"/>
    <mergeCell ref="G16:H16"/>
    <mergeCell ref="L16:N16"/>
    <mergeCell ref="O16:Q16"/>
    <mergeCell ref="I16:J16"/>
    <mergeCell ref="A17:B17"/>
    <mergeCell ref="C17:F17"/>
    <mergeCell ref="G17:H17"/>
    <mergeCell ref="L17:N17"/>
    <mergeCell ref="O17:Q17"/>
    <mergeCell ref="I17:J17"/>
    <mergeCell ref="A18:B18"/>
    <mergeCell ref="C18:F18"/>
    <mergeCell ref="G18:H18"/>
    <mergeCell ref="L18:N18"/>
    <mergeCell ref="O18:Q18"/>
    <mergeCell ref="I18:J18"/>
    <mergeCell ref="A19:B19"/>
    <mergeCell ref="C19:F19"/>
    <mergeCell ref="G19:H19"/>
    <mergeCell ref="L19:N19"/>
    <mergeCell ref="O19:Q19"/>
    <mergeCell ref="I19:J19"/>
    <mergeCell ref="A20:B20"/>
    <mergeCell ref="C20:F20"/>
    <mergeCell ref="G20:H20"/>
    <mergeCell ref="L20:N20"/>
    <mergeCell ref="O20:Q20"/>
    <mergeCell ref="I20:J20"/>
    <mergeCell ref="A21:B21"/>
    <mergeCell ref="C21:F21"/>
    <mergeCell ref="G21:H21"/>
    <mergeCell ref="L21:N21"/>
    <mergeCell ref="O21:Q21"/>
    <mergeCell ref="I21:J21"/>
    <mergeCell ref="A22:B22"/>
    <mergeCell ref="C22:F22"/>
    <mergeCell ref="G22:H22"/>
    <mergeCell ref="L22:N22"/>
    <mergeCell ref="O22:Q22"/>
    <mergeCell ref="I22:J22"/>
    <mergeCell ref="M23:N23"/>
    <mergeCell ref="M24:N24"/>
    <mergeCell ref="M25:N25"/>
    <mergeCell ref="O23:R23"/>
    <mergeCell ref="O24:R24"/>
    <mergeCell ref="O25:R25"/>
    <mergeCell ref="M7:R7"/>
    <mergeCell ref="M8:R8"/>
    <mergeCell ref="A8:C10"/>
    <mergeCell ref="D8:J10"/>
    <mergeCell ref="D11:J11"/>
    <mergeCell ref="A5:J5"/>
    <mergeCell ref="A6:J6"/>
    <mergeCell ref="L3:R3"/>
    <mergeCell ref="A1:R2"/>
    <mergeCell ref="A3:J3"/>
    <mergeCell ref="A4:J4"/>
    <mergeCell ref="M6:R6"/>
    <mergeCell ref="M5:O5"/>
  </mergeCells>
  <phoneticPr fontId="3"/>
  <pageMargins left="0.39" right="0.16" top="0.75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恵子 大崎</cp:lastModifiedBy>
  <cp:lastPrinted>2026-06-29T00:56:39Z</cp:lastPrinted>
  <dcterms:created xsi:type="dcterms:W3CDTF">2026-05-16T00:57:57Z</dcterms:created>
  <dcterms:modified xsi:type="dcterms:W3CDTF">2026-07-06T12:46:45Z</dcterms:modified>
</cp:coreProperties>
</file>