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383bb6340e2137a/デスクトップ/恵子/"/>
    </mc:Choice>
  </mc:AlternateContent>
  <xr:revisionPtr revIDLastSave="0" documentId="8_{BA40AA82-9FC7-47DC-8636-9619D126E8A2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7月" sheetId="2" r:id="rId1"/>
    <sheet name="8月" sheetId="3" r:id="rId2"/>
    <sheet name="11月花火 (2)" sheetId="7" r:id="rId3"/>
    <sheet name="11月花火" sheetId="4" r:id="rId4"/>
    <sheet name="Sheet1" sheetId="6" r:id="rId5"/>
    <sheet name="11月嵐山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27" i="5" l="1"/>
  <c r="T51" i="7"/>
  <c r="L10" i="7" l="1"/>
  <c r="Z10" i="7" s="1"/>
  <c r="G44" i="7"/>
  <c r="P9" i="7" s="1"/>
  <c r="Z6" i="7"/>
  <c r="AQ13" i="5"/>
  <c r="G11" i="5"/>
  <c r="AA21" i="5"/>
  <c r="P8" i="7"/>
  <c r="G36" i="7"/>
  <c r="P7" i="7" s="1"/>
  <c r="AA23" i="7"/>
  <c r="AA21" i="7"/>
  <c r="AA19" i="7"/>
  <c r="AA17" i="7"/>
  <c r="G11" i="7"/>
  <c r="L9" i="7"/>
  <c r="L8" i="7"/>
  <c r="L7" i="7"/>
  <c r="L5" i="7"/>
  <c r="Z5" i="7" s="1"/>
  <c r="L4" i="7"/>
  <c r="AF59" i="4"/>
  <c r="W59" i="4"/>
  <c r="G35" i="4"/>
  <c r="P7" i="4" s="1"/>
  <c r="P11" i="4" s="1"/>
  <c r="AA19" i="5"/>
  <c r="AA17" i="5"/>
  <c r="AA15" i="5"/>
  <c r="G11" i="4"/>
  <c r="P11" i="5"/>
  <c r="L10" i="5"/>
  <c r="Z10" i="5" s="1"/>
  <c r="L9" i="5"/>
  <c r="Z9" i="5" s="1"/>
  <c r="L8" i="5"/>
  <c r="L7" i="5"/>
  <c r="Z7" i="5" s="1"/>
  <c r="L6" i="5"/>
  <c r="Z6" i="5" s="1"/>
  <c r="L5" i="5"/>
  <c r="Z5" i="5" s="1"/>
  <c r="L4" i="5"/>
  <c r="Z4" i="5" s="1"/>
  <c r="L7" i="4"/>
  <c r="S11" i="2"/>
  <c r="L5" i="4"/>
  <c r="Z5" i="4" s="1"/>
  <c r="L10" i="4"/>
  <c r="Z10" i="4" s="1"/>
  <c r="L9" i="4"/>
  <c r="Z9" i="4" s="1"/>
  <c r="L8" i="4"/>
  <c r="L6" i="4"/>
  <c r="Z6" i="4" s="1"/>
  <c r="L4" i="4"/>
  <c r="Z4" i="4" s="1"/>
  <c r="AA21" i="4"/>
  <c r="AA19" i="4"/>
  <c r="AA15" i="4"/>
  <c r="AA17" i="4"/>
  <c r="I11" i="3"/>
  <c r="U19" i="3"/>
  <c r="E20" i="3" s="1"/>
  <c r="E14" i="3"/>
  <c r="E19" i="3"/>
  <c r="Q23" i="3"/>
  <c r="U22" i="3"/>
  <c r="X22" i="3" s="1"/>
  <c r="U21" i="3"/>
  <c r="U23" i="3" s="1"/>
  <c r="Q19" i="3"/>
  <c r="U18" i="3"/>
  <c r="U17" i="3"/>
  <c r="X17" i="3" s="1"/>
  <c r="Z23" i="5" l="1"/>
  <c r="U8" i="5" s="1"/>
  <c r="U11" i="5" s="1"/>
  <c r="Z11" i="5" s="1"/>
  <c r="Z25" i="7"/>
  <c r="Z7" i="7"/>
  <c r="L11" i="7"/>
  <c r="Z4" i="7"/>
  <c r="Z7" i="4"/>
  <c r="L11" i="4"/>
  <c r="L11" i="5"/>
  <c r="Z23" i="4"/>
  <c r="U8" i="4" s="1"/>
  <c r="X21" i="3"/>
  <c r="X23" i="3" s="1"/>
  <c r="X18" i="3"/>
  <c r="X19" i="3" s="1"/>
  <c r="U11" i="7" l="1"/>
  <c r="Z8" i="7"/>
  <c r="Z8" i="5"/>
  <c r="Z8" i="4"/>
  <c r="U11" i="4"/>
  <c r="Z11" i="4" s="1"/>
  <c r="E26" i="3"/>
  <c r="Z9" i="7" l="1"/>
  <c r="P11" i="7"/>
  <c r="Z11" i="7" s="1"/>
  <c r="I13" i="3"/>
  <c r="I12" i="3"/>
  <c r="I7" i="3"/>
  <c r="I8" i="3"/>
  <c r="I6" i="3"/>
  <c r="I9" i="3"/>
  <c r="I3" i="3"/>
  <c r="R3" i="3" s="1"/>
  <c r="R4" i="3" s="1"/>
  <c r="R5" i="3" s="1"/>
  <c r="R6" i="3" s="1"/>
  <c r="J10" i="2"/>
  <c r="Q21" i="2"/>
  <c r="Q19" i="2"/>
  <c r="Q17" i="2"/>
  <c r="Q15" i="2"/>
  <c r="M10" i="2"/>
  <c r="G10" i="2"/>
  <c r="S4" i="2"/>
  <c r="S5" i="2" s="1"/>
  <c r="S6" i="2" s="1"/>
  <c r="S7" i="2" s="1"/>
  <c r="S8" i="2" s="1"/>
  <c r="R14" i="3" l="1"/>
  <c r="R7" i="3"/>
  <c r="R8" i="3" s="1"/>
  <c r="P23" i="2"/>
  <c r="P9" i="2" s="1"/>
  <c r="P10" i="2" s="1"/>
  <c r="S10" i="2" s="1"/>
  <c r="R9" i="3" l="1"/>
  <c r="R10" i="3"/>
  <c r="R11" i="3" s="1"/>
  <c r="S9" i="2"/>
  <c r="R12" i="3" l="1"/>
  <c r="R13" i="3" s="1"/>
</calcChain>
</file>

<file path=xl/sharedStrings.xml><?xml version="1.0" encoding="utf-8"?>
<sst xmlns="http://schemas.openxmlformats.org/spreadsheetml/2006/main" count="378" uniqueCount="123">
  <si>
    <t>日付</t>
    <rPh sb="0" eb="2">
      <t>ヒヅケ</t>
    </rPh>
    <phoneticPr fontId="2"/>
  </si>
  <si>
    <t>業者</t>
    <rPh sb="0" eb="2">
      <t>ギョウシャ</t>
    </rPh>
    <phoneticPr fontId="2"/>
  </si>
  <si>
    <t>請求金額</t>
    <rPh sb="0" eb="4">
      <t>セイキュウキンガク</t>
    </rPh>
    <phoneticPr fontId="2"/>
  </si>
  <si>
    <t>外注支払額</t>
    <rPh sb="0" eb="5">
      <t>ガイチュウシハライガク</t>
    </rPh>
    <phoneticPr fontId="2"/>
  </si>
  <si>
    <t>金額</t>
    <rPh sb="0" eb="2">
      <t>キンガク</t>
    </rPh>
    <phoneticPr fontId="2"/>
  </si>
  <si>
    <t>神戸新聞事業者</t>
    <rPh sb="0" eb="6">
      <t>コウベシンブンジギョウ</t>
    </rPh>
    <rPh sb="6" eb="7">
      <t>シャ</t>
    </rPh>
    <phoneticPr fontId="2"/>
  </si>
  <si>
    <t>関西パトロール</t>
    <rPh sb="0" eb="2">
      <t>カンサイ</t>
    </rPh>
    <phoneticPr fontId="2"/>
  </si>
  <si>
    <t>㈱コトナ</t>
    <phoneticPr fontId="2"/>
  </si>
  <si>
    <t>ダスキン</t>
    <phoneticPr fontId="2"/>
  </si>
  <si>
    <t>ネクスト</t>
    <phoneticPr fontId="2"/>
  </si>
  <si>
    <t>アルバイト合計</t>
    <rPh sb="5" eb="7">
      <t>ゴウケイ</t>
    </rPh>
    <phoneticPr fontId="2"/>
  </si>
  <si>
    <t>消費税</t>
    <rPh sb="0" eb="3">
      <t>ショウヒゼイ</t>
    </rPh>
    <phoneticPr fontId="2"/>
  </si>
  <si>
    <t>利益</t>
    <rPh sb="0" eb="2">
      <t>リエキ</t>
    </rPh>
    <phoneticPr fontId="2"/>
  </si>
  <si>
    <t>氏名</t>
    <rPh sb="0" eb="2">
      <t>シメイ</t>
    </rPh>
    <phoneticPr fontId="5"/>
  </si>
  <si>
    <t>勤務</t>
    <rPh sb="0" eb="2">
      <t>キンム</t>
    </rPh>
    <phoneticPr fontId="5"/>
  </si>
  <si>
    <t>日給単価</t>
    <rPh sb="0" eb="2">
      <t>ニッキュウ</t>
    </rPh>
    <rPh sb="2" eb="4">
      <t>タンカ</t>
    </rPh>
    <phoneticPr fontId="5"/>
  </si>
  <si>
    <t>交通費</t>
    <rPh sb="0" eb="3">
      <t>コウツウヒ</t>
    </rPh>
    <phoneticPr fontId="5"/>
  </si>
  <si>
    <t>総支給額額</t>
    <rPh sb="0" eb="4">
      <t>ソウシキュウガク</t>
    </rPh>
    <rPh sb="4" eb="5">
      <t>ガク</t>
    </rPh>
    <phoneticPr fontId="5"/>
  </si>
  <si>
    <t>林　　楽</t>
    <rPh sb="0" eb="1">
      <t>ハヤシ</t>
    </rPh>
    <rPh sb="3" eb="4">
      <t>ラク</t>
    </rPh>
    <phoneticPr fontId="5"/>
  </si>
  <si>
    <t>平日</t>
    <rPh sb="0" eb="2">
      <t>ヘイジツ</t>
    </rPh>
    <phoneticPr fontId="5"/>
  </si>
  <si>
    <t>日</t>
    <rPh sb="0" eb="1">
      <t>ヒ</t>
    </rPh>
    <phoneticPr fontId="5"/>
  </si>
  <si>
    <t>H</t>
    <phoneticPr fontId="5"/>
  </si>
  <si>
    <t>日祝</t>
    <rPh sb="0" eb="1">
      <t>ヒ</t>
    </rPh>
    <rPh sb="1" eb="2">
      <t>シュク</t>
    </rPh>
    <phoneticPr fontId="5"/>
  </si>
  <si>
    <t>奥谷直生</t>
    <rPh sb="0" eb="2">
      <t>オクタニ</t>
    </rPh>
    <rPh sb="2" eb="3">
      <t>ナオ</t>
    </rPh>
    <rPh sb="3" eb="4">
      <t>ナマ</t>
    </rPh>
    <phoneticPr fontId="5"/>
  </si>
  <si>
    <t>品川　努</t>
    <rPh sb="0" eb="2">
      <t>シナガワ</t>
    </rPh>
    <rPh sb="3" eb="4">
      <t>ツトム</t>
    </rPh>
    <phoneticPr fontId="5"/>
  </si>
  <si>
    <t>上代　学</t>
    <rPh sb="0" eb="2">
      <t>ジョウダイ</t>
    </rPh>
    <rPh sb="3" eb="4">
      <t>ガク</t>
    </rPh>
    <phoneticPr fontId="5"/>
  </si>
  <si>
    <t>7月イベント売り上げ</t>
    <rPh sb="1" eb="2">
      <t>ガツ</t>
    </rPh>
    <rPh sb="6" eb="7">
      <t>ウ</t>
    </rPh>
    <rPh sb="8" eb="9">
      <t>ア</t>
    </rPh>
    <phoneticPr fontId="2"/>
  </si>
  <si>
    <t>アルバイト</t>
    <phoneticPr fontId="2"/>
  </si>
  <si>
    <t>びわ湖大花火大会　　　実行委員会</t>
    <rPh sb="2" eb="3">
      <t>コ</t>
    </rPh>
    <rPh sb="3" eb="8">
      <t>ダイハナビタイカイ</t>
    </rPh>
    <rPh sb="11" eb="16">
      <t>ジッコウイインカイ</t>
    </rPh>
    <phoneticPr fontId="2"/>
  </si>
  <si>
    <t>8月イベント売り上げ</t>
    <rPh sb="1" eb="2">
      <t>ガツ</t>
    </rPh>
    <rPh sb="6" eb="7">
      <t>ウ</t>
    </rPh>
    <rPh sb="8" eb="9">
      <t>ア</t>
    </rPh>
    <phoneticPr fontId="2"/>
  </si>
  <si>
    <t>外注支払</t>
    <rPh sb="0" eb="2">
      <t>ガイチュウ</t>
    </rPh>
    <rPh sb="2" eb="4">
      <t>シハライ</t>
    </rPh>
    <phoneticPr fontId="2"/>
  </si>
  <si>
    <t>コトナ　　　　　　　　（亀岡花火）　　　　　　　　　　</t>
    <rPh sb="12" eb="14">
      <t>カメオカ</t>
    </rPh>
    <rPh sb="14" eb="16">
      <t>ハナビ</t>
    </rPh>
    <phoneticPr fontId="2"/>
  </si>
  <si>
    <t>警備会社総合計</t>
    <rPh sb="0" eb="4">
      <t>ケイビガイシャ</t>
    </rPh>
    <rPh sb="4" eb="7">
      <t>ソウゴウケイ</t>
    </rPh>
    <phoneticPr fontId="2"/>
  </si>
  <si>
    <t>外注総合計</t>
    <rPh sb="0" eb="2">
      <t>ガイチュウ</t>
    </rPh>
    <rPh sb="2" eb="5">
      <t>ソウゴウケイ</t>
    </rPh>
    <phoneticPr fontId="2"/>
  </si>
  <si>
    <t>人件費</t>
    <rPh sb="0" eb="3">
      <t>ジンケンヒ</t>
    </rPh>
    <phoneticPr fontId="2"/>
  </si>
  <si>
    <t>宿泊費</t>
    <rPh sb="0" eb="3">
      <t>シュクハクヒ</t>
    </rPh>
    <phoneticPr fontId="2"/>
  </si>
  <si>
    <t>その他経費合計</t>
    <rPh sb="2" eb="3">
      <t>タ</t>
    </rPh>
    <rPh sb="3" eb="7">
      <t>ケイヒゴウケイ</t>
    </rPh>
    <phoneticPr fontId="2"/>
  </si>
  <si>
    <t>コトナ</t>
    <phoneticPr fontId="2"/>
  </si>
  <si>
    <t>ヒロトミ</t>
    <phoneticPr fontId="2"/>
  </si>
  <si>
    <t>グランド</t>
    <phoneticPr fontId="2"/>
  </si>
  <si>
    <t>小早川開大</t>
    <rPh sb="0" eb="5">
      <t>コバヤカワカイダイ</t>
    </rPh>
    <phoneticPr fontId="5"/>
  </si>
  <si>
    <t>中村　奉</t>
    <rPh sb="0" eb="2">
      <t>ナカムラ</t>
    </rPh>
    <rPh sb="3" eb="4">
      <t>ホウ</t>
    </rPh>
    <phoneticPr fontId="2"/>
  </si>
  <si>
    <t>嵐山紅葉</t>
    <rPh sb="0" eb="4">
      <t>アラシヤマコウヨウ</t>
    </rPh>
    <phoneticPr fontId="2"/>
  </si>
  <si>
    <t>残業単価</t>
    <rPh sb="0" eb="2">
      <t>ザンギョウ</t>
    </rPh>
    <rPh sb="2" eb="4">
      <t>タンカ</t>
    </rPh>
    <phoneticPr fontId="5"/>
  </si>
  <si>
    <t>勤務</t>
    <rPh sb="0" eb="2">
      <t>キンム</t>
    </rPh>
    <phoneticPr fontId="2"/>
  </si>
  <si>
    <t>平日</t>
    <rPh sb="0" eb="2">
      <t>ヘイジツ</t>
    </rPh>
    <phoneticPr fontId="2"/>
  </si>
  <si>
    <t>日祝</t>
    <rPh sb="0" eb="1">
      <t>ヒ</t>
    </rPh>
    <rPh sb="1" eb="2">
      <t>シュク</t>
    </rPh>
    <phoneticPr fontId="2"/>
  </si>
  <si>
    <t>油谷州昭</t>
    <rPh sb="0" eb="4">
      <t>アブラタニクニアキ</t>
    </rPh>
    <phoneticPr fontId="5"/>
  </si>
  <si>
    <t>大崎宏稀</t>
    <rPh sb="0" eb="4">
      <t>オオサキコウキ</t>
    </rPh>
    <phoneticPr fontId="5"/>
  </si>
  <si>
    <t>請求計</t>
    <rPh sb="0" eb="3">
      <t>セイキュウケイ</t>
    </rPh>
    <phoneticPr fontId="2"/>
  </si>
  <si>
    <t>外注</t>
    <rPh sb="0" eb="2">
      <t>ガイチュウ</t>
    </rPh>
    <phoneticPr fontId="2"/>
  </si>
  <si>
    <t>合計</t>
    <rPh sb="0" eb="2">
      <t>ゴウケイ</t>
    </rPh>
    <phoneticPr fontId="2"/>
  </si>
  <si>
    <t>資機材</t>
    <rPh sb="0" eb="3">
      <t>シキザイ</t>
    </rPh>
    <phoneticPr fontId="2"/>
  </si>
  <si>
    <t>経費</t>
    <rPh sb="0" eb="2">
      <t>ケイヒ</t>
    </rPh>
    <phoneticPr fontId="2"/>
  </si>
  <si>
    <t>11月イベント対応②</t>
    <rPh sb="2" eb="3">
      <t>ガツ</t>
    </rPh>
    <rPh sb="7" eb="9">
      <t>タイオウ</t>
    </rPh>
    <phoneticPr fontId="2"/>
  </si>
  <si>
    <t>日</t>
    <phoneticPr fontId="5"/>
  </si>
  <si>
    <t>09:00～20:45</t>
    <phoneticPr fontId="2"/>
  </si>
  <si>
    <t>2024びわ湖「秋」花火</t>
    <rPh sb="6" eb="7">
      <t>コ</t>
    </rPh>
    <rPh sb="8" eb="9">
      <t>アキ</t>
    </rPh>
    <rPh sb="10" eb="12">
      <t>ハナビ</t>
    </rPh>
    <phoneticPr fontId="2"/>
  </si>
  <si>
    <t>びわ湖大花火大会実行委員会</t>
    <rPh sb="2" eb="3">
      <t>コ</t>
    </rPh>
    <rPh sb="3" eb="13">
      <t>ダイハナビタイカイジッコウイインカイ</t>
    </rPh>
    <phoneticPr fontId="2"/>
  </si>
  <si>
    <t>11月イベント対応①「2024びわ湖『秋』花火」</t>
    <rPh sb="2" eb="3">
      <t>ガツ</t>
    </rPh>
    <rPh sb="7" eb="9">
      <t>タイオウ</t>
    </rPh>
    <rPh sb="17" eb="18">
      <t>コ</t>
    </rPh>
    <rPh sb="19" eb="20">
      <t>アキ</t>
    </rPh>
    <rPh sb="21" eb="23">
      <t>ハナビ</t>
    </rPh>
    <phoneticPr fontId="2"/>
  </si>
  <si>
    <t>　１１月１0日</t>
    <rPh sb="3" eb="4">
      <t>ガツ</t>
    </rPh>
    <rPh sb="6" eb="7">
      <t>ヒ</t>
    </rPh>
    <phoneticPr fontId="2"/>
  </si>
  <si>
    <t>天下一品</t>
    <rPh sb="0" eb="4">
      <t>テンカイッピン</t>
    </rPh>
    <phoneticPr fontId="2"/>
  </si>
  <si>
    <t>ロッテリア</t>
    <phoneticPr fontId="2"/>
  </si>
  <si>
    <t>セブンイレブン</t>
    <phoneticPr fontId="2"/>
  </si>
  <si>
    <t>燃料</t>
    <rPh sb="0" eb="2">
      <t>ネンリョウ</t>
    </rPh>
    <phoneticPr fontId="2"/>
  </si>
  <si>
    <t>駐車場（３件）</t>
    <rPh sb="0" eb="3">
      <t>チュウシャジョウ</t>
    </rPh>
    <rPh sb="5" eb="6">
      <t>ケン</t>
    </rPh>
    <phoneticPr fontId="2"/>
  </si>
  <si>
    <t>外注：経費</t>
    <rPh sb="0" eb="2">
      <t>ガイチュウ</t>
    </rPh>
    <rPh sb="3" eb="5">
      <t>ケイヒ</t>
    </rPh>
    <phoneticPr fontId="2"/>
  </si>
  <si>
    <t>立替経費</t>
    <rPh sb="0" eb="2">
      <t>タテカエ</t>
    </rPh>
    <rPh sb="2" eb="4">
      <t>ケイヒ</t>
    </rPh>
    <phoneticPr fontId="2"/>
  </si>
  <si>
    <t>駐車料金</t>
    <rPh sb="0" eb="4">
      <t>チュウシャリョウキン</t>
    </rPh>
    <phoneticPr fontId="2"/>
  </si>
  <si>
    <t>サンロイヤル駐車料金</t>
    <rPh sb="6" eb="10">
      <t>チュウシャリョウキン</t>
    </rPh>
    <phoneticPr fontId="2"/>
  </si>
  <si>
    <t>石場～京阪石山</t>
    <rPh sb="0" eb="2">
      <t>イシバ</t>
    </rPh>
    <rPh sb="3" eb="7">
      <t>ケイハンイシヤマ</t>
    </rPh>
    <phoneticPr fontId="2"/>
  </si>
  <si>
    <t>石山～草津</t>
    <rPh sb="0" eb="2">
      <t>イシヤマ</t>
    </rPh>
    <rPh sb="3" eb="5">
      <t>クサツ</t>
    </rPh>
    <phoneticPr fontId="2"/>
  </si>
  <si>
    <t>ホテルボストンプラザ草津びわ湖</t>
    <rPh sb="10" eb="12">
      <t>クサツ</t>
    </rPh>
    <rPh sb="14" eb="15">
      <t>コ</t>
    </rPh>
    <phoneticPr fontId="2"/>
  </si>
  <si>
    <t>領収書有</t>
    <rPh sb="0" eb="3">
      <t>リョウシュウショ</t>
    </rPh>
    <rPh sb="3" eb="4">
      <t>アリ</t>
    </rPh>
    <phoneticPr fontId="2"/>
  </si>
  <si>
    <t>草津～石山</t>
    <rPh sb="0" eb="2">
      <t>クサツ</t>
    </rPh>
    <rPh sb="3" eb="5">
      <t>イシヤマ</t>
    </rPh>
    <phoneticPr fontId="2"/>
  </si>
  <si>
    <t>京阪石山～石場</t>
    <rPh sb="0" eb="4">
      <t>ケイハンイシヤマ</t>
    </rPh>
    <rPh sb="5" eb="7">
      <t>イシバ</t>
    </rPh>
    <phoneticPr fontId="2"/>
  </si>
  <si>
    <t>クサツエストピアホテル</t>
    <phoneticPr fontId="2"/>
  </si>
  <si>
    <t>スターバックス亀岡店</t>
    <rPh sb="7" eb="10">
      <t>カメオカテン</t>
    </rPh>
    <phoneticPr fontId="2"/>
  </si>
  <si>
    <t>石場～びわ湖浜大津</t>
    <rPh sb="0" eb="2">
      <t>イシバ</t>
    </rPh>
    <rPh sb="5" eb="9">
      <t>コハマオオツ</t>
    </rPh>
    <phoneticPr fontId="2"/>
  </si>
  <si>
    <t>びわ湖浜大津～石場</t>
    <rPh sb="2" eb="6">
      <t>コハマオオツ</t>
    </rPh>
    <rPh sb="7" eb="9">
      <t>イシバ</t>
    </rPh>
    <phoneticPr fontId="2"/>
  </si>
  <si>
    <t>ホテルブルーレイク</t>
    <phoneticPr fontId="2"/>
  </si>
  <si>
    <t>北条～新大阪(バス)</t>
    <rPh sb="0" eb="2">
      <t>ホウジョウ</t>
    </rPh>
    <rPh sb="3" eb="6">
      <t>シンオオサカ</t>
    </rPh>
    <phoneticPr fontId="2"/>
  </si>
  <si>
    <t>新大阪～堅田</t>
    <rPh sb="0" eb="3">
      <t>シンオオサカ</t>
    </rPh>
    <rPh sb="4" eb="6">
      <t>カタダ</t>
    </rPh>
    <phoneticPr fontId="2"/>
  </si>
  <si>
    <t>石場～京阪膳所</t>
    <rPh sb="0" eb="2">
      <t>イシバ</t>
    </rPh>
    <rPh sb="3" eb="5">
      <t>ケイハン</t>
    </rPh>
    <rPh sb="5" eb="7">
      <t>ゼゼ</t>
    </rPh>
    <phoneticPr fontId="2"/>
  </si>
  <si>
    <t>膳所～姫路</t>
    <rPh sb="0" eb="2">
      <t>ゼゼ</t>
    </rPh>
    <rPh sb="3" eb="5">
      <t>ヒメジ</t>
    </rPh>
    <phoneticPr fontId="2"/>
  </si>
  <si>
    <t>姫路～本町西(バス)</t>
    <rPh sb="0" eb="2">
      <t>ヒメジ</t>
    </rPh>
    <rPh sb="3" eb="5">
      <t>ホンマチ</t>
    </rPh>
    <rPh sb="5" eb="6">
      <t>ニシ</t>
    </rPh>
    <phoneticPr fontId="2"/>
  </si>
  <si>
    <t>ホテル21</t>
    <phoneticPr fontId="2"/>
  </si>
  <si>
    <t>大野～堅田</t>
    <rPh sb="0" eb="2">
      <t>オオノ</t>
    </rPh>
    <rPh sb="3" eb="5">
      <t>カタダ</t>
    </rPh>
    <phoneticPr fontId="2"/>
  </si>
  <si>
    <t>堅田～大津京</t>
    <rPh sb="0" eb="2">
      <t>カタダ</t>
    </rPh>
    <rPh sb="3" eb="5">
      <t>オオツ</t>
    </rPh>
    <rPh sb="5" eb="6">
      <t>キョウ</t>
    </rPh>
    <phoneticPr fontId="2"/>
  </si>
  <si>
    <t>京阪大津京～石場</t>
    <rPh sb="0" eb="2">
      <t>ケイハン</t>
    </rPh>
    <rPh sb="2" eb="4">
      <t>オオツ</t>
    </rPh>
    <rPh sb="4" eb="5">
      <t>キョウ</t>
    </rPh>
    <rPh sb="6" eb="8">
      <t>イシバ</t>
    </rPh>
    <phoneticPr fontId="2"/>
  </si>
  <si>
    <t>びわ湖大橋ｓｓ</t>
    <rPh sb="2" eb="5">
      <t>コオオハシ</t>
    </rPh>
    <phoneticPr fontId="2"/>
  </si>
  <si>
    <t>現金</t>
    <rPh sb="0" eb="2">
      <t>ゲンキン</t>
    </rPh>
    <phoneticPr fontId="2"/>
  </si>
  <si>
    <t>ハイエースタイヤ交換</t>
    <rPh sb="8" eb="10">
      <t>コウカン</t>
    </rPh>
    <phoneticPr fontId="2"/>
  </si>
  <si>
    <t>ソーラー保安灯</t>
    <rPh sb="4" eb="7">
      <t>ホアントウ</t>
    </rPh>
    <phoneticPr fontId="2"/>
  </si>
  <si>
    <t>コーナン資機材</t>
    <rPh sb="4" eb="7">
      <t>シキザイ</t>
    </rPh>
    <phoneticPr fontId="2"/>
  </si>
  <si>
    <t>立替経費①</t>
    <rPh sb="0" eb="2">
      <t>タテカエ</t>
    </rPh>
    <rPh sb="2" eb="4">
      <t>ケイヒ</t>
    </rPh>
    <phoneticPr fontId="2"/>
  </si>
  <si>
    <t>立替経費②</t>
    <rPh sb="0" eb="2">
      <t>タテカエ</t>
    </rPh>
    <rPh sb="2" eb="4">
      <t>ケイヒ</t>
    </rPh>
    <phoneticPr fontId="2"/>
  </si>
  <si>
    <t>①</t>
    <phoneticPr fontId="2"/>
  </si>
  <si>
    <t>②</t>
    <phoneticPr fontId="2"/>
  </si>
  <si>
    <t>消費税抜き</t>
    <rPh sb="0" eb="4">
      <t>ショウヒゼイヌ</t>
    </rPh>
    <phoneticPr fontId="2"/>
  </si>
  <si>
    <t>07:００～17：40</t>
    <phoneticPr fontId="2"/>
  </si>
  <si>
    <t>07:００～18：00</t>
    <phoneticPr fontId="2"/>
  </si>
  <si>
    <t>早出</t>
    <rPh sb="0" eb="2">
      <t>ハヤデ</t>
    </rPh>
    <phoneticPr fontId="2"/>
  </si>
  <si>
    <t>残業</t>
    <rPh sb="0" eb="2">
      <t>ザンギョウ</t>
    </rPh>
    <phoneticPr fontId="2"/>
  </si>
  <si>
    <t>H</t>
    <phoneticPr fontId="2"/>
  </si>
  <si>
    <t>ダスキン</t>
    <phoneticPr fontId="2"/>
  </si>
  <si>
    <t>消費税抜き</t>
    <rPh sb="0" eb="3">
      <t>ショウヒゼイ</t>
    </rPh>
    <rPh sb="3" eb="4">
      <t>ヌ</t>
    </rPh>
    <phoneticPr fontId="2"/>
  </si>
  <si>
    <t>仙台銘板</t>
    <rPh sb="0" eb="4">
      <t>センダイメイバン</t>
    </rPh>
    <phoneticPr fontId="2"/>
  </si>
  <si>
    <t>11/25済</t>
    <rPh sb="5" eb="6">
      <t>スミ</t>
    </rPh>
    <phoneticPr fontId="2"/>
  </si>
  <si>
    <t>11月イベント対応①「2024びわ湖『秋』花火</t>
    <rPh sb="2" eb="3">
      <t>ガツ</t>
    </rPh>
    <rPh sb="7" eb="9">
      <t>タイオウ</t>
    </rPh>
    <rPh sb="17" eb="18">
      <t>コ</t>
    </rPh>
    <rPh sb="19" eb="20">
      <t>アキ</t>
    </rPh>
    <rPh sb="21" eb="23">
      <t>ハナビ</t>
    </rPh>
    <phoneticPr fontId="2"/>
  </si>
  <si>
    <t>立替経費③</t>
    <rPh sb="0" eb="2">
      <t>タテカエ</t>
    </rPh>
    <rPh sb="2" eb="4">
      <t>ケイヒ</t>
    </rPh>
    <phoneticPr fontId="2"/>
  </si>
  <si>
    <t>③宿泊クレジットカード</t>
    <rPh sb="1" eb="3">
      <t>シュクハク</t>
    </rPh>
    <phoneticPr fontId="2"/>
  </si>
  <si>
    <t>ホテルボストンプラザ草津びわ湖</t>
    <rPh sb="10" eb="12">
      <t>クサツ</t>
    </rPh>
    <rPh sb="14" eb="15">
      <t>コ</t>
    </rPh>
    <phoneticPr fontId="2"/>
  </si>
  <si>
    <t>ホテル２１</t>
    <phoneticPr fontId="2"/>
  </si>
  <si>
    <t>クサツエストピアホテル</t>
    <phoneticPr fontId="2"/>
  </si>
  <si>
    <t>ホテルブルーレイク</t>
    <phoneticPr fontId="2"/>
  </si>
  <si>
    <t>０８:００～20：00</t>
    <phoneticPr fontId="2"/>
  </si>
  <si>
    <t>ホテル宿泊</t>
    <rPh sb="3" eb="5">
      <t>シュクハク</t>
    </rPh>
    <phoneticPr fontId="2"/>
  </si>
  <si>
    <t>花園会館</t>
    <rPh sb="0" eb="1">
      <t>ハナ</t>
    </rPh>
    <rPh sb="1" eb="2">
      <t>エン</t>
    </rPh>
    <rPh sb="2" eb="4">
      <t>カイカン</t>
    </rPh>
    <phoneticPr fontId="2"/>
  </si>
  <si>
    <t>花園会館宿泊税</t>
    <rPh sb="0" eb="1">
      <t>ハナ</t>
    </rPh>
    <rPh sb="1" eb="2">
      <t>エン</t>
    </rPh>
    <rPh sb="2" eb="4">
      <t>カイカン</t>
    </rPh>
    <rPh sb="4" eb="7">
      <t>シュクハクゼイ</t>
    </rPh>
    <phoneticPr fontId="2"/>
  </si>
  <si>
    <t>アーバンホテル南草津</t>
    <rPh sb="7" eb="10">
      <t>ミナミクサツ</t>
    </rPh>
    <phoneticPr fontId="2"/>
  </si>
  <si>
    <t>tabist groove kyoto</t>
    <phoneticPr fontId="2"/>
  </si>
  <si>
    <t>カード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</si>
</sst>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b/>
      <sz val="6"/>
      <name val="ＭＳ 明朝"/>
      <family val="1"/>
      <charset val="128"/>
    </font>
    <font>
      <sz val="12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"/>
      <family val="1"/>
      <charset val="128"/>
    </font>
    <font>
      <b/>
      <sz val="12"/>
      <color theme="1"/>
      <name val="UD デジタル 教科書体 NP-R"/>
      <family val="1"/>
      <charset val="128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86">
    <xf numFmtId="0" fontId="0" fillId="0" borderId="0" xfId="0"/>
    <xf numFmtId="0" fontId="3" fillId="0" borderId="0" xfId="0" applyFont="1" applyAlignment="1">
      <alignment horizontal="center" vertical="center"/>
    </xf>
    <xf numFmtId="6" fontId="3" fillId="0" borderId="0" xfId="1" applyFont="1" applyAlignment="1">
      <alignment horizontal="center" vertical="center"/>
    </xf>
    <xf numFmtId="6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6" fontId="3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shrinkToFit="1"/>
    </xf>
    <xf numFmtId="0" fontId="4" fillId="0" borderId="30" xfId="0" applyFont="1" applyBorder="1" applyAlignment="1">
      <alignment horizontal="left" shrinkToFit="1"/>
    </xf>
    <xf numFmtId="0" fontId="4" fillId="0" borderId="10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shrinkToFit="1"/>
    </xf>
    <xf numFmtId="0" fontId="4" fillId="0" borderId="40" xfId="0" applyFont="1" applyBorder="1" applyAlignment="1">
      <alignment horizontal="left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6" fontId="3" fillId="0" borderId="47" xfId="1" applyFont="1" applyBorder="1" applyAlignment="1">
      <alignment vertical="center"/>
    </xf>
    <xf numFmtId="6" fontId="3" fillId="0" borderId="47" xfId="1" applyFont="1" applyBorder="1" applyAlignment="1">
      <alignment horizontal="right" vertical="center"/>
    </xf>
    <xf numFmtId="6" fontId="3" fillId="0" borderId="0" xfId="0" applyNumberFormat="1" applyFont="1" applyAlignment="1">
      <alignment vertical="center"/>
    </xf>
    <xf numFmtId="6" fontId="3" fillId="0" borderId="0" xfId="1" applyFont="1" applyBorder="1" applyAlignment="1">
      <alignment vertical="center"/>
    </xf>
    <xf numFmtId="0" fontId="4" fillId="6" borderId="29" xfId="0" applyFont="1" applyFill="1" applyBorder="1" applyAlignment="1">
      <alignment shrinkToFit="1"/>
    </xf>
    <xf numFmtId="0" fontId="4" fillId="6" borderId="30" xfId="0" applyFont="1" applyFill="1" applyBorder="1" applyAlignment="1">
      <alignment horizontal="left" shrinkToFit="1"/>
    </xf>
    <xf numFmtId="0" fontId="4" fillId="6" borderId="39" xfId="0" applyFont="1" applyFill="1" applyBorder="1" applyAlignment="1">
      <alignment shrinkToFit="1"/>
    </xf>
    <xf numFmtId="0" fontId="4" fillId="6" borderId="40" xfId="0" applyFont="1" applyFill="1" applyBorder="1" applyAlignment="1">
      <alignment horizontal="left" shrinkToFit="1"/>
    </xf>
    <xf numFmtId="0" fontId="4" fillId="7" borderId="29" xfId="0" applyFont="1" applyFill="1" applyBorder="1" applyAlignment="1">
      <alignment shrinkToFit="1"/>
    </xf>
    <xf numFmtId="0" fontId="4" fillId="7" borderId="30" xfId="0" applyFont="1" applyFill="1" applyBorder="1" applyAlignment="1">
      <alignment horizontal="left" shrinkToFit="1"/>
    </xf>
    <xf numFmtId="0" fontId="4" fillId="7" borderId="39" xfId="0" applyFont="1" applyFill="1" applyBorder="1" applyAlignment="1">
      <alignment shrinkToFit="1"/>
    </xf>
    <xf numFmtId="0" fontId="4" fillId="7" borderId="40" xfId="0" applyFont="1" applyFill="1" applyBorder="1" applyAlignment="1">
      <alignment horizontal="left" shrinkToFit="1"/>
    </xf>
    <xf numFmtId="6" fontId="3" fillId="0" borderId="0" xfId="1" applyFont="1" applyBorder="1" applyAlignment="1">
      <alignment horizontal="right" vertical="center"/>
    </xf>
    <xf numFmtId="0" fontId="6" fillId="7" borderId="28" xfId="0" applyFont="1" applyFill="1" applyBorder="1" applyAlignment="1">
      <alignment horizontal="right" vertical="center" shrinkToFit="1"/>
    </xf>
    <xf numFmtId="0" fontId="6" fillId="7" borderId="38" xfId="0" applyFont="1" applyFill="1" applyBorder="1" applyAlignment="1">
      <alignment horizontal="right" vertical="center" shrinkToFit="1"/>
    </xf>
    <xf numFmtId="0" fontId="6" fillId="6" borderId="28" xfId="0" applyFont="1" applyFill="1" applyBorder="1" applyAlignment="1">
      <alignment horizontal="right" vertical="center" shrinkToFit="1"/>
    </xf>
    <xf numFmtId="0" fontId="6" fillId="6" borderId="38" xfId="0" applyFont="1" applyFill="1" applyBorder="1" applyAlignment="1">
      <alignment horizontal="right" vertical="center" shrinkToFit="1"/>
    </xf>
    <xf numFmtId="0" fontId="6" fillId="7" borderId="42" xfId="0" applyFont="1" applyFill="1" applyBorder="1" applyAlignment="1">
      <alignment horizontal="right" vertical="center" shrinkToFit="1"/>
    </xf>
    <xf numFmtId="0" fontId="6" fillId="7" borderId="43" xfId="0" applyFont="1" applyFill="1" applyBorder="1" applyAlignment="1">
      <alignment horizontal="right" vertical="center" shrinkToFit="1"/>
    </xf>
    <xf numFmtId="0" fontId="6" fillId="6" borderId="42" xfId="0" applyFont="1" applyFill="1" applyBorder="1" applyAlignment="1">
      <alignment horizontal="right" vertical="center" shrinkToFit="1"/>
    </xf>
    <xf numFmtId="0" fontId="6" fillId="6" borderId="43" xfId="0" applyFont="1" applyFill="1" applyBorder="1" applyAlignment="1">
      <alignment horizontal="right" vertical="center" shrinkToFit="1"/>
    </xf>
    <xf numFmtId="0" fontId="11" fillId="7" borderId="47" xfId="0" applyFont="1" applyFill="1" applyBorder="1" applyAlignment="1">
      <alignment horizontal="center" vertical="center" textRotation="255" shrinkToFit="1"/>
    </xf>
    <xf numFmtId="0" fontId="11" fillId="6" borderId="47" xfId="0" applyFont="1" applyFill="1" applyBorder="1" applyAlignment="1">
      <alignment horizontal="center" vertical="center" textRotation="255" shrinkToFit="1"/>
    </xf>
    <xf numFmtId="0" fontId="11" fillId="7" borderId="29" xfId="0" applyFont="1" applyFill="1" applyBorder="1" applyAlignment="1">
      <alignment horizontal="center" vertical="center" textRotation="255" shrinkToFit="1"/>
    </xf>
    <xf numFmtId="0" fontId="11" fillId="6" borderId="29" xfId="0" applyFont="1" applyFill="1" applyBorder="1" applyAlignment="1">
      <alignment horizontal="center" vertical="center" textRotation="255" shrinkToFit="1"/>
    </xf>
    <xf numFmtId="6" fontId="0" fillId="0" borderId="0" xfId="1" applyFont="1" applyAlignment="1"/>
    <xf numFmtId="6" fontId="0" fillId="0" borderId="0" xfId="1" applyFont="1" applyBorder="1" applyAlignment="1">
      <alignment horizontal="center"/>
    </xf>
    <xf numFmtId="6" fontId="3" fillId="0" borderId="0" xfId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9" borderId="2" xfId="0" applyFont="1" applyFill="1" applyBorder="1" applyAlignment="1">
      <alignment horizontal="right" vertical="center"/>
    </xf>
    <xf numFmtId="0" fontId="3" fillId="9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vertical="center"/>
    </xf>
    <xf numFmtId="6" fontId="0" fillId="0" borderId="0" xfId="1" applyFont="1" applyBorder="1" applyAlignment="1">
      <alignment horizontal="right" vertical="top"/>
    </xf>
    <xf numFmtId="0" fontId="20" fillId="0" borderId="0" xfId="0" applyFont="1" applyAlignment="1">
      <alignment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6" fontId="8" fillId="0" borderId="21" xfId="0" applyNumberFormat="1" applyFont="1" applyBorder="1" applyAlignment="1">
      <alignment horizontal="center" vertical="center"/>
    </xf>
    <xf numFmtId="6" fontId="8" fillId="0" borderId="22" xfId="0" applyNumberFormat="1" applyFont="1" applyBorder="1" applyAlignment="1">
      <alignment horizontal="center" vertical="center"/>
    </xf>
    <xf numFmtId="6" fontId="8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6" fontId="3" fillId="0" borderId="44" xfId="1" applyFont="1" applyBorder="1" applyAlignment="1">
      <alignment horizontal="center" vertical="center"/>
    </xf>
    <xf numFmtId="6" fontId="3" fillId="0" borderId="22" xfId="1" applyFont="1" applyBorder="1" applyAlignment="1">
      <alignment horizontal="center" vertical="center"/>
    </xf>
    <xf numFmtId="6" fontId="3" fillId="0" borderId="25" xfId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6" fontId="3" fillId="0" borderId="28" xfId="1" applyFont="1" applyBorder="1" applyAlignment="1">
      <alignment vertical="center"/>
    </xf>
    <xf numFmtId="6" fontId="3" fillId="0" borderId="42" xfId="1" applyFont="1" applyBorder="1" applyAlignment="1">
      <alignment vertical="center"/>
    </xf>
    <xf numFmtId="6" fontId="3" fillId="0" borderId="29" xfId="1" applyFont="1" applyBorder="1" applyAlignment="1">
      <alignment vertical="center"/>
    </xf>
    <xf numFmtId="6" fontId="3" fillId="0" borderId="38" xfId="1" applyFont="1" applyBorder="1" applyAlignment="1">
      <alignment vertical="center"/>
    </xf>
    <xf numFmtId="6" fontId="3" fillId="0" borderId="43" xfId="1" applyFont="1" applyBorder="1" applyAlignment="1">
      <alignment vertical="center"/>
    </xf>
    <xf numFmtId="6" fontId="3" fillId="0" borderId="39" xfId="1" applyFont="1" applyBorder="1" applyAlignment="1">
      <alignment vertical="center"/>
    </xf>
    <xf numFmtId="6" fontId="3" fillId="0" borderId="2" xfId="1" applyFont="1" applyBorder="1" applyAlignment="1">
      <alignment vertical="center"/>
    </xf>
    <xf numFmtId="6" fontId="3" fillId="0" borderId="45" xfId="1" applyFont="1" applyBorder="1" applyAlignment="1">
      <alignment vertical="center"/>
    </xf>
    <xf numFmtId="6" fontId="3" fillId="0" borderId="3" xfId="1" applyFont="1" applyBorder="1" applyAlignment="1">
      <alignment vertical="center"/>
    </xf>
    <xf numFmtId="0" fontId="4" fillId="5" borderId="7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 shrinkToFit="1"/>
    </xf>
    <xf numFmtId="6" fontId="6" fillId="0" borderId="31" xfId="1" applyFont="1" applyBorder="1" applyAlignment="1">
      <alignment horizontal="center" vertical="center" shrinkToFit="1"/>
    </xf>
    <xf numFmtId="6" fontId="6" fillId="0" borderId="32" xfId="1" applyFont="1" applyBorder="1" applyAlignment="1">
      <alignment horizontal="center" vertical="center" shrinkToFit="1"/>
    </xf>
    <xf numFmtId="6" fontId="6" fillId="0" borderId="33" xfId="1" applyFont="1" applyBorder="1" applyAlignment="1">
      <alignment horizontal="center" vertical="center" shrinkToFit="1"/>
    </xf>
    <xf numFmtId="6" fontId="6" fillId="0" borderId="34" xfId="1" applyFont="1" applyBorder="1" applyAlignment="1">
      <alignment horizontal="center" vertical="center" shrinkToFit="1"/>
    </xf>
    <xf numFmtId="6" fontId="6" fillId="4" borderId="32" xfId="1" applyFont="1" applyFill="1" applyBorder="1" applyAlignment="1">
      <alignment horizontal="center" vertical="center" shrinkToFit="1"/>
    </xf>
    <xf numFmtId="6" fontId="6" fillId="4" borderId="35" xfId="1" applyFont="1" applyFill="1" applyBorder="1" applyAlignment="1">
      <alignment horizontal="center" vertical="center" shrinkToFit="1"/>
    </xf>
    <xf numFmtId="6" fontId="6" fillId="4" borderId="21" xfId="1" applyFont="1" applyFill="1" applyBorder="1" applyAlignment="1">
      <alignment horizontal="center" vertical="center" shrinkToFit="1"/>
    </xf>
    <xf numFmtId="6" fontId="6" fillId="4" borderId="23" xfId="1" applyFont="1" applyFill="1" applyBorder="1" applyAlignment="1">
      <alignment horizontal="center" vertical="center" shrinkToFit="1"/>
    </xf>
    <xf numFmtId="6" fontId="6" fillId="0" borderId="41" xfId="1" applyFont="1" applyBorder="1" applyAlignment="1">
      <alignment horizontal="center" vertical="center" shrinkToFit="1"/>
    </xf>
    <xf numFmtId="6" fontId="6" fillId="0" borderId="39" xfId="1" applyFont="1" applyBorder="1" applyAlignment="1">
      <alignment horizontal="center" vertical="center" shrinkToFit="1"/>
    </xf>
    <xf numFmtId="6" fontId="6" fillId="0" borderId="38" xfId="1" applyFont="1" applyBorder="1" applyAlignment="1">
      <alignment horizontal="center" vertical="center" shrinkToFit="1"/>
    </xf>
    <xf numFmtId="6" fontId="6" fillId="0" borderId="40" xfId="1" applyFont="1" applyBorder="1" applyAlignment="1">
      <alignment horizontal="center" vertical="center" shrinkToFit="1"/>
    </xf>
    <xf numFmtId="6" fontId="6" fillId="4" borderId="39" xfId="1" applyFont="1" applyFill="1" applyBorder="1" applyAlignment="1">
      <alignment horizontal="center" vertical="center" shrinkToFit="1"/>
    </xf>
    <xf numFmtId="6" fontId="6" fillId="4" borderId="12" xfId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6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6" fontId="6" fillId="2" borderId="25" xfId="1" applyFont="1" applyFill="1" applyBorder="1" applyAlignment="1">
      <alignment horizontal="center" vertical="center" shrinkToFit="1"/>
    </xf>
    <xf numFmtId="6" fontId="6" fillId="2" borderId="6" xfId="1" applyFont="1" applyFill="1" applyBorder="1" applyAlignment="1">
      <alignment horizontal="center" vertical="center" shrinkToFit="1"/>
    </xf>
    <xf numFmtId="6" fontId="6" fillId="2" borderId="21" xfId="1" applyFont="1" applyFill="1" applyBorder="1" applyAlignment="1">
      <alignment horizontal="center" vertical="center" shrinkToFit="1"/>
    </xf>
    <xf numFmtId="6" fontId="6" fillId="2" borderId="23" xfId="1" applyFont="1" applyFill="1" applyBorder="1" applyAlignment="1">
      <alignment horizontal="center" vertical="center" shrinkToFit="1"/>
    </xf>
    <xf numFmtId="6" fontId="3" fillId="0" borderId="11" xfId="1" applyFont="1" applyBorder="1" applyAlignment="1">
      <alignment vertical="center"/>
    </xf>
    <xf numFmtId="6" fontId="3" fillId="0" borderId="11" xfId="0" applyNumberFormat="1" applyFont="1" applyBorder="1" applyAlignment="1">
      <alignment vertical="center"/>
    </xf>
    <xf numFmtId="6" fontId="3" fillId="0" borderId="12" xfId="0" applyNumberFormat="1" applyFont="1" applyBorder="1" applyAlignment="1">
      <alignment vertical="center"/>
    </xf>
    <xf numFmtId="6" fontId="3" fillId="0" borderId="20" xfId="1" applyFont="1" applyBorder="1" applyAlignment="1">
      <alignment vertical="center"/>
    </xf>
    <xf numFmtId="6" fontId="3" fillId="0" borderId="20" xfId="0" applyNumberFormat="1" applyFont="1" applyBorder="1" applyAlignment="1">
      <alignment vertical="center"/>
    </xf>
    <xf numFmtId="6" fontId="3" fillId="0" borderId="46" xfId="1" applyFont="1" applyBorder="1" applyAlignment="1">
      <alignment vertical="center"/>
    </xf>
    <xf numFmtId="6" fontId="3" fillId="0" borderId="47" xfId="1" applyFont="1" applyBorder="1" applyAlignment="1">
      <alignment vertical="center"/>
    </xf>
    <xf numFmtId="6" fontId="3" fillId="0" borderId="37" xfId="1" applyFont="1" applyBorder="1" applyAlignment="1">
      <alignment vertical="center"/>
    </xf>
    <xf numFmtId="6" fontId="3" fillId="0" borderId="1" xfId="0" applyNumberFormat="1" applyFont="1" applyBorder="1" applyAlignment="1">
      <alignment vertical="center"/>
    </xf>
    <xf numFmtId="6" fontId="3" fillId="0" borderId="17" xfId="0" applyNumberFormat="1" applyFont="1" applyBorder="1" applyAlignment="1">
      <alignment vertical="center"/>
    </xf>
    <xf numFmtId="56" fontId="9" fillId="0" borderId="15" xfId="0" applyNumberFormat="1" applyFont="1" applyBorder="1" applyAlignment="1">
      <alignment horizontal="center" vertical="center"/>
    </xf>
    <xf numFmtId="56" fontId="9" fillId="0" borderId="16" xfId="0" applyNumberFormat="1" applyFont="1" applyBorder="1" applyAlignment="1">
      <alignment horizontal="center" vertical="center"/>
    </xf>
    <xf numFmtId="56" fontId="9" fillId="0" borderId="18" xfId="0" applyNumberFormat="1" applyFont="1" applyBorder="1" applyAlignment="1">
      <alignment horizontal="center" vertical="center"/>
    </xf>
    <xf numFmtId="56" fontId="9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56" fontId="9" fillId="0" borderId="13" xfId="0" applyNumberFormat="1" applyFont="1" applyBorder="1" applyAlignment="1">
      <alignment horizontal="center" vertical="center"/>
    </xf>
    <xf numFmtId="56" fontId="9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6" fontId="3" fillId="0" borderId="8" xfId="1" applyFont="1" applyBorder="1" applyAlignment="1">
      <alignment vertical="center"/>
    </xf>
    <xf numFmtId="6" fontId="3" fillId="0" borderId="8" xfId="0" applyNumberFormat="1" applyFont="1" applyBorder="1" applyAlignment="1">
      <alignment vertical="center"/>
    </xf>
    <xf numFmtId="6" fontId="3" fillId="0" borderId="9" xfId="0" applyNumberFormat="1" applyFont="1" applyBorder="1" applyAlignment="1">
      <alignment vertical="center"/>
    </xf>
    <xf numFmtId="56" fontId="9" fillId="0" borderId="7" xfId="0" applyNumberFormat="1" applyFont="1" applyBorder="1" applyAlignment="1">
      <alignment horizontal="center" vertical="center"/>
    </xf>
    <xf numFmtId="56" fontId="9" fillId="0" borderId="8" xfId="0" applyNumberFormat="1" applyFont="1" applyBorder="1" applyAlignment="1">
      <alignment horizontal="center" vertical="center"/>
    </xf>
    <xf numFmtId="56" fontId="9" fillId="0" borderId="10" xfId="0" applyNumberFormat="1" applyFont="1" applyBorder="1" applyAlignment="1">
      <alignment horizontal="center" vertical="center"/>
    </xf>
    <xf numFmtId="56" fontId="9" fillId="0" borderId="11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0" fontId="3" fillId="0" borderId="50" xfId="0" applyFont="1" applyBorder="1" applyAlignment="1">
      <alignment horizontal="right" vertical="center" wrapText="1"/>
    </xf>
    <xf numFmtId="0" fontId="3" fillId="0" borderId="46" xfId="0" applyFont="1" applyBorder="1" applyAlignment="1">
      <alignment horizontal="right" vertical="center" wrapText="1"/>
    </xf>
    <xf numFmtId="0" fontId="3" fillId="0" borderId="47" xfId="0" applyFont="1" applyBorder="1" applyAlignment="1">
      <alignment horizontal="right"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6" fontId="3" fillId="0" borderId="51" xfId="1" applyFont="1" applyBorder="1" applyAlignment="1">
      <alignment vertical="center"/>
    </xf>
    <xf numFmtId="6" fontId="3" fillId="0" borderId="2" xfId="1" applyFont="1" applyBorder="1" applyAlignment="1">
      <alignment horizontal="right" vertical="center"/>
    </xf>
    <xf numFmtId="6" fontId="3" fillId="0" borderId="45" xfId="1" applyFont="1" applyBorder="1" applyAlignment="1">
      <alignment horizontal="right" vertical="center"/>
    </xf>
    <xf numFmtId="6" fontId="3" fillId="0" borderId="3" xfId="1" applyFont="1" applyBorder="1" applyAlignment="1">
      <alignment horizontal="right" vertical="center"/>
    </xf>
    <xf numFmtId="6" fontId="3" fillId="0" borderId="18" xfId="1" applyFont="1" applyBorder="1" applyAlignment="1">
      <alignment vertical="center"/>
    </xf>
    <xf numFmtId="6" fontId="3" fillId="0" borderId="19" xfId="1" applyFont="1" applyBorder="1" applyAlignment="1">
      <alignment vertical="center"/>
    </xf>
    <xf numFmtId="6" fontId="3" fillId="0" borderId="36" xfId="1" applyFont="1" applyBorder="1" applyAlignment="1">
      <alignment horizontal="right" vertical="center"/>
    </xf>
    <xf numFmtId="6" fontId="3" fillId="0" borderId="47" xfId="1" applyFont="1" applyBorder="1" applyAlignment="1">
      <alignment horizontal="right" vertical="center"/>
    </xf>
    <xf numFmtId="6" fontId="3" fillId="0" borderId="53" xfId="1" applyFont="1" applyBorder="1" applyAlignment="1">
      <alignment horizontal="right" vertical="center"/>
    </xf>
    <xf numFmtId="6" fontId="3" fillId="0" borderId="19" xfId="1" applyFont="1" applyBorder="1" applyAlignment="1">
      <alignment horizontal="right" vertical="center"/>
    </xf>
    <xf numFmtId="6" fontId="3" fillId="0" borderId="1" xfId="1" applyFont="1" applyBorder="1" applyAlignment="1">
      <alignment horizontal="right" vertical="center"/>
    </xf>
    <xf numFmtId="6" fontId="3" fillId="0" borderId="7" xfId="1" applyFont="1" applyBorder="1" applyAlignment="1">
      <alignment horizontal="right" vertical="center"/>
    </xf>
    <xf numFmtId="6" fontId="3" fillId="0" borderId="8" xfId="1" applyFont="1" applyBorder="1" applyAlignment="1">
      <alignment horizontal="right" vertical="center"/>
    </xf>
    <xf numFmtId="6" fontId="3" fillId="0" borderId="28" xfId="1" applyFont="1" applyBorder="1" applyAlignment="1">
      <alignment horizontal="right" vertical="center"/>
    </xf>
    <xf numFmtId="6" fontId="3" fillId="0" borderId="42" xfId="1" applyFont="1" applyBorder="1" applyAlignment="1">
      <alignment horizontal="right" vertical="center"/>
    </xf>
    <xf numFmtId="6" fontId="3" fillId="0" borderId="29" xfId="1" applyFont="1" applyBorder="1" applyAlignment="1">
      <alignment horizontal="right" vertical="center"/>
    </xf>
    <xf numFmtId="0" fontId="3" fillId="0" borderId="49" xfId="0" applyFont="1" applyBorder="1" applyAlignment="1">
      <alignment vertical="center" wrapText="1"/>
    </xf>
    <xf numFmtId="0" fontId="3" fillId="0" borderId="4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6" fontId="3" fillId="0" borderId="38" xfId="1" applyFont="1" applyBorder="1" applyAlignment="1">
      <alignment horizontal="right" vertical="center"/>
    </xf>
    <xf numFmtId="6" fontId="3" fillId="0" borderId="43" xfId="1" applyFont="1" applyBorder="1" applyAlignment="1">
      <alignment horizontal="right" vertical="center"/>
    </xf>
    <xf numFmtId="6" fontId="3" fillId="0" borderId="39" xfId="1" applyFont="1" applyBorder="1" applyAlignment="1">
      <alignment horizontal="right" vertical="center"/>
    </xf>
    <xf numFmtId="6" fontId="3" fillId="0" borderId="11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right" vertical="center"/>
    </xf>
    <xf numFmtId="6" fontId="3" fillId="0" borderId="17" xfId="0" applyNumberFormat="1" applyFont="1" applyBorder="1" applyAlignment="1">
      <alignment horizontal="right" vertical="center"/>
    </xf>
    <xf numFmtId="6" fontId="3" fillId="0" borderId="46" xfId="1" applyFont="1" applyBorder="1" applyAlignment="1">
      <alignment horizontal="center" vertical="center"/>
    </xf>
    <xf numFmtId="6" fontId="3" fillId="0" borderId="47" xfId="1" applyFont="1" applyBorder="1" applyAlignment="1">
      <alignment horizontal="center" vertical="center"/>
    </xf>
    <xf numFmtId="6" fontId="3" fillId="0" borderId="37" xfId="1" applyFont="1" applyBorder="1" applyAlignment="1">
      <alignment horizontal="center" vertical="center"/>
    </xf>
    <xf numFmtId="6" fontId="3" fillId="0" borderId="21" xfId="1" applyFont="1" applyBorder="1" applyAlignment="1">
      <alignment horizontal="center" vertical="center"/>
    </xf>
    <xf numFmtId="6" fontId="3" fillId="0" borderId="23" xfId="1" applyFont="1" applyBorder="1" applyAlignment="1">
      <alignment horizontal="center" vertical="center"/>
    </xf>
    <xf numFmtId="6" fontId="3" fillId="0" borderId="19" xfId="0" applyNumberFormat="1" applyFont="1" applyBorder="1" applyAlignment="1">
      <alignment horizontal="right" vertical="center"/>
    </xf>
    <xf numFmtId="6" fontId="3" fillId="0" borderId="54" xfId="0" applyNumberFormat="1" applyFont="1" applyBorder="1" applyAlignment="1">
      <alignment horizontal="right" vertical="center"/>
    </xf>
    <xf numFmtId="6" fontId="3" fillId="0" borderId="8" xfId="0" applyNumberFormat="1" applyFont="1" applyBorder="1" applyAlignment="1">
      <alignment horizontal="right" vertical="center"/>
    </xf>
    <xf numFmtId="6" fontId="3" fillId="0" borderId="9" xfId="0" applyNumberFormat="1" applyFont="1" applyBorder="1" applyAlignment="1">
      <alignment horizontal="right" vertical="center"/>
    </xf>
    <xf numFmtId="6" fontId="3" fillId="0" borderId="11" xfId="0" applyNumberFormat="1" applyFont="1" applyBorder="1" applyAlignment="1">
      <alignment horizontal="right" vertical="center"/>
    </xf>
    <xf numFmtId="6" fontId="3" fillId="0" borderId="12" xfId="0" applyNumberFormat="1" applyFont="1" applyBorder="1" applyAlignment="1">
      <alignment horizontal="right" vertical="center"/>
    </xf>
    <xf numFmtId="6" fontId="3" fillId="0" borderId="7" xfId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6" fontId="3" fillId="0" borderId="4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6" fontId="3" fillId="0" borderId="10" xfId="1" applyFont="1" applyBorder="1" applyAlignment="1">
      <alignment horizontal="right" vertical="center"/>
    </xf>
    <xf numFmtId="6" fontId="9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6" fontId="9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6" fontId="3" fillId="0" borderId="52" xfId="1" applyFont="1" applyBorder="1" applyAlignment="1">
      <alignment horizontal="right" vertical="center"/>
    </xf>
    <xf numFmtId="6" fontId="9" fillId="0" borderId="21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6" fontId="3" fillId="9" borderId="1" xfId="1" applyFont="1" applyFill="1" applyBorder="1" applyAlignment="1">
      <alignment horizontal="center" vertical="center"/>
    </xf>
    <xf numFmtId="6" fontId="3" fillId="0" borderId="2" xfId="1" applyFont="1" applyBorder="1" applyAlignment="1">
      <alignment horizontal="center" vertical="center"/>
    </xf>
    <xf numFmtId="6" fontId="3" fillId="0" borderId="45" xfId="1" applyFont="1" applyBorder="1" applyAlignment="1">
      <alignment horizontal="center" vertical="center"/>
    </xf>
    <xf numFmtId="6" fontId="3" fillId="0" borderId="3" xfId="1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49" fontId="14" fillId="4" borderId="57" xfId="0" applyNumberFormat="1" applyFont="1" applyFill="1" applyBorder="1" applyAlignment="1">
      <alignment horizontal="center" vertical="center" textRotation="255"/>
    </xf>
    <xf numFmtId="49" fontId="14" fillId="4" borderId="56" xfId="0" applyNumberFormat="1" applyFont="1" applyFill="1" applyBorder="1" applyAlignment="1">
      <alignment horizontal="center" vertical="center" textRotation="255"/>
    </xf>
    <xf numFmtId="49" fontId="14" fillId="4" borderId="59" xfId="0" applyNumberFormat="1" applyFont="1" applyFill="1" applyBorder="1" applyAlignment="1">
      <alignment horizontal="center" vertical="center" textRotation="255"/>
    </xf>
    <xf numFmtId="49" fontId="14" fillId="4" borderId="60" xfId="0" applyNumberFormat="1" applyFont="1" applyFill="1" applyBorder="1" applyAlignment="1">
      <alignment horizontal="center" vertical="center" textRotation="255"/>
    </xf>
    <xf numFmtId="49" fontId="14" fillId="4" borderId="33" xfId="0" applyNumberFormat="1" applyFont="1" applyFill="1" applyBorder="1" applyAlignment="1">
      <alignment horizontal="center" vertical="center" textRotation="255"/>
    </xf>
    <xf numFmtId="49" fontId="14" fillId="4" borderId="32" xfId="0" applyNumberFormat="1" applyFont="1" applyFill="1" applyBorder="1" applyAlignment="1">
      <alignment horizontal="center" vertical="center" textRotation="255"/>
    </xf>
    <xf numFmtId="0" fontId="3" fillId="9" borderId="2" xfId="0" applyFont="1" applyFill="1" applyBorder="1" applyAlignment="1">
      <alignment horizontal="center" vertical="center" wrapText="1"/>
    </xf>
    <xf numFmtId="0" fontId="3" fillId="9" borderId="4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6" fontId="3" fillId="9" borderId="2" xfId="1" applyFont="1" applyFill="1" applyBorder="1" applyAlignment="1">
      <alignment horizontal="center" vertical="center"/>
    </xf>
    <xf numFmtId="6" fontId="3" fillId="9" borderId="45" xfId="1" applyFont="1" applyFill="1" applyBorder="1" applyAlignment="1">
      <alignment horizontal="center" vertical="center"/>
    </xf>
    <xf numFmtId="6" fontId="3" fillId="9" borderId="3" xfId="1" applyFont="1" applyFill="1" applyBorder="1" applyAlignment="1">
      <alignment horizontal="center" vertical="center"/>
    </xf>
    <xf numFmtId="6" fontId="6" fillId="2" borderId="22" xfId="1" applyFont="1" applyFill="1" applyBorder="1" applyAlignment="1">
      <alignment horizontal="center" vertical="center" shrinkToFit="1"/>
    </xf>
    <xf numFmtId="6" fontId="3" fillId="6" borderId="21" xfId="1" applyFont="1" applyFill="1" applyBorder="1" applyAlignment="1">
      <alignment horizontal="center" vertical="center"/>
    </xf>
    <xf numFmtId="6" fontId="3" fillId="6" borderId="22" xfId="1" applyFont="1" applyFill="1" applyBorder="1" applyAlignment="1">
      <alignment horizontal="center" vertical="center"/>
    </xf>
    <xf numFmtId="6" fontId="3" fillId="6" borderId="23" xfId="1" applyFont="1" applyFill="1" applyBorder="1" applyAlignment="1">
      <alignment horizontal="center" vertical="center"/>
    </xf>
    <xf numFmtId="6" fontId="3" fillId="10" borderId="21" xfId="1" applyFont="1" applyFill="1" applyBorder="1" applyAlignment="1">
      <alignment horizontal="center" vertical="center"/>
    </xf>
    <xf numFmtId="6" fontId="3" fillId="10" borderId="22" xfId="1" applyFont="1" applyFill="1" applyBorder="1" applyAlignment="1">
      <alignment horizontal="center" vertical="center"/>
    </xf>
    <xf numFmtId="6" fontId="3" fillId="10" borderId="23" xfId="1" applyFont="1" applyFill="1" applyBorder="1" applyAlignment="1">
      <alignment horizontal="center" vertical="center"/>
    </xf>
    <xf numFmtId="6" fontId="3" fillId="6" borderId="4" xfId="1" applyFont="1" applyFill="1" applyBorder="1" applyAlignment="1">
      <alignment horizontal="center" vertical="center"/>
    </xf>
    <xf numFmtId="6" fontId="3" fillId="6" borderId="5" xfId="1" applyFont="1" applyFill="1" applyBorder="1" applyAlignment="1">
      <alignment horizontal="center" vertical="center"/>
    </xf>
    <xf numFmtId="6" fontId="3" fillId="6" borderId="6" xfId="1" applyFont="1" applyFill="1" applyBorder="1" applyAlignment="1">
      <alignment horizontal="center" vertical="center"/>
    </xf>
    <xf numFmtId="56" fontId="10" fillId="0" borderId="0" xfId="0" applyNumberFormat="1" applyFont="1" applyAlignment="1">
      <alignment horizontal="left" vertical="center"/>
    </xf>
    <xf numFmtId="6" fontId="0" fillId="0" borderId="48" xfId="1" applyFont="1" applyBorder="1" applyAlignment="1">
      <alignment horizontal="right" vertical="top"/>
    </xf>
    <xf numFmtId="6" fontId="6" fillId="7" borderId="49" xfId="1" applyFont="1" applyFill="1" applyBorder="1" applyAlignment="1">
      <alignment horizontal="center" vertical="center" shrinkToFit="1"/>
    </xf>
    <xf numFmtId="6" fontId="6" fillId="7" borderId="48" xfId="1" applyFont="1" applyFill="1" applyBorder="1" applyAlignment="1">
      <alignment horizontal="center" vertical="center" shrinkToFit="1"/>
    </xf>
    <xf numFmtId="6" fontId="6" fillId="7" borderId="27" xfId="1" applyFont="1" applyFill="1" applyBorder="1" applyAlignment="1">
      <alignment horizontal="center" vertical="center" shrinkToFit="1"/>
    </xf>
    <xf numFmtId="6" fontId="6" fillId="7" borderId="46" xfId="1" applyFont="1" applyFill="1" applyBorder="1" applyAlignment="1">
      <alignment horizontal="center" vertical="center" shrinkToFit="1"/>
    </xf>
    <xf numFmtId="6" fontId="6" fillId="7" borderId="47" xfId="1" applyFont="1" applyFill="1" applyBorder="1" applyAlignment="1">
      <alignment horizontal="center" vertical="center" shrinkToFit="1"/>
    </xf>
    <xf numFmtId="6" fontId="6" fillId="7" borderId="37" xfId="1" applyFont="1" applyFill="1" applyBorder="1" applyAlignment="1">
      <alignment horizontal="center" vertical="center" shrinkToFit="1"/>
    </xf>
    <xf numFmtId="0" fontId="6" fillId="7" borderId="41" xfId="0" applyFont="1" applyFill="1" applyBorder="1" applyAlignment="1">
      <alignment horizontal="center" shrinkToFit="1"/>
    </xf>
    <xf numFmtId="0" fontId="6" fillId="7" borderId="43" xfId="0" applyFont="1" applyFill="1" applyBorder="1" applyAlignment="1">
      <alignment horizontal="center" shrinkToFit="1"/>
    </xf>
    <xf numFmtId="0" fontId="6" fillId="7" borderId="40" xfId="0" applyFont="1" applyFill="1" applyBorder="1" applyAlignment="1">
      <alignment horizontal="center" shrinkToFit="1"/>
    </xf>
    <xf numFmtId="6" fontId="6" fillId="7" borderId="41" xfId="1" applyFont="1" applyFill="1" applyBorder="1" applyAlignment="1">
      <alignment horizontal="center" vertical="center" shrinkToFit="1"/>
    </xf>
    <xf numFmtId="6" fontId="6" fillId="7" borderId="43" xfId="1" applyFont="1" applyFill="1" applyBorder="1" applyAlignment="1">
      <alignment horizontal="center" vertical="center" shrinkToFit="1"/>
    </xf>
    <xf numFmtId="6" fontId="6" fillId="7" borderId="40" xfId="1" applyFont="1" applyFill="1" applyBorder="1" applyAlignment="1">
      <alignment horizontal="center" vertical="center" shrinkToFit="1"/>
    </xf>
    <xf numFmtId="0" fontId="4" fillId="6" borderId="7" xfId="0" applyFont="1" applyFill="1" applyBorder="1" applyAlignment="1">
      <alignment horizontal="center" vertical="center" shrinkToFit="1"/>
    </xf>
    <xf numFmtId="0" fontId="4" fillId="6" borderId="10" xfId="0" applyFont="1" applyFill="1" applyBorder="1" applyAlignment="1">
      <alignment horizontal="center" vertical="center" shrinkToFit="1"/>
    </xf>
    <xf numFmtId="0" fontId="7" fillId="6" borderId="26" xfId="0" applyFont="1" applyFill="1" applyBorder="1" applyAlignment="1">
      <alignment horizontal="center" vertical="center" shrinkToFit="1"/>
    </xf>
    <xf numFmtId="0" fontId="7" fillId="6" borderId="48" xfId="0" applyFont="1" applyFill="1" applyBorder="1" applyAlignment="1">
      <alignment horizontal="center" vertical="center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36" xfId="0" applyFont="1" applyFill="1" applyBorder="1" applyAlignment="1">
      <alignment horizontal="center" vertical="center" shrinkToFit="1"/>
    </xf>
    <xf numFmtId="0" fontId="7" fillId="6" borderId="47" xfId="0" applyFont="1" applyFill="1" applyBorder="1" applyAlignment="1">
      <alignment horizontal="center" vertical="center" shrinkToFit="1"/>
    </xf>
    <xf numFmtId="0" fontId="7" fillId="6" borderId="37" xfId="0" applyFont="1" applyFill="1" applyBorder="1" applyAlignment="1">
      <alignment horizontal="center" vertical="center" shrinkToFit="1"/>
    </xf>
    <xf numFmtId="0" fontId="6" fillId="6" borderId="55" xfId="0" applyFont="1" applyFill="1" applyBorder="1" applyAlignment="1">
      <alignment horizontal="center" shrinkToFit="1"/>
    </xf>
    <xf numFmtId="0" fontId="6" fillId="6" borderId="42" xfId="0" applyFont="1" applyFill="1" applyBorder="1" applyAlignment="1">
      <alignment horizontal="center" shrinkToFit="1"/>
    </xf>
    <xf numFmtId="0" fontId="6" fillId="6" borderId="30" xfId="0" applyFont="1" applyFill="1" applyBorder="1" applyAlignment="1">
      <alignment horizontal="center" shrinkToFit="1"/>
    </xf>
    <xf numFmtId="6" fontId="6" fillId="6" borderId="55" xfId="1" applyFont="1" applyFill="1" applyBorder="1" applyAlignment="1">
      <alignment horizontal="center" vertical="center" shrinkToFit="1"/>
    </xf>
    <xf numFmtId="6" fontId="6" fillId="6" borderId="42" xfId="1" applyFont="1" applyFill="1" applyBorder="1" applyAlignment="1">
      <alignment horizontal="center" vertical="center" shrinkToFit="1"/>
    </xf>
    <xf numFmtId="6" fontId="6" fillId="6" borderId="30" xfId="1" applyFont="1" applyFill="1" applyBorder="1" applyAlignment="1">
      <alignment horizontal="center" vertical="center" shrinkToFit="1"/>
    </xf>
    <xf numFmtId="6" fontId="6" fillId="6" borderId="49" xfId="1" applyFont="1" applyFill="1" applyBorder="1" applyAlignment="1">
      <alignment horizontal="center" vertical="center" shrinkToFit="1"/>
    </xf>
    <xf numFmtId="6" fontId="6" fillId="6" borderId="48" xfId="1" applyFont="1" applyFill="1" applyBorder="1" applyAlignment="1">
      <alignment horizontal="center" vertical="center" shrinkToFit="1"/>
    </xf>
    <xf numFmtId="6" fontId="6" fillId="6" borderId="27" xfId="1" applyFont="1" applyFill="1" applyBorder="1" applyAlignment="1">
      <alignment horizontal="center" vertical="center" shrinkToFit="1"/>
    </xf>
    <xf numFmtId="6" fontId="6" fillId="6" borderId="46" xfId="1" applyFont="1" applyFill="1" applyBorder="1" applyAlignment="1">
      <alignment horizontal="center" vertical="center" shrinkToFit="1"/>
    </xf>
    <xf numFmtId="6" fontId="6" fillId="6" borderId="47" xfId="1" applyFont="1" applyFill="1" applyBorder="1" applyAlignment="1">
      <alignment horizontal="center" vertical="center" shrinkToFit="1"/>
    </xf>
    <xf numFmtId="6" fontId="6" fillId="6" borderId="37" xfId="1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 shrinkToFit="1"/>
    </xf>
    <xf numFmtId="0" fontId="4" fillId="7" borderId="10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48" xfId="0" applyFont="1" applyFill="1" applyBorder="1" applyAlignment="1">
      <alignment horizontal="center" vertical="center" shrinkToFit="1"/>
    </xf>
    <xf numFmtId="0" fontId="7" fillId="7" borderId="27" xfId="0" applyFont="1" applyFill="1" applyBorder="1" applyAlignment="1">
      <alignment horizontal="center" vertical="center" shrinkToFit="1"/>
    </xf>
    <xf numFmtId="0" fontId="7" fillId="7" borderId="36" xfId="0" applyFont="1" applyFill="1" applyBorder="1" applyAlignment="1">
      <alignment horizontal="center" vertical="center" shrinkToFit="1"/>
    </xf>
    <xf numFmtId="0" fontId="7" fillId="7" borderId="47" xfId="0" applyFont="1" applyFill="1" applyBorder="1" applyAlignment="1">
      <alignment horizontal="center" vertical="center" shrinkToFit="1"/>
    </xf>
    <xf numFmtId="0" fontId="7" fillId="7" borderId="37" xfId="0" applyFont="1" applyFill="1" applyBorder="1" applyAlignment="1">
      <alignment horizontal="center" vertical="center" shrinkToFit="1"/>
    </xf>
    <xf numFmtId="0" fontId="6" fillId="7" borderId="55" xfId="0" applyFont="1" applyFill="1" applyBorder="1" applyAlignment="1">
      <alignment horizontal="center" shrinkToFit="1"/>
    </xf>
    <xf numFmtId="0" fontId="6" fillId="7" borderId="42" xfId="0" applyFont="1" applyFill="1" applyBorder="1" applyAlignment="1">
      <alignment horizontal="center" shrinkToFit="1"/>
    </xf>
    <xf numFmtId="0" fontId="6" fillId="7" borderId="30" xfId="0" applyFont="1" applyFill="1" applyBorder="1" applyAlignment="1">
      <alignment horizontal="center" shrinkToFit="1"/>
    </xf>
    <xf numFmtId="6" fontId="6" fillId="7" borderId="55" xfId="1" applyFont="1" applyFill="1" applyBorder="1" applyAlignment="1">
      <alignment horizontal="center" vertical="center" shrinkToFit="1"/>
    </xf>
    <xf numFmtId="6" fontId="6" fillId="7" borderId="42" xfId="1" applyFont="1" applyFill="1" applyBorder="1" applyAlignment="1">
      <alignment horizontal="center" vertical="center" shrinkToFit="1"/>
    </xf>
    <xf numFmtId="6" fontId="6" fillId="7" borderId="30" xfId="1" applyFont="1" applyFill="1" applyBorder="1" applyAlignment="1">
      <alignment horizontal="center" vertical="center" shrinkToFit="1"/>
    </xf>
    <xf numFmtId="0" fontId="6" fillId="6" borderId="41" xfId="0" applyFont="1" applyFill="1" applyBorder="1" applyAlignment="1">
      <alignment horizontal="center" shrinkToFit="1"/>
    </xf>
    <xf numFmtId="0" fontId="6" fillId="6" borderId="43" xfId="0" applyFont="1" applyFill="1" applyBorder="1" applyAlignment="1">
      <alignment horizontal="center" shrinkToFit="1"/>
    </xf>
    <xf numFmtId="0" fontId="6" fillId="6" borderId="40" xfId="0" applyFont="1" applyFill="1" applyBorder="1" applyAlignment="1">
      <alignment horizontal="center" shrinkToFit="1"/>
    </xf>
    <xf numFmtId="6" fontId="6" fillId="6" borderId="41" xfId="1" applyFont="1" applyFill="1" applyBorder="1" applyAlignment="1">
      <alignment horizontal="center" vertical="center" shrinkToFit="1"/>
    </xf>
    <xf numFmtId="6" fontId="6" fillId="6" borderId="43" xfId="1" applyFont="1" applyFill="1" applyBorder="1" applyAlignment="1">
      <alignment horizontal="center" vertical="center" shrinkToFit="1"/>
    </xf>
    <xf numFmtId="6" fontId="6" fillId="6" borderId="40" xfId="1" applyFont="1" applyFill="1" applyBorder="1" applyAlignment="1">
      <alignment horizontal="center" vertical="center" shrinkToFit="1"/>
    </xf>
    <xf numFmtId="6" fontId="8" fillId="8" borderId="21" xfId="0" applyNumberFormat="1" applyFont="1" applyFill="1" applyBorder="1" applyAlignment="1">
      <alignment horizontal="center" vertical="center"/>
    </xf>
    <xf numFmtId="6" fontId="8" fillId="8" borderId="22" xfId="0" applyNumberFormat="1" applyFont="1" applyFill="1" applyBorder="1" applyAlignment="1">
      <alignment horizontal="center" vertical="center"/>
    </xf>
    <xf numFmtId="6" fontId="8" fillId="8" borderId="23" xfId="0" applyNumberFormat="1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56" fontId="10" fillId="0" borderId="2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4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56" fontId="10" fillId="0" borderId="45" xfId="0" applyNumberFormat="1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6" fontId="17" fillId="4" borderId="1" xfId="1" applyFont="1" applyFill="1" applyBorder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6" fontId="16" fillId="4" borderId="1" xfId="1" applyFont="1" applyFill="1" applyBorder="1" applyAlignment="1">
      <alignment horizontal="right" vertical="center"/>
    </xf>
    <xf numFmtId="0" fontId="19" fillId="0" borderId="61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6" fontId="17" fillId="0" borderId="1" xfId="1" applyFont="1" applyBorder="1" applyAlignment="1">
      <alignment horizontal="right" vertical="center"/>
    </xf>
    <xf numFmtId="6" fontId="10" fillId="0" borderId="1" xfId="1" applyFont="1" applyBorder="1" applyAlignment="1">
      <alignment horizontal="right" vertical="center"/>
    </xf>
    <xf numFmtId="0" fontId="0" fillId="11" borderId="44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6" fontId="10" fillId="0" borderId="52" xfId="1" applyFont="1" applyBorder="1" applyAlignment="1">
      <alignment horizontal="right" vertical="center"/>
    </xf>
    <xf numFmtId="6" fontId="3" fillId="0" borderId="21" xfId="1" applyFont="1" applyBorder="1" applyAlignment="1">
      <alignment horizontal="right" vertical="center"/>
    </xf>
    <xf numFmtId="6" fontId="3" fillId="0" borderId="22" xfId="1" applyFont="1" applyBorder="1" applyAlignment="1">
      <alignment horizontal="right" vertical="center"/>
    </xf>
    <xf numFmtId="6" fontId="3" fillId="0" borderId="23" xfId="1" applyFont="1" applyBorder="1" applyAlignment="1">
      <alignment horizontal="right" vertical="center"/>
    </xf>
    <xf numFmtId="0" fontId="3" fillId="0" borderId="58" xfId="0" applyFont="1" applyBorder="1" applyAlignment="1">
      <alignment horizontal="center" vertical="center"/>
    </xf>
    <xf numFmtId="6" fontId="3" fillId="0" borderId="4" xfId="1" applyFont="1" applyBorder="1" applyAlignment="1">
      <alignment horizontal="right" vertical="center"/>
    </xf>
    <xf numFmtId="6" fontId="3" fillId="0" borderId="5" xfId="1" applyFont="1" applyBorder="1" applyAlignment="1">
      <alignment horizontal="right" vertical="center"/>
    </xf>
    <xf numFmtId="6" fontId="3" fillId="0" borderId="6" xfId="1" applyFont="1" applyBorder="1" applyAlignment="1">
      <alignment horizontal="right" vertical="center"/>
    </xf>
    <xf numFmtId="6" fontId="10" fillId="4" borderId="1" xfId="1" applyFont="1" applyFill="1" applyBorder="1" applyAlignment="1">
      <alignment horizontal="right" vertical="center" wrapText="1"/>
    </xf>
    <xf numFmtId="6" fontId="3" fillId="0" borderId="52" xfId="1" applyFont="1" applyBorder="1" applyAlignment="1">
      <alignment horizontal="center" vertical="center"/>
    </xf>
    <xf numFmtId="6" fontId="3" fillId="0" borderId="57" xfId="1" applyFont="1" applyBorder="1" applyAlignment="1">
      <alignment horizontal="center" vertical="center"/>
    </xf>
    <xf numFmtId="6" fontId="3" fillId="0" borderId="58" xfId="1" applyFont="1" applyBorder="1" applyAlignment="1">
      <alignment horizontal="center" vertical="center"/>
    </xf>
    <xf numFmtId="6" fontId="3" fillId="0" borderId="56" xfId="1" applyFont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6" fontId="21" fillId="0" borderId="21" xfId="1" applyFont="1" applyBorder="1" applyAlignment="1">
      <alignment horizontal="center" vertical="center"/>
    </xf>
    <xf numFmtId="6" fontId="21" fillId="0" borderId="22" xfId="1" applyFont="1" applyBorder="1" applyAlignment="1">
      <alignment horizontal="center" vertical="center"/>
    </xf>
    <xf numFmtId="6" fontId="21" fillId="0" borderId="23" xfId="1" applyFont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6" fontId="16" fillId="0" borderId="52" xfId="1" applyFont="1" applyBorder="1" applyAlignment="1">
      <alignment horizontal="right" vertical="center"/>
    </xf>
    <xf numFmtId="6" fontId="6" fillId="7" borderId="29" xfId="1" applyFont="1" applyFill="1" applyBorder="1" applyAlignment="1">
      <alignment horizontal="center" vertical="center" shrinkToFit="1"/>
    </xf>
    <xf numFmtId="6" fontId="6" fillId="7" borderId="28" xfId="1" applyFont="1" applyFill="1" applyBorder="1" applyAlignment="1">
      <alignment horizontal="center" vertical="center" shrinkToFit="1"/>
    </xf>
    <xf numFmtId="6" fontId="6" fillId="7" borderId="39" xfId="1" applyFont="1" applyFill="1" applyBorder="1" applyAlignment="1">
      <alignment horizontal="center" vertical="center" shrinkToFit="1"/>
    </xf>
    <xf numFmtId="6" fontId="12" fillId="0" borderId="21" xfId="1" applyFont="1" applyBorder="1" applyAlignment="1">
      <alignment horizontal="center" vertical="center"/>
    </xf>
    <xf numFmtId="6" fontId="12" fillId="0" borderId="22" xfId="1" applyFont="1" applyBorder="1" applyAlignment="1">
      <alignment horizontal="center" vertical="center"/>
    </xf>
    <xf numFmtId="6" fontId="12" fillId="0" borderId="23" xfId="1" applyFont="1" applyBorder="1" applyAlignment="1">
      <alignment horizontal="center" vertical="center"/>
    </xf>
    <xf numFmtId="6" fontId="13" fillId="0" borderId="21" xfId="1" applyFont="1" applyBorder="1" applyAlignment="1">
      <alignment horizontal="center" vertical="center"/>
    </xf>
    <xf numFmtId="6" fontId="13" fillId="0" borderId="22" xfId="1" applyFont="1" applyBorder="1" applyAlignment="1">
      <alignment horizontal="center" vertical="center"/>
    </xf>
    <xf numFmtId="6" fontId="13" fillId="0" borderId="23" xfId="1" applyFont="1" applyBorder="1" applyAlignment="1">
      <alignment horizontal="center" vertical="center"/>
    </xf>
    <xf numFmtId="0" fontId="4" fillId="7" borderId="41" xfId="0" applyFont="1" applyFill="1" applyBorder="1" applyAlignment="1">
      <alignment horizontal="center" shrinkToFit="1"/>
    </xf>
    <xf numFmtId="0" fontId="4" fillId="7" borderId="43" xfId="0" applyFont="1" applyFill="1" applyBorder="1" applyAlignment="1">
      <alignment horizontal="center" shrinkToFit="1"/>
    </xf>
    <xf numFmtId="0" fontId="4" fillId="7" borderId="40" xfId="0" applyFont="1" applyFill="1" applyBorder="1" applyAlignment="1">
      <alignment horizontal="center" shrinkToFit="1"/>
    </xf>
    <xf numFmtId="56" fontId="10" fillId="0" borderId="0" xfId="0" applyNumberFormat="1" applyFont="1" applyAlignment="1">
      <alignment horizontal="center" vertical="center"/>
    </xf>
    <xf numFmtId="0" fontId="4" fillId="6" borderId="55" xfId="0" applyFont="1" applyFill="1" applyBorder="1" applyAlignment="1">
      <alignment horizontal="center" shrinkToFit="1"/>
    </xf>
    <xf numFmtId="0" fontId="4" fillId="6" borderId="42" xfId="0" applyFont="1" applyFill="1" applyBorder="1" applyAlignment="1">
      <alignment horizontal="center" shrinkToFit="1"/>
    </xf>
    <xf numFmtId="0" fontId="4" fillId="6" borderId="30" xfId="0" applyFont="1" applyFill="1" applyBorder="1" applyAlignment="1">
      <alignment horizontal="center" shrinkToFit="1"/>
    </xf>
    <xf numFmtId="0" fontId="4" fillId="6" borderId="41" xfId="0" applyFont="1" applyFill="1" applyBorder="1" applyAlignment="1">
      <alignment horizontal="center" shrinkToFit="1"/>
    </xf>
    <xf numFmtId="0" fontId="4" fillId="6" borderId="43" xfId="0" applyFont="1" applyFill="1" applyBorder="1" applyAlignment="1">
      <alignment horizontal="center" shrinkToFit="1"/>
    </xf>
    <xf numFmtId="0" fontId="4" fillId="6" borderId="40" xfId="0" applyFont="1" applyFill="1" applyBorder="1" applyAlignment="1">
      <alignment horizontal="center" shrinkToFit="1"/>
    </xf>
    <xf numFmtId="6" fontId="6" fillId="6" borderId="39" xfId="1" applyFont="1" applyFill="1" applyBorder="1" applyAlignment="1">
      <alignment horizontal="center" vertical="center" shrinkToFit="1"/>
    </xf>
    <xf numFmtId="6" fontId="6" fillId="6" borderId="38" xfId="1" applyFont="1" applyFill="1" applyBorder="1" applyAlignment="1">
      <alignment horizontal="center" vertical="center" shrinkToFit="1"/>
    </xf>
    <xf numFmtId="0" fontId="4" fillId="7" borderId="55" xfId="0" applyFont="1" applyFill="1" applyBorder="1" applyAlignment="1">
      <alignment horizontal="center" shrinkToFit="1"/>
    </xf>
    <xf numFmtId="0" fontId="4" fillId="7" borderId="42" xfId="0" applyFont="1" applyFill="1" applyBorder="1" applyAlignment="1">
      <alignment horizontal="center" shrinkToFit="1"/>
    </xf>
    <xf numFmtId="0" fontId="4" fillId="7" borderId="30" xfId="0" applyFont="1" applyFill="1" applyBorder="1" applyAlignment="1">
      <alignment horizontal="center" shrinkToFit="1"/>
    </xf>
    <xf numFmtId="6" fontId="6" fillId="6" borderId="29" xfId="1" applyFont="1" applyFill="1" applyBorder="1" applyAlignment="1">
      <alignment horizontal="center" vertical="center" shrinkToFit="1"/>
    </xf>
    <xf numFmtId="6" fontId="6" fillId="6" borderId="28" xfId="1" applyFont="1" applyFill="1" applyBorder="1" applyAlignment="1">
      <alignment horizontal="center" vertical="center" shrinkToFit="1"/>
    </xf>
    <xf numFmtId="6" fontId="6" fillId="7" borderId="38" xfId="1" applyFont="1" applyFill="1" applyBorder="1" applyAlignment="1">
      <alignment horizontal="center" vertical="center" shrinkToFit="1"/>
    </xf>
    <xf numFmtId="56" fontId="10" fillId="9" borderId="1" xfId="0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56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6</xdr:row>
      <xdr:rowOff>190500</xdr:rowOff>
    </xdr:from>
    <xdr:to>
      <xdr:col>0</xdr:col>
      <xdr:colOff>464820</xdr:colOff>
      <xdr:row>7</xdr:row>
      <xdr:rowOff>106680</xdr:rowOff>
    </xdr:to>
    <xdr:cxnSp macro="">
      <xdr:nvCxnSpPr>
        <xdr:cNvPr id="2" name="コネクタ: 曲線 1">
          <a:extLst>
            <a:ext uri="{FF2B5EF4-FFF2-40B4-BE49-F238E27FC236}">
              <a16:creationId xmlns:a16="http://schemas.microsoft.com/office/drawing/2014/main" id="{19AB7A40-4041-4541-955C-F89204AC5EF0}"/>
            </a:ext>
          </a:extLst>
        </xdr:cNvPr>
        <xdr:cNvCxnSpPr/>
      </xdr:nvCxnSpPr>
      <xdr:spPr>
        <a:xfrm rot="16200000" flipH="1">
          <a:off x="209550" y="1870710"/>
          <a:ext cx="236220" cy="91440"/>
        </a:xfrm>
        <a:prstGeom prst="curvedConnector3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10</xdr:row>
      <xdr:rowOff>68580</xdr:rowOff>
    </xdr:from>
    <xdr:ext cx="89154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CBFB50-7B52-F2DE-949A-8B631EEA3987}"/>
            </a:ext>
          </a:extLst>
        </xdr:cNvPr>
        <xdr:cNvSpPr txBox="1"/>
      </xdr:nvSpPr>
      <xdr:spPr>
        <a:xfrm>
          <a:off x="594360" y="3878580"/>
          <a:ext cx="89154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警備費用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5A2A-60E9-492C-A8E9-853DD852C218}">
  <sheetPr codeName="Sheet1"/>
  <dimension ref="A1:U23"/>
  <sheetViews>
    <sheetView topLeftCell="A19" workbookViewId="0">
      <selection activeCell="X12" sqref="X12"/>
    </sheetView>
  </sheetViews>
  <sheetFormatPr defaultColWidth="6.3984375" defaultRowHeight="30" customHeight="1"/>
  <cols>
    <col min="1" max="2" width="6.3984375" style="1"/>
    <col min="3" max="5" width="3.8984375" style="1" customWidth="1"/>
    <col min="6" max="6" width="5.19921875" style="1" customWidth="1"/>
    <col min="7" max="12" width="6.3984375" style="1"/>
    <col min="13" max="13" width="6.3984375" style="2"/>
    <col min="14" max="20" width="6.3984375" style="1"/>
    <col min="21" max="21" width="6.3984375" style="2"/>
  </cols>
  <sheetData>
    <row r="1" spans="1:21" ht="30" customHeight="1">
      <c r="A1" s="6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30" customHeight="1" thickBot="1"/>
    <row r="3" spans="1:21" ht="30" customHeight="1" thickBot="1">
      <c r="A3" s="149" t="s">
        <v>0</v>
      </c>
      <c r="B3" s="147"/>
      <c r="C3" s="147" t="s">
        <v>1</v>
      </c>
      <c r="D3" s="147"/>
      <c r="E3" s="147"/>
      <c r="F3" s="147"/>
      <c r="G3" s="150" t="s">
        <v>2</v>
      </c>
      <c r="H3" s="150"/>
      <c r="I3" s="150"/>
      <c r="J3" s="66" t="s">
        <v>11</v>
      </c>
      <c r="K3" s="67"/>
      <c r="L3" s="68"/>
      <c r="M3" s="150" t="s">
        <v>30</v>
      </c>
      <c r="N3" s="150"/>
      <c r="O3" s="150"/>
      <c r="P3" s="150" t="s">
        <v>27</v>
      </c>
      <c r="Q3" s="150"/>
      <c r="R3" s="150"/>
      <c r="S3" s="147" t="s">
        <v>4</v>
      </c>
      <c r="T3" s="147"/>
      <c r="U3" s="148"/>
    </row>
    <row r="4" spans="1:21" ht="30" customHeight="1">
      <c r="A4" s="140">
        <v>45500</v>
      </c>
      <c r="B4" s="141"/>
      <c r="C4" s="144" t="s">
        <v>5</v>
      </c>
      <c r="D4" s="145"/>
      <c r="E4" s="145"/>
      <c r="F4" s="146"/>
      <c r="G4" s="137">
        <v>176000</v>
      </c>
      <c r="H4" s="137"/>
      <c r="I4" s="137"/>
      <c r="J4" s="72">
        <v>17600</v>
      </c>
      <c r="K4" s="73"/>
      <c r="L4" s="74"/>
      <c r="M4" s="137">
        <v>0</v>
      </c>
      <c r="N4" s="137"/>
      <c r="O4" s="137"/>
      <c r="P4" s="137">
        <v>0</v>
      </c>
      <c r="Q4" s="137"/>
      <c r="R4" s="137"/>
      <c r="S4" s="138">
        <f>G4-M4-P4</f>
        <v>176000</v>
      </c>
      <c r="T4" s="138"/>
      <c r="U4" s="139"/>
    </row>
    <row r="5" spans="1:21" ht="30" customHeight="1" thickBot="1">
      <c r="A5" s="142"/>
      <c r="B5" s="143"/>
      <c r="C5" s="69" t="s">
        <v>6</v>
      </c>
      <c r="D5" s="70"/>
      <c r="E5" s="70"/>
      <c r="F5" s="71"/>
      <c r="G5" s="117"/>
      <c r="H5" s="117"/>
      <c r="I5" s="117"/>
      <c r="J5" s="75"/>
      <c r="K5" s="76"/>
      <c r="L5" s="77"/>
      <c r="M5" s="117">
        <v>138600</v>
      </c>
      <c r="N5" s="117"/>
      <c r="O5" s="117"/>
      <c r="P5" s="117"/>
      <c r="Q5" s="117"/>
      <c r="R5" s="117"/>
      <c r="S5" s="118">
        <f>S4-M5-P5</f>
        <v>37400</v>
      </c>
      <c r="T5" s="118"/>
      <c r="U5" s="119"/>
    </row>
    <row r="6" spans="1:21" ht="30" customHeight="1">
      <c r="A6" s="134">
        <v>45487</v>
      </c>
      <c r="B6" s="135"/>
      <c r="C6" s="136" t="s">
        <v>7</v>
      </c>
      <c r="D6" s="136"/>
      <c r="E6" s="136"/>
      <c r="F6" s="136"/>
      <c r="G6" s="137">
        <v>880000</v>
      </c>
      <c r="H6" s="137"/>
      <c r="I6" s="137"/>
      <c r="J6" s="72">
        <v>80000</v>
      </c>
      <c r="K6" s="73"/>
      <c r="L6" s="74"/>
      <c r="M6" s="137"/>
      <c r="N6" s="137"/>
      <c r="O6" s="137"/>
      <c r="P6" s="137"/>
      <c r="Q6" s="137"/>
      <c r="R6" s="137"/>
      <c r="S6" s="138">
        <f>S5+G6</f>
        <v>917400</v>
      </c>
      <c r="T6" s="138"/>
      <c r="U6" s="139"/>
    </row>
    <row r="7" spans="1:21" ht="30" customHeight="1">
      <c r="A7" s="127"/>
      <c r="B7" s="128"/>
      <c r="C7" s="131" t="s">
        <v>8</v>
      </c>
      <c r="D7" s="131"/>
      <c r="E7" s="131"/>
      <c r="F7" s="131"/>
      <c r="G7" s="132"/>
      <c r="H7" s="132"/>
      <c r="I7" s="132"/>
      <c r="J7" s="78"/>
      <c r="K7" s="79"/>
      <c r="L7" s="80"/>
      <c r="M7" s="132">
        <v>196020</v>
      </c>
      <c r="N7" s="132"/>
      <c r="O7" s="132"/>
      <c r="P7" s="132"/>
      <c r="Q7" s="132"/>
      <c r="R7" s="132"/>
      <c r="S7" s="125">
        <f>S6-M7-P7</f>
        <v>721380</v>
      </c>
      <c r="T7" s="125"/>
      <c r="U7" s="126"/>
    </row>
    <row r="8" spans="1:21" ht="30" customHeight="1">
      <c r="A8" s="127">
        <v>45491</v>
      </c>
      <c r="B8" s="128"/>
      <c r="C8" s="131" t="s">
        <v>9</v>
      </c>
      <c r="D8" s="131"/>
      <c r="E8" s="131"/>
      <c r="F8" s="131"/>
      <c r="G8" s="132"/>
      <c r="H8" s="132"/>
      <c r="I8" s="132"/>
      <c r="J8" s="78"/>
      <c r="K8" s="79"/>
      <c r="L8" s="80"/>
      <c r="M8" s="132">
        <v>231000</v>
      </c>
      <c r="N8" s="132"/>
      <c r="O8" s="132"/>
      <c r="P8" s="132"/>
      <c r="Q8" s="132"/>
      <c r="R8" s="132"/>
      <c r="S8" s="125">
        <f>S7-M8</f>
        <v>490380</v>
      </c>
      <c r="T8" s="125"/>
      <c r="U8" s="126"/>
    </row>
    <row r="9" spans="1:21" ht="30" customHeight="1" thickBot="1">
      <c r="A9" s="129"/>
      <c r="B9" s="130"/>
      <c r="C9" s="133" t="s">
        <v>10</v>
      </c>
      <c r="D9" s="133"/>
      <c r="E9" s="133"/>
      <c r="F9" s="133"/>
      <c r="G9" s="117"/>
      <c r="H9" s="117"/>
      <c r="I9" s="117"/>
      <c r="J9" s="75"/>
      <c r="K9" s="76"/>
      <c r="L9" s="77"/>
      <c r="M9" s="117"/>
      <c r="N9" s="117"/>
      <c r="O9" s="117"/>
      <c r="P9" s="117">
        <f>P23</f>
        <v>214500</v>
      </c>
      <c r="Q9" s="117"/>
      <c r="R9" s="117"/>
      <c r="S9" s="118">
        <f>S8-M9-P9</f>
        <v>275880</v>
      </c>
      <c r="T9" s="118"/>
      <c r="U9" s="119"/>
    </row>
    <row r="10" spans="1:21" ht="30" customHeight="1" thickBot="1">
      <c r="G10" s="120">
        <f>SUM(G4:G9)</f>
        <v>1056000</v>
      </c>
      <c r="H10" s="120"/>
      <c r="I10" s="120"/>
      <c r="J10" s="122">
        <f>SUM(J4:J9)</f>
        <v>97600</v>
      </c>
      <c r="K10" s="123"/>
      <c r="L10" s="124"/>
      <c r="M10" s="120">
        <f>SUM(M4:M9)</f>
        <v>565620</v>
      </c>
      <c r="N10" s="120"/>
      <c r="O10" s="120"/>
      <c r="P10" s="120">
        <f>SUM(P4:P9)</f>
        <v>214500</v>
      </c>
      <c r="Q10" s="120"/>
      <c r="R10" s="120"/>
      <c r="S10" s="121">
        <f>G10-M10-P10</f>
        <v>275880</v>
      </c>
      <c r="T10" s="121"/>
      <c r="U10" s="121"/>
    </row>
    <row r="11" spans="1:21" ht="30" customHeight="1" thickBot="1">
      <c r="K11" s="4"/>
      <c r="L11" s="4"/>
      <c r="M11" s="3"/>
      <c r="N11" s="4"/>
      <c r="O11" s="4"/>
      <c r="P11" s="4"/>
      <c r="Q11" s="105" t="s">
        <v>12</v>
      </c>
      <c r="R11" s="106"/>
      <c r="S11" s="107">
        <f>G10-M10-S10</f>
        <v>214500</v>
      </c>
      <c r="T11" s="108"/>
      <c r="U11" s="109"/>
    </row>
    <row r="12" spans="1:21" ht="30" customHeight="1">
      <c r="G12" s="6"/>
      <c r="H12" s="4"/>
      <c r="I12" s="4"/>
      <c r="J12" s="4"/>
      <c r="K12" s="4"/>
      <c r="L12" s="4"/>
      <c r="M12" s="3"/>
      <c r="N12" s="4"/>
      <c r="O12" s="4"/>
      <c r="P12" s="4"/>
      <c r="Q12" s="5"/>
      <c r="R12" s="5"/>
      <c r="S12" s="6"/>
      <c r="T12" s="4"/>
      <c r="U12" s="4"/>
    </row>
    <row r="13" spans="1:21" ht="30" customHeight="1" thickBot="1"/>
    <row r="14" spans="1:21" ht="30" customHeight="1" thickBot="1">
      <c r="B14" s="59" t="s">
        <v>13</v>
      </c>
      <c r="C14" s="60"/>
      <c r="D14" s="60"/>
      <c r="E14" s="61"/>
      <c r="F14" s="59" t="s">
        <v>14</v>
      </c>
      <c r="G14" s="60"/>
      <c r="H14" s="60"/>
      <c r="I14" s="60"/>
      <c r="J14" s="61"/>
      <c r="K14" s="110" t="s">
        <v>15</v>
      </c>
      <c r="L14" s="111"/>
      <c r="M14" s="111"/>
      <c r="N14" s="112"/>
      <c r="O14" s="113" t="s">
        <v>16</v>
      </c>
      <c r="P14" s="114"/>
      <c r="Q14" s="115" t="s">
        <v>17</v>
      </c>
      <c r="R14" s="116"/>
      <c r="S14"/>
      <c r="T14"/>
      <c r="U14"/>
    </row>
    <row r="15" spans="1:21" ht="30" customHeight="1" thickBot="1">
      <c r="B15" s="103">
        <v>1</v>
      </c>
      <c r="C15" s="97" t="s">
        <v>18</v>
      </c>
      <c r="D15" s="98"/>
      <c r="E15" s="99"/>
      <c r="F15" s="7" t="s">
        <v>19</v>
      </c>
      <c r="G15" s="8"/>
      <c r="H15" s="9" t="s">
        <v>20</v>
      </c>
      <c r="I15" s="15"/>
      <c r="J15" s="10" t="s">
        <v>21</v>
      </c>
      <c r="K15" s="83">
        <v>15000</v>
      </c>
      <c r="L15" s="84"/>
      <c r="M15" s="85">
        <v>2500</v>
      </c>
      <c r="N15" s="86"/>
      <c r="O15" s="87">
        <v>3000</v>
      </c>
      <c r="P15" s="88"/>
      <c r="Q15" s="89">
        <f>G16*K16+O15</f>
        <v>59250</v>
      </c>
      <c r="R15" s="90"/>
      <c r="S15"/>
      <c r="T15"/>
      <c r="U15"/>
    </row>
    <row r="16" spans="1:21" ht="30" customHeight="1" thickBot="1">
      <c r="B16" s="104"/>
      <c r="C16" s="100"/>
      <c r="D16" s="101"/>
      <c r="E16" s="102"/>
      <c r="F16" s="11" t="s">
        <v>22</v>
      </c>
      <c r="G16" s="12">
        <v>3</v>
      </c>
      <c r="H16" s="13" t="s">
        <v>20</v>
      </c>
      <c r="I16" s="16"/>
      <c r="J16" s="14" t="s">
        <v>21</v>
      </c>
      <c r="K16" s="91">
        <v>18750</v>
      </c>
      <c r="L16" s="92"/>
      <c r="M16" s="93">
        <v>3125</v>
      </c>
      <c r="N16" s="94"/>
      <c r="O16" s="95"/>
      <c r="P16" s="96"/>
      <c r="Q16" s="89"/>
      <c r="R16" s="90"/>
      <c r="S16"/>
      <c r="T16"/>
      <c r="U16"/>
    </row>
    <row r="17" spans="2:21" ht="30" customHeight="1" thickBot="1">
      <c r="B17" s="81">
        <v>2</v>
      </c>
      <c r="C17" s="97" t="s">
        <v>23</v>
      </c>
      <c r="D17" s="98"/>
      <c r="E17" s="99"/>
      <c r="F17" s="7" t="s">
        <v>19</v>
      </c>
      <c r="G17" s="8"/>
      <c r="H17" s="9" t="s">
        <v>20</v>
      </c>
      <c r="I17" s="15"/>
      <c r="J17" s="10" t="s">
        <v>21</v>
      </c>
      <c r="K17" s="83">
        <v>15000</v>
      </c>
      <c r="L17" s="84"/>
      <c r="M17" s="85">
        <v>2500</v>
      </c>
      <c r="N17" s="86"/>
      <c r="O17" s="87">
        <v>3000</v>
      </c>
      <c r="P17" s="88"/>
      <c r="Q17" s="89">
        <f>G18*K18+O17</f>
        <v>59250</v>
      </c>
      <c r="R17" s="90"/>
      <c r="S17"/>
      <c r="T17"/>
      <c r="U17"/>
    </row>
    <row r="18" spans="2:21" ht="30" customHeight="1" thickBot="1">
      <c r="B18" s="82"/>
      <c r="C18" s="100"/>
      <c r="D18" s="101"/>
      <c r="E18" s="102"/>
      <c r="F18" s="11" t="s">
        <v>22</v>
      </c>
      <c r="G18" s="12">
        <v>3</v>
      </c>
      <c r="H18" s="13" t="s">
        <v>20</v>
      </c>
      <c r="I18" s="16"/>
      <c r="J18" s="14" t="s">
        <v>21</v>
      </c>
      <c r="K18" s="91">
        <v>18750</v>
      </c>
      <c r="L18" s="92"/>
      <c r="M18" s="93">
        <v>3125</v>
      </c>
      <c r="N18" s="94"/>
      <c r="O18" s="95"/>
      <c r="P18" s="96"/>
      <c r="Q18" s="89"/>
      <c r="R18" s="90"/>
      <c r="S18"/>
      <c r="T18"/>
      <c r="U18"/>
    </row>
    <row r="19" spans="2:21" ht="30" customHeight="1" thickBot="1">
      <c r="B19" s="103">
        <v>3</v>
      </c>
      <c r="C19" s="97" t="s">
        <v>24</v>
      </c>
      <c r="D19" s="98"/>
      <c r="E19" s="99"/>
      <c r="F19" s="7" t="s">
        <v>19</v>
      </c>
      <c r="G19" s="8"/>
      <c r="H19" s="9" t="s">
        <v>20</v>
      </c>
      <c r="I19" s="15"/>
      <c r="J19" s="10" t="s">
        <v>21</v>
      </c>
      <c r="K19" s="83">
        <v>12000</v>
      </c>
      <c r="L19" s="84"/>
      <c r="M19" s="85">
        <v>2500</v>
      </c>
      <c r="N19" s="86"/>
      <c r="O19" s="87">
        <v>3000</v>
      </c>
      <c r="P19" s="88"/>
      <c r="Q19" s="89">
        <f>G20*K20+O19</f>
        <v>48000</v>
      </c>
      <c r="R19" s="90"/>
      <c r="S19"/>
      <c r="T19"/>
      <c r="U19"/>
    </row>
    <row r="20" spans="2:21" ht="30" customHeight="1" thickBot="1">
      <c r="B20" s="104"/>
      <c r="C20" s="100"/>
      <c r="D20" s="101"/>
      <c r="E20" s="102"/>
      <c r="F20" s="11" t="s">
        <v>22</v>
      </c>
      <c r="G20" s="12">
        <v>3</v>
      </c>
      <c r="H20" s="13" t="s">
        <v>20</v>
      </c>
      <c r="I20" s="16"/>
      <c r="J20" s="14" t="s">
        <v>21</v>
      </c>
      <c r="K20" s="91">
        <v>15000</v>
      </c>
      <c r="L20" s="92"/>
      <c r="M20" s="93">
        <v>3125</v>
      </c>
      <c r="N20" s="94"/>
      <c r="O20" s="95"/>
      <c r="P20" s="96"/>
      <c r="Q20" s="89"/>
      <c r="R20" s="90"/>
      <c r="S20"/>
      <c r="T20"/>
      <c r="U20"/>
    </row>
    <row r="21" spans="2:21" ht="30" customHeight="1" thickBot="1">
      <c r="B21" s="81">
        <v>4</v>
      </c>
      <c r="C21" s="97" t="s">
        <v>25</v>
      </c>
      <c r="D21" s="98"/>
      <c r="E21" s="99"/>
      <c r="F21" s="7" t="s">
        <v>19</v>
      </c>
      <c r="G21" s="8"/>
      <c r="H21" s="9" t="s">
        <v>20</v>
      </c>
      <c r="I21" s="15"/>
      <c r="J21" s="10" t="s">
        <v>21</v>
      </c>
      <c r="K21" s="83">
        <v>12000</v>
      </c>
      <c r="L21" s="84"/>
      <c r="M21" s="85">
        <v>2500</v>
      </c>
      <c r="N21" s="86"/>
      <c r="O21" s="87">
        <v>3000</v>
      </c>
      <c r="P21" s="88"/>
      <c r="Q21" s="89">
        <f>G22*K22+O21</f>
        <v>48000</v>
      </c>
      <c r="R21" s="90"/>
      <c r="S21"/>
      <c r="T21"/>
      <c r="U21"/>
    </row>
    <row r="22" spans="2:21" ht="30" customHeight="1" thickBot="1">
      <c r="B22" s="82"/>
      <c r="C22" s="100"/>
      <c r="D22" s="101"/>
      <c r="E22" s="102"/>
      <c r="F22" s="11" t="s">
        <v>22</v>
      </c>
      <c r="G22" s="12">
        <v>3</v>
      </c>
      <c r="H22" s="13" t="s">
        <v>20</v>
      </c>
      <c r="I22" s="16"/>
      <c r="J22" s="14" t="s">
        <v>21</v>
      </c>
      <c r="K22" s="91">
        <v>15000</v>
      </c>
      <c r="L22" s="92"/>
      <c r="M22" s="93">
        <v>3125</v>
      </c>
      <c r="N22" s="94"/>
      <c r="O22" s="95"/>
      <c r="P22" s="96"/>
      <c r="Q22" s="89"/>
      <c r="R22" s="90"/>
      <c r="S22"/>
      <c r="T22"/>
      <c r="U22"/>
    </row>
    <row r="23" spans="2:21" ht="30" customHeight="1" thickBot="1">
      <c r="P23" s="62">
        <f>SUM(Q15:Q22)</f>
        <v>214500</v>
      </c>
      <c r="Q23" s="63"/>
      <c r="R23" s="64"/>
      <c r="S23"/>
      <c r="T23"/>
      <c r="U23"/>
    </row>
  </sheetData>
  <mergeCells count="96">
    <mergeCell ref="S3:U3"/>
    <mergeCell ref="A3:B3"/>
    <mergeCell ref="C3:F3"/>
    <mergeCell ref="G3:I3"/>
    <mergeCell ref="M3:O3"/>
    <mergeCell ref="P3:R3"/>
    <mergeCell ref="S4:U4"/>
    <mergeCell ref="G5:I5"/>
    <mergeCell ref="M5:O5"/>
    <mergeCell ref="P5:R5"/>
    <mergeCell ref="S5:U5"/>
    <mergeCell ref="C7:F7"/>
    <mergeCell ref="G7:I7"/>
    <mergeCell ref="M7:O7"/>
    <mergeCell ref="P7:R7"/>
    <mergeCell ref="A4:B5"/>
    <mergeCell ref="G4:I4"/>
    <mergeCell ref="M4:O4"/>
    <mergeCell ref="P4:R4"/>
    <mergeCell ref="C4:F4"/>
    <mergeCell ref="S7:U7"/>
    <mergeCell ref="A8:B9"/>
    <mergeCell ref="C8:F8"/>
    <mergeCell ref="G8:I8"/>
    <mergeCell ref="M8:O8"/>
    <mergeCell ref="P8:R8"/>
    <mergeCell ref="S8:U8"/>
    <mergeCell ref="C9:F9"/>
    <mergeCell ref="G9:I9"/>
    <mergeCell ref="M9:O9"/>
    <mergeCell ref="A6:B7"/>
    <mergeCell ref="C6:F6"/>
    <mergeCell ref="G6:I6"/>
    <mergeCell ref="M6:O6"/>
    <mergeCell ref="P6:R6"/>
    <mergeCell ref="S6:U6"/>
    <mergeCell ref="P9:R9"/>
    <mergeCell ref="S9:U9"/>
    <mergeCell ref="G10:I10"/>
    <mergeCell ref="M10:O10"/>
    <mergeCell ref="P10:R10"/>
    <mergeCell ref="S10:U10"/>
    <mergeCell ref="J10:L10"/>
    <mergeCell ref="Q11:R11"/>
    <mergeCell ref="S11:U11"/>
    <mergeCell ref="K14:N14"/>
    <mergeCell ref="O14:P14"/>
    <mergeCell ref="Q14:R14"/>
    <mergeCell ref="B15:B16"/>
    <mergeCell ref="K15:L15"/>
    <mergeCell ref="M15:N15"/>
    <mergeCell ref="O15:P15"/>
    <mergeCell ref="Q15:R16"/>
    <mergeCell ref="K16:L16"/>
    <mergeCell ref="M16:N16"/>
    <mergeCell ref="O16:P16"/>
    <mergeCell ref="C15:E16"/>
    <mergeCell ref="B17:B18"/>
    <mergeCell ref="K17:L17"/>
    <mergeCell ref="M17:N17"/>
    <mergeCell ref="O17:P17"/>
    <mergeCell ref="Q17:R18"/>
    <mergeCell ref="K18:L18"/>
    <mergeCell ref="M18:N18"/>
    <mergeCell ref="O18:P18"/>
    <mergeCell ref="C17:E18"/>
    <mergeCell ref="B19:B20"/>
    <mergeCell ref="K19:L19"/>
    <mergeCell ref="M19:N19"/>
    <mergeCell ref="O19:P19"/>
    <mergeCell ref="Q19:R20"/>
    <mergeCell ref="K20:L20"/>
    <mergeCell ref="M20:N20"/>
    <mergeCell ref="O20:P20"/>
    <mergeCell ref="C19:E20"/>
    <mergeCell ref="Q21:R22"/>
    <mergeCell ref="K22:L22"/>
    <mergeCell ref="M22:N22"/>
    <mergeCell ref="O22:P22"/>
    <mergeCell ref="C21:E22"/>
    <mergeCell ref="B14:E14"/>
    <mergeCell ref="F14:J14"/>
    <mergeCell ref="P23:R23"/>
    <mergeCell ref="A1:U1"/>
    <mergeCell ref="J3:L3"/>
    <mergeCell ref="C5:F5"/>
    <mergeCell ref="J4:L4"/>
    <mergeCell ref="J5:L5"/>
    <mergeCell ref="J6:L6"/>
    <mergeCell ref="J7:L7"/>
    <mergeCell ref="J8:L8"/>
    <mergeCell ref="J9:L9"/>
    <mergeCell ref="B21:B22"/>
    <mergeCell ref="K21:L21"/>
    <mergeCell ref="M21:N21"/>
    <mergeCell ref="O21:P21"/>
  </mergeCells>
  <phoneticPr fontId="2"/>
  <pageMargins left="0.2" right="0.18" top="0.34" bottom="0.38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77AC-E359-47A3-A01F-65C790E20922}">
  <sheetPr codeName="Sheet2"/>
  <dimension ref="A1:AB30"/>
  <sheetViews>
    <sheetView topLeftCell="A10" workbookViewId="0">
      <selection activeCell="X12" sqref="X12"/>
    </sheetView>
  </sheetViews>
  <sheetFormatPr defaultColWidth="4.19921875" defaultRowHeight="30" customHeight="1"/>
  <cols>
    <col min="1" max="1" width="4.19921875" style="20"/>
    <col min="2" max="10" width="4.19921875" style="1"/>
    <col min="11" max="11" width="5.59765625" style="1" customWidth="1"/>
    <col min="12" max="13" width="4.19921875" style="1"/>
    <col min="14" max="14" width="4.19921875" style="2"/>
    <col min="15" max="22" width="4.19921875" style="1"/>
    <col min="23" max="23" width="5.3984375" style="2" customWidth="1"/>
    <col min="24" max="16384" width="4.19921875" style="20"/>
  </cols>
  <sheetData>
    <row r="1" spans="1:23" ht="30" customHeight="1" thickBot="1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17"/>
      <c r="W1" s="17"/>
    </row>
    <row r="2" spans="1:23" ht="30" customHeight="1" thickBot="1">
      <c r="A2" s="155" t="s">
        <v>1</v>
      </c>
      <c r="B2" s="156"/>
      <c r="C2" s="156"/>
      <c r="D2" s="157"/>
      <c r="E2" s="68" t="s">
        <v>2</v>
      </c>
      <c r="F2" s="150"/>
      <c r="G2" s="150"/>
      <c r="H2" s="150"/>
      <c r="I2" s="66" t="s">
        <v>11</v>
      </c>
      <c r="J2" s="67"/>
      <c r="K2" s="68"/>
      <c r="L2" s="150" t="s">
        <v>3</v>
      </c>
      <c r="M2" s="150"/>
      <c r="N2" s="150"/>
      <c r="O2" s="150" t="s">
        <v>27</v>
      </c>
      <c r="P2" s="150"/>
      <c r="Q2" s="150"/>
      <c r="R2" s="147" t="s">
        <v>4</v>
      </c>
      <c r="S2" s="147"/>
      <c r="T2" s="147"/>
      <c r="U2" s="148"/>
      <c r="V2" s="20"/>
      <c r="W2" s="20"/>
    </row>
    <row r="3" spans="1:23" ht="30" customHeight="1">
      <c r="A3" s="151" t="s">
        <v>28</v>
      </c>
      <c r="B3" s="105"/>
      <c r="C3" s="105"/>
      <c r="D3" s="106"/>
      <c r="E3" s="198">
        <v>2272727</v>
      </c>
      <c r="F3" s="137"/>
      <c r="G3" s="137"/>
      <c r="H3" s="137"/>
      <c r="I3" s="171">
        <f>E3*0.1</f>
        <v>227272.7</v>
      </c>
      <c r="J3" s="172"/>
      <c r="K3" s="173"/>
      <c r="L3" s="170">
        <v>0</v>
      </c>
      <c r="M3" s="170"/>
      <c r="N3" s="170"/>
      <c r="O3" s="170">
        <v>0</v>
      </c>
      <c r="P3" s="170"/>
      <c r="Q3" s="170"/>
      <c r="R3" s="194">
        <f>E3+I3-L3-O3</f>
        <v>2499999.7000000002</v>
      </c>
      <c r="S3" s="194"/>
      <c r="T3" s="194"/>
      <c r="U3" s="195"/>
      <c r="V3" s="20"/>
      <c r="W3" s="20"/>
    </row>
    <row r="4" spans="1:23" ht="30" customHeight="1">
      <c r="A4" s="151"/>
      <c r="B4" s="105"/>
      <c r="C4" s="105"/>
      <c r="D4" s="106"/>
      <c r="E4" s="158">
        <v>611600</v>
      </c>
      <c r="F4" s="132"/>
      <c r="G4" s="132"/>
      <c r="H4" s="132"/>
      <c r="I4" s="159">
        <v>57200</v>
      </c>
      <c r="J4" s="160"/>
      <c r="K4" s="161"/>
      <c r="L4" s="168"/>
      <c r="M4" s="168"/>
      <c r="N4" s="168"/>
      <c r="O4" s="168"/>
      <c r="P4" s="168"/>
      <c r="Q4" s="168"/>
      <c r="R4" s="185">
        <f t="shared" ref="R4:R12" si="0">R3+E4+I4-L4-O4</f>
        <v>3168799.7</v>
      </c>
      <c r="S4" s="185"/>
      <c r="T4" s="185"/>
      <c r="U4" s="186"/>
      <c r="V4" s="20"/>
      <c r="W4" s="20"/>
    </row>
    <row r="5" spans="1:23" ht="30" customHeight="1">
      <c r="A5" s="151"/>
      <c r="B5" s="105"/>
      <c r="C5" s="105"/>
      <c r="D5" s="106"/>
      <c r="E5" s="158">
        <v>900350</v>
      </c>
      <c r="F5" s="132"/>
      <c r="G5" s="132"/>
      <c r="H5" s="132"/>
      <c r="I5" s="159">
        <v>86075</v>
      </c>
      <c r="J5" s="160"/>
      <c r="K5" s="161"/>
      <c r="L5" s="168"/>
      <c r="M5" s="168"/>
      <c r="N5" s="168"/>
      <c r="O5" s="168"/>
      <c r="P5" s="168"/>
      <c r="Q5" s="168"/>
      <c r="R5" s="185">
        <f t="shared" si="0"/>
        <v>4155224.7</v>
      </c>
      <c r="S5" s="185"/>
      <c r="T5" s="185"/>
      <c r="U5" s="186"/>
      <c r="V5" s="20"/>
      <c r="W5" s="20"/>
    </row>
    <row r="6" spans="1:23" ht="30" customHeight="1">
      <c r="A6" s="151"/>
      <c r="B6" s="105"/>
      <c r="C6" s="105"/>
      <c r="D6" s="106"/>
      <c r="E6" s="158">
        <v>266200</v>
      </c>
      <c r="F6" s="132"/>
      <c r="G6" s="132"/>
      <c r="H6" s="132"/>
      <c r="I6" s="159">
        <f t="shared" ref="I6:I9" si="1">E6*0.1</f>
        <v>26620</v>
      </c>
      <c r="J6" s="160"/>
      <c r="K6" s="161"/>
      <c r="L6" s="168"/>
      <c r="M6" s="168"/>
      <c r="N6" s="168"/>
      <c r="O6" s="168"/>
      <c r="P6" s="168"/>
      <c r="Q6" s="168"/>
      <c r="R6" s="185">
        <f t="shared" si="0"/>
        <v>4448044.7</v>
      </c>
      <c r="S6" s="185"/>
      <c r="T6" s="185"/>
      <c r="U6" s="186"/>
      <c r="V6" s="20"/>
      <c r="W6" s="20"/>
    </row>
    <row r="7" spans="1:23" ht="30" customHeight="1">
      <c r="A7" s="151"/>
      <c r="B7" s="105"/>
      <c r="C7" s="105"/>
      <c r="D7" s="106"/>
      <c r="E7" s="158">
        <v>46620000</v>
      </c>
      <c r="F7" s="132"/>
      <c r="G7" s="132"/>
      <c r="H7" s="132"/>
      <c r="I7" s="159">
        <f t="shared" ref="I7:I8" si="2">E7*0.1</f>
        <v>4662000</v>
      </c>
      <c r="J7" s="160"/>
      <c r="K7" s="161"/>
      <c r="L7" s="168"/>
      <c r="M7" s="168"/>
      <c r="N7" s="168"/>
      <c r="O7" s="168"/>
      <c r="P7" s="168"/>
      <c r="Q7" s="168"/>
      <c r="R7" s="185">
        <f t="shared" si="0"/>
        <v>55730044.700000003</v>
      </c>
      <c r="S7" s="185"/>
      <c r="T7" s="185"/>
      <c r="U7" s="186"/>
      <c r="V7" s="20"/>
      <c r="W7" s="20"/>
    </row>
    <row r="8" spans="1:23" ht="30" customHeight="1">
      <c r="A8" s="151"/>
      <c r="B8" s="105"/>
      <c r="C8" s="105"/>
      <c r="D8" s="106"/>
      <c r="E8" s="158">
        <v>31244306</v>
      </c>
      <c r="F8" s="132"/>
      <c r="G8" s="132"/>
      <c r="H8" s="132"/>
      <c r="I8" s="159">
        <f t="shared" si="2"/>
        <v>3124430.6</v>
      </c>
      <c r="J8" s="160"/>
      <c r="K8" s="161"/>
      <c r="L8" s="168"/>
      <c r="M8" s="168"/>
      <c r="N8" s="168"/>
      <c r="O8" s="168"/>
      <c r="P8" s="168"/>
      <c r="Q8" s="168"/>
      <c r="R8" s="185">
        <f t="shared" si="0"/>
        <v>90098781.299999997</v>
      </c>
      <c r="S8" s="185"/>
      <c r="T8" s="185"/>
      <c r="U8" s="186"/>
      <c r="V8" s="20"/>
      <c r="W8" s="20"/>
    </row>
    <row r="9" spans="1:23" ht="30" customHeight="1">
      <c r="A9" s="151"/>
      <c r="B9" s="105"/>
      <c r="C9" s="105"/>
      <c r="D9" s="106"/>
      <c r="E9" s="158">
        <v>1345400</v>
      </c>
      <c r="F9" s="132"/>
      <c r="G9" s="132"/>
      <c r="H9" s="132"/>
      <c r="I9" s="159">
        <f t="shared" si="1"/>
        <v>134540</v>
      </c>
      <c r="J9" s="160"/>
      <c r="K9" s="161"/>
      <c r="L9" s="168"/>
      <c r="M9" s="168"/>
      <c r="N9" s="168"/>
      <c r="O9" s="168"/>
      <c r="P9" s="168"/>
      <c r="Q9" s="168"/>
      <c r="R9" s="185">
        <f t="shared" si="0"/>
        <v>91578721.299999997</v>
      </c>
      <c r="S9" s="185"/>
      <c r="T9" s="185"/>
      <c r="U9" s="186"/>
      <c r="V9" s="20"/>
      <c r="W9" s="20"/>
    </row>
    <row r="10" spans="1:23" ht="30" customHeight="1">
      <c r="A10" s="151"/>
      <c r="B10" s="105"/>
      <c r="C10" s="105"/>
      <c r="D10" s="106"/>
      <c r="E10" s="158">
        <v>1390830</v>
      </c>
      <c r="F10" s="132"/>
      <c r="G10" s="132"/>
      <c r="H10" s="132"/>
      <c r="I10" s="159">
        <v>137000</v>
      </c>
      <c r="J10" s="160"/>
      <c r="K10" s="161"/>
      <c r="L10" s="168"/>
      <c r="M10" s="168"/>
      <c r="N10" s="168"/>
      <c r="O10" s="168">
        <v>0</v>
      </c>
      <c r="P10" s="168"/>
      <c r="Q10" s="168"/>
      <c r="R10" s="185">
        <f>R8+E10+I10-L10-O10</f>
        <v>91626611.299999997</v>
      </c>
      <c r="S10" s="185"/>
      <c r="T10" s="185"/>
      <c r="U10" s="186"/>
      <c r="V10" s="20"/>
      <c r="W10" s="20"/>
    </row>
    <row r="11" spans="1:23" ht="30" customHeight="1" thickBot="1">
      <c r="A11" s="152"/>
      <c r="B11" s="153"/>
      <c r="C11" s="153"/>
      <c r="D11" s="154"/>
      <c r="E11" s="162">
        <v>32836653</v>
      </c>
      <c r="F11" s="163"/>
      <c r="G11" s="163"/>
      <c r="H11" s="163"/>
      <c r="I11" s="164">
        <f>E11*0.1</f>
        <v>3283665.3000000003</v>
      </c>
      <c r="J11" s="165"/>
      <c r="K11" s="166"/>
      <c r="L11" s="167"/>
      <c r="M11" s="167"/>
      <c r="N11" s="167"/>
      <c r="O11" s="167">
        <v>0</v>
      </c>
      <c r="P11" s="167"/>
      <c r="Q11" s="167"/>
      <c r="R11" s="192">
        <f>R10+E11+I11-L11-O11</f>
        <v>127746929.59999999</v>
      </c>
      <c r="S11" s="192"/>
      <c r="T11" s="192"/>
      <c r="U11" s="193"/>
      <c r="V11" s="20"/>
      <c r="W11" s="20"/>
    </row>
    <row r="12" spans="1:23" ht="30" customHeight="1">
      <c r="A12" s="174" t="s">
        <v>31</v>
      </c>
      <c r="B12" s="175"/>
      <c r="C12" s="175"/>
      <c r="D12" s="176"/>
      <c r="E12" s="169">
        <v>52389194</v>
      </c>
      <c r="F12" s="170"/>
      <c r="G12" s="170"/>
      <c r="H12" s="170"/>
      <c r="I12" s="171">
        <f>E12*0.1</f>
        <v>5238919.4000000004</v>
      </c>
      <c r="J12" s="172"/>
      <c r="K12" s="173"/>
      <c r="L12" s="170"/>
      <c r="M12" s="170"/>
      <c r="N12" s="170"/>
      <c r="O12" s="170">
        <v>0</v>
      </c>
      <c r="P12" s="170"/>
      <c r="Q12" s="170"/>
      <c r="R12" s="194">
        <f t="shared" si="0"/>
        <v>185375043</v>
      </c>
      <c r="S12" s="194"/>
      <c r="T12" s="194"/>
      <c r="U12" s="195"/>
      <c r="V12" s="20"/>
      <c r="W12" s="20"/>
    </row>
    <row r="13" spans="1:23" ht="30" customHeight="1" thickBot="1">
      <c r="A13" s="177"/>
      <c r="B13" s="178"/>
      <c r="C13" s="178"/>
      <c r="D13" s="179"/>
      <c r="E13" s="212">
        <v>5000000</v>
      </c>
      <c r="F13" s="183"/>
      <c r="G13" s="183"/>
      <c r="H13" s="183"/>
      <c r="I13" s="180">
        <f>E13*0.1</f>
        <v>500000</v>
      </c>
      <c r="J13" s="181"/>
      <c r="K13" s="182"/>
      <c r="L13" s="183"/>
      <c r="M13" s="183"/>
      <c r="N13" s="183"/>
      <c r="O13" s="183">
        <v>0</v>
      </c>
      <c r="P13" s="183"/>
      <c r="Q13" s="183"/>
      <c r="R13" s="196">
        <f>R12+E13+I13-L13-O13</f>
        <v>190875043</v>
      </c>
      <c r="S13" s="196"/>
      <c r="T13" s="196"/>
      <c r="U13" s="197"/>
      <c r="V13" s="20"/>
      <c r="W13" s="20"/>
    </row>
    <row r="14" spans="1:23" ht="30" customHeight="1" thickBot="1">
      <c r="E14" s="190">
        <f>SUM(E3:E13)</f>
        <v>174877260</v>
      </c>
      <c r="F14" s="67"/>
      <c r="G14" s="67"/>
      <c r="H14" s="191"/>
      <c r="I14" s="187">
        <v>8455139</v>
      </c>
      <c r="J14" s="188"/>
      <c r="K14" s="189"/>
      <c r="L14" s="4"/>
      <c r="M14" s="4"/>
      <c r="N14" s="3"/>
      <c r="O14" s="4"/>
      <c r="P14" s="4"/>
      <c r="Q14" s="4"/>
      <c r="R14" s="209">
        <f>E14+I14</f>
        <v>183332399</v>
      </c>
      <c r="S14" s="210"/>
      <c r="T14" s="210"/>
      <c r="U14" s="211"/>
      <c r="V14" s="20"/>
      <c r="W14" s="20"/>
    </row>
    <row r="15" spans="1:23" ht="30" customHeight="1">
      <c r="J15" s="4"/>
      <c r="K15" s="4"/>
      <c r="L15" s="3"/>
      <c r="M15" s="4"/>
      <c r="N15" s="5"/>
      <c r="O15" s="5"/>
      <c r="P15" s="5"/>
      <c r="Q15" s="6"/>
      <c r="R15" s="5"/>
      <c r="S15" s="5"/>
      <c r="T15" s="5"/>
      <c r="U15" s="6"/>
      <c r="V15" s="20"/>
      <c r="W15" s="20"/>
    </row>
    <row r="16" spans="1:23" s="21" customFormat="1" ht="30" customHeight="1" thickBot="1">
      <c r="B16" s="1"/>
      <c r="C16" s="1"/>
      <c r="D16" s="1"/>
      <c r="E16" s="1"/>
      <c r="F16" s="1"/>
      <c r="G16" s="1"/>
      <c r="H16" s="19"/>
      <c r="I16" s="1"/>
      <c r="J16" s="1"/>
      <c r="K16" s="1"/>
      <c r="L16" s="1"/>
      <c r="M16" s="1"/>
      <c r="N16" s="2"/>
      <c r="O16" s="1"/>
      <c r="P16" s="1"/>
      <c r="Q16" s="1"/>
      <c r="R16" s="18"/>
      <c r="S16" s="18"/>
      <c r="T16" s="18"/>
      <c r="U16" s="19"/>
      <c r="V16" s="1"/>
      <c r="W16" s="1"/>
    </row>
    <row r="17" spans="1:28" s="21" customFormat="1" ht="30" customHeight="1">
      <c r="A17" s="184" t="s">
        <v>32</v>
      </c>
      <c r="B17" s="184"/>
      <c r="C17" s="184"/>
      <c r="D17" s="184"/>
      <c r="E17" s="185">
        <v>35833327</v>
      </c>
      <c r="F17" s="199"/>
      <c r="G17" s="199"/>
      <c r="H17" s="199"/>
      <c r="I17" s="199"/>
      <c r="J17" s="199"/>
      <c r="K17" s="1"/>
      <c r="L17" s="1"/>
      <c r="M17" s="203" t="s">
        <v>38</v>
      </c>
      <c r="N17" s="204"/>
      <c r="O17" s="204"/>
      <c r="P17" s="204"/>
      <c r="Q17" s="170">
        <v>26500000</v>
      </c>
      <c r="R17" s="170"/>
      <c r="S17" s="170"/>
      <c r="T17" s="170"/>
      <c r="U17" s="170">
        <f>Q17*0.1</f>
        <v>2650000</v>
      </c>
      <c r="V17" s="170"/>
      <c r="W17" s="170"/>
      <c r="X17" s="213">
        <f>Q17+U17</f>
        <v>29150000</v>
      </c>
      <c r="Y17" s="214"/>
      <c r="Z17" s="214"/>
      <c r="AA17" s="214"/>
      <c r="AB17" s="215"/>
    </row>
    <row r="18" spans="1:28" s="21" customFormat="1" ht="30" customHeight="1" thickBot="1">
      <c r="A18" s="184" t="s">
        <v>33</v>
      </c>
      <c r="B18" s="184"/>
      <c r="C18" s="184"/>
      <c r="D18" s="184"/>
      <c r="E18" s="168"/>
      <c r="F18" s="168"/>
      <c r="G18" s="168"/>
      <c r="H18" s="168"/>
      <c r="I18" s="168"/>
      <c r="J18" s="168"/>
      <c r="K18" s="1"/>
      <c r="L18" s="1"/>
      <c r="M18" s="205"/>
      <c r="N18" s="206"/>
      <c r="O18" s="206"/>
      <c r="P18" s="206"/>
      <c r="Q18" s="183">
        <v>14500000</v>
      </c>
      <c r="R18" s="183"/>
      <c r="S18" s="183"/>
      <c r="T18" s="183"/>
      <c r="U18" s="183">
        <f t="shared" ref="U18" si="3">Q18*0.1</f>
        <v>1450000</v>
      </c>
      <c r="V18" s="183"/>
      <c r="W18" s="183"/>
      <c r="X18" s="216">
        <f>Q18+U18</f>
        <v>15950000</v>
      </c>
      <c r="Y18" s="217"/>
      <c r="Z18" s="217"/>
      <c r="AA18" s="217"/>
      <c r="AB18" s="218"/>
    </row>
    <row r="19" spans="1:28" s="21" customFormat="1" ht="30" customHeight="1" thickBot="1">
      <c r="A19" s="200" t="s">
        <v>39</v>
      </c>
      <c r="B19" s="201"/>
      <c r="C19" s="201"/>
      <c r="D19" s="202"/>
      <c r="E19" s="159">
        <f>Q23+U23</f>
        <v>31790000</v>
      </c>
      <c r="F19" s="160"/>
      <c r="G19" s="160"/>
      <c r="H19" s="160"/>
      <c r="I19" s="160"/>
      <c r="J19" s="161"/>
      <c r="K19" s="1"/>
      <c r="L19" s="1"/>
      <c r="M19" s="20"/>
      <c r="N19" s="1"/>
      <c r="O19" s="1"/>
      <c r="P19" s="1"/>
      <c r="Q19" s="207">
        <f>SUM(Q17:Q18)</f>
        <v>41000000</v>
      </c>
      <c r="R19" s="150"/>
      <c r="S19" s="150"/>
      <c r="T19" s="208"/>
      <c r="U19" s="190">
        <f>SUM(U17:U18)</f>
        <v>4100000</v>
      </c>
      <c r="V19" s="67"/>
      <c r="W19" s="191"/>
      <c r="X19" s="220">
        <f>SUM(X17:X18)</f>
        <v>45100000</v>
      </c>
      <c r="Y19" s="221"/>
      <c r="Z19" s="221"/>
      <c r="AA19" s="221"/>
      <c r="AB19" s="222"/>
    </row>
    <row r="20" spans="1:28" s="21" customFormat="1" ht="30" customHeight="1" thickBot="1">
      <c r="A20" s="200" t="s">
        <v>38</v>
      </c>
      <c r="B20" s="201"/>
      <c r="C20" s="201"/>
      <c r="D20" s="202"/>
      <c r="E20" s="159">
        <f>Q19+U19</f>
        <v>45100000</v>
      </c>
      <c r="F20" s="160"/>
      <c r="G20" s="160"/>
      <c r="H20" s="160"/>
      <c r="I20" s="160"/>
      <c r="J20" s="161"/>
      <c r="K20" s="1"/>
      <c r="L20" s="1"/>
      <c r="M20" s="1"/>
      <c r="N20" s="2"/>
      <c r="O20" s="1"/>
      <c r="P20" s="1"/>
      <c r="Q20" s="1"/>
      <c r="R20" s="1"/>
      <c r="S20" s="1"/>
      <c r="T20" s="1"/>
      <c r="U20" s="1"/>
      <c r="V20" s="1"/>
      <c r="W20" s="2"/>
    </row>
    <row r="21" spans="1:28" s="21" customFormat="1" ht="30" customHeight="1">
      <c r="A21" s="200" t="s">
        <v>37</v>
      </c>
      <c r="B21" s="201"/>
      <c r="C21" s="201"/>
      <c r="D21" s="202"/>
      <c r="E21" s="159">
        <v>3806000</v>
      </c>
      <c r="F21" s="160"/>
      <c r="G21" s="160"/>
      <c r="H21" s="160"/>
      <c r="I21" s="160"/>
      <c r="J21" s="161"/>
      <c r="K21" s="1"/>
      <c r="L21" s="1"/>
      <c r="M21" s="203" t="s">
        <v>39</v>
      </c>
      <c r="N21" s="204"/>
      <c r="O21" s="204"/>
      <c r="P21" s="204"/>
      <c r="Q21" s="170">
        <v>14400000</v>
      </c>
      <c r="R21" s="170"/>
      <c r="S21" s="170"/>
      <c r="T21" s="170"/>
      <c r="U21" s="170">
        <f>Q21*0.1</f>
        <v>1440000</v>
      </c>
      <c r="V21" s="170"/>
      <c r="W21" s="170"/>
      <c r="X21" s="213">
        <f>Q21+U21</f>
        <v>15840000</v>
      </c>
      <c r="Y21" s="214"/>
      <c r="Z21" s="214"/>
      <c r="AA21" s="214"/>
      <c r="AB21" s="215"/>
    </row>
    <row r="22" spans="1:28" s="21" customFormat="1" ht="30" customHeight="1" thickBot="1">
      <c r="A22" s="200" t="s">
        <v>6</v>
      </c>
      <c r="B22" s="201"/>
      <c r="C22" s="201"/>
      <c r="D22" s="202"/>
      <c r="E22" s="159">
        <v>300080</v>
      </c>
      <c r="F22" s="160"/>
      <c r="G22" s="160"/>
      <c r="H22" s="160"/>
      <c r="I22" s="160"/>
      <c r="J22" s="161"/>
      <c r="K22" s="1"/>
      <c r="L22" s="1"/>
      <c r="M22" s="205"/>
      <c r="N22" s="206"/>
      <c r="O22" s="206"/>
      <c r="P22" s="206"/>
      <c r="Q22" s="183">
        <v>14500000</v>
      </c>
      <c r="R22" s="183"/>
      <c r="S22" s="183"/>
      <c r="T22" s="183"/>
      <c r="U22" s="183">
        <f t="shared" ref="U22" si="4">Q22*0.1</f>
        <v>1450000</v>
      </c>
      <c r="V22" s="183"/>
      <c r="W22" s="183"/>
      <c r="X22" s="216">
        <f>Q22+U22</f>
        <v>15950000</v>
      </c>
      <c r="Y22" s="217"/>
      <c r="Z22" s="217"/>
      <c r="AA22" s="217"/>
      <c r="AB22" s="218"/>
    </row>
    <row r="23" spans="1:28" s="21" customFormat="1" ht="30" customHeight="1" thickBot="1">
      <c r="A23" s="184" t="s">
        <v>34</v>
      </c>
      <c r="B23" s="184"/>
      <c r="C23" s="184"/>
      <c r="D23" s="184"/>
      <c r="E23" s="168">
        <v>9668093</v>
      </c>
      <c r="F23" s="168"/>
      <c r="G23" s="168"/>
      <c r="H23" s="168"/>
      <c r="I23" s="168"/>
      <c r="J23" s="168"/>
      <c r="K23" s="1"/>
      <c r="L23" s="1"/>
      <c r="M23" s="20"/>
      <c r="N23" s="1"/>
      <c r="O23" s="1"/>
      <c r="P23" s="1"/>
      <c r="Q23" s="207">
        <f>SUM(Q21:Q22)</f>
        <v>28900000</v>
      </c>
      <c r="R23" s="150"/>
      <c r="S23" s="150"/>
      <c r="T23" s="208"/>
      <c r="U23" s="190">
        <f>SUM(U21:U22)</f>
        <v>2890000</v>
      </c>
      <c r="V23" s="67"/>
      <c r="W23" s="191"/>
      <c r="X23" s="220">
        <f>SUM(X21:X22)</f>
        <v>31790000</v>
      </c>
      <c r="Y23" s="221"/>
      <c r="Z23" s="221"/>
      <c r="AA23" s="221"/>
      <c r="AB23" s="222"/>
    </row>
    <row r="24" spans="1:28" s="21" customFormat="1" ht="30" customHeight="1">
      <c r="A24" s="184" t="s">
        <v>35</v>
      </c>
      <c r="B24" s="184"/>
      <c r="C24" s="184"/>
      <c r="D24" s="184"/>
      <c r="E24" s="168">
        <v>1874541</v>
      </c>
      <c r="F24" s="168"/>
      <c r="G24" s="168"/>
      <c r="H24" s="168"/>
      <c r="I24" s="168"/>
      <c r="J24" s="168"/>
      <c r="K24" s="1"/>
      <c r="L24" s="1"/>
      <c r="M24" s="1"/>
      <c r="N24" s="2"/>
      <c r="O24" s="1"/>
      <c r="P24" s="1"/>
      <c r="Q24" s="1"/>
      <c r="R24" s="1"/>
      <c r="S24" s="1"/>
      <c r="T24" s="1"/>
      <c r="U24" s="1"/>
      <c r="V24" s="1"/>
      <c r="W24" s="2"/>
    </row>
    <row r="25" spans="1:28" s="21" customFormat="1" ht="30" customHeight="1" thickBot="1">
      <c r="A25" s="184" t="s">
        <v>36</v>
      </c>
      <c r="B25" s="184"/>
      <c r="C25" s="184"/>
      <c r="D25" s="184"/>
      <c r="E25" s="219">
        <v>7050000</v>
      </c>
      <c r="F25" s="219"/>
      <c r="G25" s="219"/>
      <c r="H25" s="219"/>
      <c r="I25" s="219"/>
      <c r="J25" s="219"/>
      <c r="K25" s="1"/>
      <c r="L25" s="1"/>
      <c r="M25" s="1"/>
      <c r="N25" s="2"/>
      <c r="O25" s="1"/>
      <c r="P25" s="1"/>
      <c r="Q25" s="1"/>
      <c r="R25" s="1"/>
      <c r="S25" s="1"/>
      <c r="T25" s="1"/>
      <c r="U25" s="1"/>
      <c r="V25" s="1"/>
      <c r="W25" s="2"/>
    </row>
    <row r="26" spans="1:28" s="21" customFormat="1" ht="30" customHeight="1" thickBot="1">
      <c r="B26" s="1"/>
      <c r="C26" s="1"/>
      <c r="D26" s="1"/>
      <c r="E26" s="107">
        <f>SUM(E17:E25)</f>
        <v>135422041</v>
      </c>
      <c r="F26" s="108"/>
      <c r="G26" s="108"/>
      <c r="H26" s="108"/>
      <c r="I26" s="108"/>
      <c r="J26" s="109"/>
      <c r="K26" s="1"/>
      <c r="L26" s="1"/>
      <c r="M26" s="1"/>
      <c r="N26" s="2"/>
      <c r="O26" s="1"/>
      <c r="P26" s="1"/>
      <c r="Q26" s="1"/>
      <c r="R26" s="1"/>
      <c r="S26" s="1"/>
      <c r="T26" s="1"/>
      <c r="U26" s="1"/>
      <c r="V26" s="1"/>
      <c r="W26" s="2"/>
      <c r="X26" s="20"/>
      <c r="Y26" s="20"/>
      <c r="Z26" s="20"/>
      <c r="AA26" s="20"/>
      <c r="AB26" s="20"/>
    </row>
    <row r="27" spans="1:28" s="21" customFormat="1" ht="30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  <c r="O27" s="1"/>
      <c r="P27" s="1"/>
      <c r="Q27" s="1"/>
      <c r="R27" s="1"/>
      <c r="S27" s="1"/>
      <c r="T27" s="1"/>
      <c r="U27" s="1"/>
      <c r="V27" s="1"/>
      <c r="W27" s="2"/>
      <c r="X27" s="20"/>
      <c r="Y27" s="20"/>
      <c r="Z27" s="20"/>
      <c r="AA27" s="20"/>
      <c r="AB27" s="20"/>
    </row>
    <row r="28" spans="1:28" ht="30" customHeight="1">
      <c r="A28" s="21"/>
    </row>
    <row r="29" spans="1:28" ht="30" customHeight="1">
      <c r="A29" s="21"/>
    </row>
    <row r="30" spans="1:28" ht="30" customHeight="1">
      <c r="A30" s="21"/>
    </row>
  </sheetData>
  <mergeCells count="106">
    <mergeCell ref="X17:AB17"/>
    <mergeCell ref="X18:AB18"/>
    <mergeCell ref="X19:AB19"/>
    <mergeCell ref="U21:W21"/>
    <mergeCell ref="Q19:T19"/>
    <mergeCell ref="U19:W19"/>
    <mergeCell ref="Q17:T17"/>
    <mergeCell ref="U17:W17"/>
    <mergeCell ref="Q18:T18"/>
    <mergeCell ref="U18:W18"/>
    <mergeCell ref="M21:P22"/>
    <mergeCell ref="X21:AB21"/>
    <mergeCell ref="Q22:T22"/>
    <mergeCell ref="U22:W22"/>
    <mergeCell ref="X22:AB22"/>
    <mergeCell ref="E18:J18"/>
    <mergeCell ref="E23:J23"/>
    <mergeCell ref="E24:J24"/>
    <mergeCell ref="E25:J25"/>
    <mergeCell ref="U23:W23"/>
    <mergeCell ref="X23:AB23"/>
    <mergeCell ref="E2:H2"/>
    <mergeCell ref="I2:K2"/>
    <mergeCell ref="L2:N2"/>
    <mergeCell ref="O2:Q2"/>
    <mergeCell ref="A17:D17"/>
    <mergeCell ref="E17:J17"/>
    <mergeCell ref="A18:D18"/>
    <mergeCell ref="A23:D23"/>
    <mergeCell ref="A24:D24"/>
    <mergeCell ref="A21:D21"/>
    <mergeCell ref="E21:J21"/>
    <mergeCell ref="A22:D22"/>
    <mergeCell ref="E22:J22"/>
    <mergeCell ref="A20:D20"/>
    <mergeCell ref="E20:J20"/>
    <mergeCell ref="A19:D19"/>
    <mergeCell ref="E19:J19"/>
    <mergeCell ref="M17:P18"/>
    <mergeCell ref="Q21:T21"/>
    <mergeCell ref="Q23:T23"/>
    <mergeCell ref="R2:U2"/>
    <mergeCell ref="R14:U14"/>
    <mergeCell ref="E13:H13"/>
    <mergeCell ref="O6:Q6"/>
    <mergeCell ref="A1:U1"/>
    <mergeCell ref="E10:H10"/>
    <mergeCell ref="I10:K10"/>
    <mergeCell ref="L10:N10"/>
    <mergeCell ref="O10:Q10"/>
    <mergeCell ref="R10:U10"/>
    <mergeCell ref="O4:Q4"/>
    <mergeCell ref="R4:U4"/>
    <mergeCell ref="E5:H5"/>
    <mergeCell ref="I5:K5"/>
    <mergeCell ref="L5:N5"/>
    <mergeCell ref="O5:Q5"/>
    <mergeCell ref="R5:U5"/>
    <mergeCell ref="E3:H3"/>
    <mergeCell ref="I3:K3"/>
    <mergeCell ref="L3:N3"/>
    <mergeCell ref="O3:Q3"/>
    <mergeCell ref="R3:U3"/>
    <mergeCell ref="E4:H4"/>
    <mergeCell ref="I4:K4"/>
    <mergeCell ref="L4:N4"/>
    <mergeCell ref="E6:H6"/>
    <mergeCell ref="I6:K6"/>
    <mergeCell ref="L6:N6"/>
    <mergeCell ref="R6:U6"/>
    <mergeCell ref="E9:H9"/>
    <mergeCell ref="I9:K9"/>
    <mergeCell ref="L9:N9"/>
    <mergeCell ref="I14:K14"/>
    <mergeCell ref="E14:H14"/>
    <mergeCell ref="O9:Q9"/>
    <mergeCell ref="R9:U9"/>
    <mergeCell ref="R11:U11"/>
    <mergeCell ref="R7:U7"/>
    <mergeCell ref="R8:U8"/>
    <mergeCell ref="R12:U12"/>
    <mergeCell ref="R13:U13"/>
    <mergeCell ref="E26:J26"/>
    <mergeCell ref="A3:D11"/>
    <mergeCell ref="A2:D2"/>
    <mergeCell ref="E7:H7"/>
    <mergeCell ref="I7:K7"/>
    <mergeCell ref="E11:H11"/>
    <mergeCell ref="I11:K11"/>
    <mergeCell ref="L11:N11"/>
    <mergeCell ref="O11:Q11"/>
    <mergeCell ref="L7:N7"/>
    <mergeCell ref="O7:Q7"/>
    <mergeCell ref="E8:H8"/>
    <mergeCell ref="I8:K8"/>
    <mergeCell ref="L8:N8"/>
    <mergeCell ref="O8:Q8"/>
    <mergeCell ref="E12:H12"/>
    <mergeCell ref="I12:K12"/>
    <mergeCell ref="L12:N12"/>
    <mergeCell ref="O12:Q12"/>
    <mergeCell ref="A12:D13"/>
    <mergeCell ref="I13:K13"/>
    <mergeCell ref="L13:N13"/>
    <mergeCell ref="O13:Q13"/>
    <mergeCell ref="A25:D25"/>
  </mergeCells>
  <phoneticPr fontId="2"/>
  <pageMargins left="0.26" right="0.18" top="0.34" bottom="0.38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7F79-DA68-44D6-8596-81BE4D89FDB5}">
  <dimension ref="A1:AH54"/>
  <sheetViews>
    <sheetView topLeftCell="A28" zoomScale="79" zoomScaleNormal="79" workbookViewId="0">
      <selection activeCell="AF36" sqref="AF36"/>
    </sheetView>
  </sheetViews>
  <sheetFormatPr defaultColWidth="3.5" defaultRowHeight="30" customHeight="1"/>
  <cols>
    <col min="1" max="1" width="1.59765625" style="1" customWidth="1"/>
    <col min="2" max="7" width="3.09765625" style="1" customWidth="1"/>
    <col min="8" max="8" width="3.09765625" style="4" customWidth="1"/>
    <col min="9" max="9" width="3.09765625" style="1" customWidth="1"/>
    <col min="10" max="10" width="3.09765625" style="4" customWidth="1"/>
    <col min="11" max="17" width="3.09765625" style="1" customWidth="1"/>
    <col min="18" max="18" width="3.09765625" style="2" customWidth="1"/>
    <col min="19" max="25" width="3.09765625" style="1" customWidth="1"/>
    <col min="26" max="26" width="3.09765625" style="2" customWidth="1"/>
    <col min="27" max="30" width="3.09765625" customWidth="1"/>
  </cols>
  <sheetData>
    <row r="1" spans="1:30" ht="54" customHeight="1">
      <c r="A1" s="224" t="s">
        <v>109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</row>
    <row r="3" spans="1:30" ht="30" customHeight="1">
      <c r="A3" s="225" t="s">
        <v>0</v>
      </c>
      <c r="B3" s="226"/>
      <c r="C3" s="225" t="s">
        <v>1</v>
      </c>
      <c r="D3" s="227"/>
      <c r="E3" s="227"/>
      <c r="F3" s="226"/>
      <c r="G3" s="225" t="s">
        <v>49</v>
      </c>
      <c r="H3" s="227"/>
      <c r="I3" s="227"/>
      <c r="J3" s="227"/>
      <c r="K3" s="226"/>
      <c r="L3" s="225" t="s">
        <v>11</v>
      </c>
      <c r="M3" s="227"/>
      <c r="N3" s="227"/>
      <c r="O3" s="226"/>
      <c r="P3" s="225" t="s">
        <v>66</v>
      </c>
      <c r="Q3" s="227"/>
      <c r="R3" s="227"/>
      <c r="S3" s="227"/>
      <c r="T3" s="226"/>
      <c r="U3" s="225" t="s">
        <v>27</v>
      </c>
      <c r="V3" s="227"/>
      <c r="W3" s="227"/>
      <c r="X3" s="227"/>
      <c r="Y3" s="226"/>
      <c r="Z3" s="225" t="s">
        <v>51</v>
      </c>
      <c r="AA3" s="227"/>
      <c r="AB3" s="227"/>
      <c r="AC3" s="227"/>
      <c r="AD3" s="226"/>
    </row>
    <row r="4" spans="1:30" ht="30" customHeight="1">
      <c r="A4" s="233" t="s">
        <v>60</v>
      </c>
      <c r="B4" s="234"/>
      <c r="C4" s="239" t="s">
        <v>58</v>
      </c>
      <c r="D4" s="240"/>
      <c r="E4" s="240"/>
      <c r="F4" s="241"/>
      <c r="G4" s="242">
        <v>1117600</v>
      </c>
      <c r="H4" s="243"/>
      <c r="I4" s="243"/>
      <c r="J4" s="243"/>
      <c r="K4" s="244"/>
      <c r="L4" s="242">
        <f>G4*0.1</f>
        <v>111760</v>
      </c>
      <c r="M4" s="243"/>
      <c r="N4" s="243"/>
      <c r="O4" s="244"/>
      <c r="P4" s="242">
        <v>0</v>
      </c>
      <c r="Q4" s="243"/>
      <c r="R4" s="243"/>
      <c r="S4" s="243"/>
      <c r="T4" s="244"/>
      <c r="U4" s="228">
        <v>0</v>
      </c>
      <c r="V4" s="228"/>
      <c r="W4" s="228"/>
      <c r="X4" s="228"/>
      <c r="Y4" s="228"/>
      <c r="Z4" s="228">
        <f>G4+L4+P4+U4</f>
        <v>1229360</v>
      </c>
      <c r="AA4" s="228"/>
      <c r="AB4" s="228"/>
      <c r="AC4" s="228"/>
      <c r="AD4" s="228"/>
    </row>
    <row r="5" spans="1:30" ht="30" customHeight="1">
      <c r="A5" s="235"/>
      <c r="B5" s="236"/>
      <c r="C5" s="225" t="s">
        <v>37</v>
      </c>
      <c r="D5" s="227"/>
      <c r="E5" s="227"/>
      <c r="F5" s="226"/>
      <c r="G5" s="229"/>
      <c r="H5" s="230"/>
      <c r="I5" s="230"/>
      <c r="J5" s="230"/>
      <c r="K5" s="231"/>
      <c r="L5" s="229">
        <f t="shared" ref="L5:L9" si="0">G5*0.1</f>
        <v>0</v>
      </c>
      <c r="M5" s="230"/>
      <c r="N5" s="230"/>
      <c r="O5" s="231"/>
      <c r="P5" s="229">
        <v>374220</v>
      </c>
      <c r="Q5" s="230"/>
      <c r="R5" s="230"/>
      <c r="S5" s="230"/>
      <c r="T5" s="231"/>
      <c r="U5" s="232"/>
      <c r="V5" s="232"/>
      <c r="W5" s="232"/>
      <c r="X5" s="232"/>
      <c r="Y5" s="232"/>
      <c r="Z5" s="232">
        <f t="shared" ref="Z5:Z9" si="1">G5+L5+P5+U5</f>
        <v>374220</v>
      </c>
      <c r="AA5" s="232"/>
      <c r="AB5" s="232"/>
      <c r="AC5" s="232"/>
      <c r="AD5" s="232"/>
    </row>
    <row r="6" spans="1:30" ht="30" customHeight="1">
      <c r="A6" s="235"/>
      <c r="B6" s="236"/>
      <c r="C6" s="225" t="s">
        <v>107</v>
      </c>
      <c r="D6" s="227"/>
      <c r="E6" s="227"/>
      <c r="F6" s="226"/>
      <c r="G6" s="229" t="s">
        <v>108</v>
      </c>
      <c r="H6" s="230"/>
      <c r="I6" s="230"/>
      <c r="J6" s="230"/>
      <c r="K6" s="231"/>
      <c r="L6" s="229">
        <v>0</v>
      </c>
      <c r="M6" s="230"/>
      <c r="N6" s="230"/>
      <c r="O6" s="231"/>
      <c r="P6" s="229">
        <v>172480</v>
      </c>
      <c r="Q6" s="230"/>
      <c r="R6" s="230"/>
      <c r="S6" s="230"/>
      <c r="T6" s="231"/>
      <c r="U6" s="232"/>
      <c r="V6" s="232"/>
      <c r="W6" s="232"/>
      <c r="X6" s="232"/>
      <c r="Y6" s="232"/>
      <c r="Z6" s="232">
        <f>P6</f>
        <v>172480</v>
      </c>
      <c r="AA6" s="232"/>
      <c r="AB6" s="232"/>
      <c r="AC6" s="232"/>
      <c r="AD6" s="232"/>
    </row>
    <row r="7" spans="1:30" ht="30" customHeight="1">
      <c r="A7" s="235"/>
      <c r="B7" s="236"/>
      <c r="C7" s="225" t="s">
        <v>95</v>
      </c>
      <c r="D7" s="227"/>
      <c r="E7" s="227"/>
      <c r="F7" s="226"/>
      <c r="G7" s="229"/>
      <c r="H7" s="230"/>
      <c r="I7" s="230"/>
      <c r="J7" s="230"/>
      <c r="K7" s="231"/>
      <c r="L7" s="229">
        <f t="shared" si="0"/>
        <v>0</v>
      </c>
      <c r="M7" s="230"/>
      <c r="N7" s="230"/>
      <c r="O7" s="231"/>
      <c r="P7" s="229">
        <f>G36</f>
        <v>12420</v>
      </c>
      <c r="Q7" s="230"/>
      <c r="R7" s="230"/>
      <c r="S7" s="230"/>
      <c r="T7" s="231"/>
      <c r="U7" s="232"/>
      <c r="V7" s="232"/>
      <c r="W7" s="232"/>
      <c r="X7" s="232"/>
      <c r="Y7" s="232"/>
      <c r="Z7" s="232">
        <f t="shared" si="1"/>
        <v>12420</v>
      </c>
      <c r="AA7" s="232"/>
      <c r="AB7" s="232"/>
      <c r="AC7" s="232"/>
      <c r="AD7" s="232"/>
    </row>
    <row r="8" spans="1:30" ht="30" customHeight="1">
      <c r="A8" s="235"/>
      <c r="B8" s="236"/>
      <c r="C8" s="225" t="s">
        <v>96</v>
      </c>
      <c r="D8" s="227"/>
      <c r="E8" s="227"/>
      <c r="F8" s="226"/>
      <c r="G8" s="229"/>
      <c r="H8" s="230"/>
      <c r="I8" s="230"/>
      <c r="J8" s="230"/>
      <c r="K8" s="231"/>
      <c r="L8" s="229">
        <f t="shared" si="0"/>
        <v>0</v>
      </c>
      <c r="M8" s="230"/>
      <c r="N8" s="230"/>
      <c r="O8" s="231"/>
      <c r="P8" s="229">
        <f>T51</f>
        <v>19639</v>
      </c>
      <c r="Q8" s="230"/>
      <c r="R8" s="230"/>
      <c r="S8" s="230"/>
      <c r="T8" s="231"/>
      <c r="U8" s="232"/>
      <c r="V8" s="232"/>
      <c r="W8" s="232"/>
      <c r="X8" s="232"/>
      <c r="Y8" s="232"/>
      <c r="Z8" s="232">
        <f t="shared" si="1"/>
        <v>19639</v>
      </c>
      <c r="AA8" s="232"/>
      <c r="AB8" s="232"/>
      <c r="AC8" s="232"/>
      <c r="AD8" s="232"/>
    </row>
    <row r="9" spans="1:30" ht="30" customHeight="1">
      <c r="A9" s="235"/>
      <c r="B9" s="236"/>
      <c r="C9" s="225" t="s">
        <v>110</v>
      </c>
      <c r="D9" s="227"/>
      <c r="E9" s="227"/>
      <c r="F9" s="226"/>
      <c r="G9" s="229"/>
      <c r="H9" s="230"/>
      <c r="I9" s="230"/>
      <c r="J9" s="230"/>
      <c r="K9" s="231"/>
      <c r="L9" s="229">
        <f t="shared" si="0"/>
        <v>0</v>
      </c>
      <c r="M9" s="230"/>
      <c r="N9" s="230"/>
      <c r="O9" s="231"/>
      <c r="P9" s="229">
        <f>G44</f>
        <v>31180</v>
      </c>
      <c r="Q9" s="230"/>
      <c r="R9" s="230"/>
      <c r="S9" s="230"/>
      <c r="T9" s="231"/>
      <c r="U9" s="232"/>
      <c r="V9" s="232"/>
      <c r="W9" s="232"/>
      <c r="X9" s="232"/>
      <c r="Y9" s="232"/>
      <c r="Z9" s="232">
        <f t="shared" si="1"/>
        <v>31180</v>
      </c>
      <c r="AA9" s="232"/>
      <c r="AB9" s="232"/>
      <c r="AC9" s="232"/>
      <c r="AD9" s="232"/>
    </row>
    <row r="10" spans="1:30" ht="30" customHeight="1" thickBot="1">
      <c r="A10" s="237"/>
      <c r="B10" s="238"/>
      <c r="C10" s="225" t="s">
        <v>27</v>
      </c>
      <c r="D10" s="227"/>
      <c r="E10" s="227"/>
      <c r="F10" s="226"/>
      <c r="G10" s="229"/>
      <c r="H10" s="230"/>
      <c r="I10" s="230"/>
      <c r="J10" s="230"/>
      <c r="K10" s="231"/>
      <c r="L10" s="229">
        <f t="shared" ref="L10" si="2">G10*0.1</f>
        <v>0</v>
      </c>
      <c r="M10" s="230"/>
      <c r="N10" s="230"/>
      <c r="O10" s="231"/>
      <c r="P10" s="229">
        <v>121750</v>
      </c>
      <c r="Q10" s="230"/>
      <c r="R10" s="230"/>
      <c r="S10" s="230"/>
      <c r="T10" s="231"/>
      <c r="U10" s="232"/>
      <c r="V10" s="232"/>
      <c r="W10" s="232"/>
      <c r="X10" s="232"/>
      <c r="Y10" s="232"/>
      <c r="Z10" s="232">
        <f t="shared" ref="Z10" si="3">G10+L10+P10+U10</f>
        <v>121750</v>
      </c>
      <c r="AA10" s="232"/>
      <c r="AB10" s="232"/>
      <c r="AC10" s="232"/>
      <c r="AD10" s="232"/>
    </row>
    <row r="11" spans="1:30" ht="30" customHeight="1" thickBot="1">
      <c r="C11" s="25"/>
      <c r="D11" s="25"/>
      <c r="E11" s="25"/>
      <c r="F11" s="34"/>
      <c r="G11" s="246">
        <f>SUM(G4:G10)</f>
        <v>1117600</v>
      </c>
      <c r="H11" s="247"/>
      <c r="I11" s="247"/>
      <c r="J11" s="247"/>
      <c r="K11" s="248"/>
      <c r="L11" s="249">
        <f>SUM(L4:L10)</f>
        <v>111760</v>
      </c>
      <c r="M11" s="250"/>
      <c r="N11" s="250"/>
      <c r="O11" s="251"/>
      <c r="P11" s="246">
        <f>SUM(P4:P10)</f>
        <v>731689</v>
      </c>
      <c r="Q11" s="247"/>
      <c r="R11" s="247"/>
      <c r="S11" s="247"/>
      <c r="T11" s="248"/>
      <c r="U11" s="246">
        <f>SUM(U4:U10)</f>
        <v>0</v>
      </c>
      <c r="V11" s="247"/>
      <c r="W11" s="247"/>
      <c r="X11" s="247"/>
      <c r="Y11" s="248"/>
      <c r="Z11" s="252">
        <f>G11-P11-U11</f>
        <v>385911</v>
      </c>
      <c r="AA11" s="253"/>
      <c r="AB11" s="253"/>
      <c r="AC11" s="253"/>
      <c r="AD11" s="254"/>
    </row>
    <row r="12" spans="1:30" ht="27" customHeight="1">
      <c r="C12" s="25"/>
      <c r="D12" s="25"/>
      <c r="E12" s="25"/>
      <c r="F12" s="34"/>
      <c r="G12" s="25"/>
      <c r="H12" s="3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47"/>
      <c r="Z12" s="256" t="s">
        <v>99</v>
      </c>
      <c r="AA12" s="256"/>
      <c r="AB12" s="256"/>
      <c r="AC12" s="256"/>
      <c r="AD12" s="256"/>
    </row>
    <row r="13" spans="1:30" ht="27" customHeight="1">
      <c r="C13" s="25"/>
      <c r="D13" s="25"/>
      <c r="E13" s="25"/>
      <c r="F13" s="34"/>
      <c r="G13" s="25"/>
      <c r="H13" s="3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47"/>
      <c r="Z13" s="57"/>
      <c r="AA13" s="57"/>
      <c r="AB13" s="57"/>
      <c r="AC13" s="57"/>
      <c r="AD13" s="57"/>
    </row>
    <row r="14" spans="1:30" ht="27" customHeight="1">
      <c r="C14" s="25"/>
      <c r="D14" s="25"/>
      <c r="E14" s="25"/>
      <c r="F14" s="34"/>
      <c r="G14" s="25"/>
      <c r="H14" s="3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47"/>
      <c r="Z14" s="57"/>
      <c r="AA14" s="57"/>
      <c r="AB14" s="57"/>
      <c r="AC14" s="57"/>
      <c r="AD14" s="57"/>
    </row>
    <row r="15" spans="1:30" ht="20.399999999999999" customHeight="1" thickBot="1">
      <c r="A15" s="255" t="s">
        <v>57</v>
      </c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4"/>
      <c r="Y15" s="24"/>
      <c r="Z15" s="24"/>
    </row>
    <row r="16" spans="1:30" ht="28.2" customHeight="1" thickBot="1">
      <c r="B16" s="59" t="s">
        <v>13</v>
      </c>
      <c r="C16" s="60"/>
      <c r="D16" s="60"/>
      <c r="E16" s="60"/>
      <c r="F16" s="61"/>
      <c r="G16" s="60" t="s">
        <v>44</v>
      </c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110" t="s">
        <v>15</v>
      </c>
      <c r="S16" s="111"/>
      <c r="T16" s="112"/>
      <c r="U16" s="111" t="s">
        <v>43</v>
      </c>
      <c r="V16" s="111"/>
      <c r="W16" s="112"/>
      <c r="X16" s="115" t="s">
        <v>16</v>
      </c>
      <c r="Y16" s="245"/>
      <c r="Z16" s="116"/>
      <c r="AA16" s="115" t="s">
        <v>17</v>
      </c>
      <c r="AB16" s="245"/>
      <c r="AC16" s="116"/>
    </row>
    <row r="17" spans="2:29" ht="28.2" customHeight="1">
      <c r="B17" s="289">
        <v>1</v>
      </c>
      <c r="C17" s="291" t="s">
        <v>25</v>
      </c>
      <c r="D17" s="292"/>
      <c r="E17" s="292"/>
      <c r="F17" s="293"/>
      <c r="G17" s="45" t="s">
        <v>45</v>
      </c>
      <c r="H17" s="35"/>
      <c r="I17" s="30" t="s">
        <v>20</v>
      </c>
      <c r="J17" s="39"/>
      <c r="K17" s="31" t="s">
        <v>21</v>
      </c>
      <c r="L17" s="297"/>
      <c r="M17" s="298"/>
      <c r="N17" s="298"/>
      <c r="O17" s="298"/>
      <c r="P17" s="298"/>
      <c r="Q17" s="299"/>
      <c r="R17" s="300">
        <v>15000</v>
      </c>
      <c r="S17" s="301"/>
      <c r="T17" s="302"/>
      <c r="U17" s="301">
        <v>2500</v>
      </c>
      <c r="V17" s="301"/>
      <c r="W17" s="302"/>
      <c r="X17" s="257"/>
      <c r="Y17" s="258"/>
      <c r="Z17" s="259"/>
      <c r="AA17" s="257">
        <f>H18*R18+X17+J18*U18</f>
        <v>29687.5</v>
      </c>
      <c r="AB17" s="258"/>
      <c r="AC17" s="259"/>
    </row>
    <row r="18" spans="2:29" ht="28.2" customHeight="1" thickBot="1">
      <c r="B18" s="290"/>
      <c r="C18" s="294"/>
      <c r="D18" s="295"/>
      <c r="E18" s="295"/>
      <c r="F18" s="296"/>
      <c r="G18" s="43" t="s">
        <v>46</v>
      </c>
      <c r="H18" s="36">
        <v>1</v>
      </c>
      <c r="I18" s="32" t="s">
        <v>55</v>
      </c>
      <c r="J18" s="40">
        <v>3.5</v>
      </c>
      <c r="K18" s="33" t="s">
        <v>21</v>
      </c>
      <c r="L18" s="263" t="s">
        <v>56</v>
      </c>
      <c r="M18" s="264"/>
      <c r="N18" s="264"/>
      <c r="O18" s="264"/>
      <c r="P18" s="264"/>
      <c r="Q18" s="265"/>
      <c r="R18" s="266">
        <v>18750</v>
      </c>
      <c r="S18" s="267"/>
      <c r="T18" s="268"/>
      <c r="U18" s="267">
        <v>3125</v>
      </c>
      <c r="V18" s="267"/>
      <c r="W18" s="268"/>
      <c r="X18" s="260"/>
      <c r="Y18" s="261"/>
      <c r="Z18" s="262"/>
      <c r="AA18" s="260"/>
      <c r="AB18" s="261"/>
      <c r="AC18" s="262"/>
    </row>
    <row r="19" spans="2:29" ht="28.2" customHeight="1">
      <c r="B19" s="269">
        <v>2</v>
      </c>
      <c r="C19" s="271" t="s">
        <v>40</v>
      </c>
      <c r="D19" s="272"/>
      <c r="E19" s="272"/>
      <c r="F19" s="273"/>
      <c r="G19" s="46" t="s">
        <v>45</v>
      </c>
      <c r="H19" s="37"/>
      <c r="I19" s="26" t="s">
        <v>20</v>
      </c>
      <c r="J19" s="41"/>
      <c r="K19" s="27" t="s">
        <v>21</v>
      </c>
      <c r="L19" s="277"/>
      <c r="M19" s="278"/>
      <c r="N19" s="278"/>
      <c r="O19" s="278"/>
      <c r="P19" s="278"/>
      <c r="Q19" s="279"/>
      <c r="R19" s="280">
        <v>15000</v>
      </c>
      <c r="S19" s="281"/>
      <c r="T19" s="282"/>
      <c r="U19" s="281">
        <v>2500</v>
      </c>
      <c r="V19" s="281"/>
      <c r="W19" s="282"/>
      <c r="X19" s="283">
        <v>3000</v>
      </c>
      <c r="Y19" s="284"/>
      <c r="Z19" s="285"/>
      <c r="AA19" s="283">
        <f>H20*R20+X19+J20*U20</f>
        <v>32687.5</v>
      </c>
      <c r="AB19" s="284"/>
      <c r="AC19" s="285"/>
    </row>
    <row r="20" spans="2:29" ht="28.2" customHeight="1" thickBot="1">
      <c r="B20" s="270"/>
      <c r="C20" s="274"/>
      <c r="D20" s="275"/>
      <c r="E20" s="275"/>
      <c r="F20" s="276"/>
      <c r="G20" s="44" t="s">
        <v>46</v>
      </c>
      <c r="H20" s="38">
        <v>1</v>
      </c>
      <c r="I20" s="28" t="s">
        <v>20</v>
      </c>
      <c r="J20" s="42">
        <v>3.5</v>
      </c>
      <c r="K20" s="29" t="s">
        <v>21</v>
      </c>
      <c r="L20" s="303" t="s">
        <v>56</v>
      </c>
      <c r="M20" s="304"/>
      <c r="N20" s="304"/>
      <c r="O20" s="304"/>
      <c r="P20" s="304"/>
      <c r="Q20" s="305"/>
      <c r="R20" s="306">
        <v>18750</v>
      </c>
      <c r="S20" s="307"/>
      <c r="T20" s="308"/>
      <c r="U20" s="307">
        <v>3125</v>
      </c>
      <c r="V20" s="307"/>
      <c r="W20" s="308"/>
      <c r="X20" s="286"/>
      <c r="Y20" s="287"/>
      <c r="Z20" s="288"/>
      <c r="AA20" s="286"/>
      <c r="AB20" s="287"/>
      <c r="AC20" s="288"/>
    </row>
    <row r="21" spans="2:29" ht="28.2" customHeight="1">
      <c r="B21" s="289">
        <v>3</v>
      </c>
      <c r="C21" s="291" t="s">
        <v>41</v>
      </c>
      <c r="D21" s="292"/>
      <c r="E21" s="292"/>
      <c r="F21" s="293"/>
      <c r="G21" s="45" t="s">
        <v>45</v>
      </c>
      <c r="H21" s="35"/>
      <c r="I21" s="30" t="s">
        <v>20</v>
      </c>
      <c r="J21" s="39"/>
      <c r="K21" s="31" t="s">
        <v>21</v>
      </c>
      <c r="L21" s="297"/>
      <c r="M21" s="298"/>
      <c r="N21" s="298"/>
      <c r="O21" s="298"/>
      <c r="P21" s="298"/>
      <c r="Q21" s="299"/>
      <c r="R21" s="300">
        <v>15000</v>
      </c>
      <c r="S21" s="301"/>
      <c r="T21" s="302"/>
      <c r="U21" s="301">
        <v>2500</v>
      </c>
      <c r="V21" s="301"/>
      <c r="W21" s="302"/>
      <c r="X21" s="257"/>
      <c r="Y21" s="258"/>
      <c r="Z21" s="259"/>
      <c r="AA21" s="257">
        <f>H22*R22+X21+J22*U22</f>
        <v>29687.5</v>
      </c>
      <c r="AB21" s="258"/>
      <c r="AC21" s="259"/>
    </row>
    <row r="22" spans="2:29" ht="28.2" customHeight="1" thickBot="1">
      <c r="B22" s="290"/>
      <c r="C22" s="294"/>
      <c r="D22" s="295"/>
      <c r="E22" s="295"/>
      <c r="F22" s="296"/>
      <c r="G22" s="43" t="s">
        <v>46</v>
      </c>
      <c r="H22" s="36">
        <v>1</v>
      </c>
      <c r="I22" s="32" t="s">
        <v>20</v>
      </c>
      <c r="J22" s="40">
        <v>3.5</v>
      </c>
      <c r="K22" s="33" t="s">
        <v>21</v>
      </c>
      <c r="L22" s="263" t="s">
        <v>56</v>
      </c>
      <c r="M22" s="264"/>
      <c r="N22" s="264"/>
      <c r="O22" s="264"/>
      <c r="P22" s="264"/>
      <c r="Q22" s="265"/>
      <c r="R22" s="266">
        <v>18750</v>
      </c>
      <c r="S22" s="267"/>
      <c r="T22" s="268"/>
      <c r="U22" s="267">
        <v>3125</v>
      </c>
      <c r="V22" s="267"/>
      <c r="W22" s="268"/>
      <c r="X22" s="260"/>
      <c r="Y22" s="261"/>
      <c r="Z22" s="262"/>
      <c r="AA22" s="260"/>
      <c r="AB22" s="261"/>
      <c r="AC22" s="262"/>
    </row>
    <row r="23" spans="2:29" ht="28.2" customHeight="1">
      <c r="B23" s="269">
        <v>4</v>
      </c>
      <c r="C23" s="271" t="s">
        <v>47</v>
      </c>
      <c r="D23" s="272"/>
      <c r="E23" s="272"/>
      <c r="F23" s="273"/>
      <c r="G23" s="46" t="s">
        <v>45</v>
      </c>
      <c r="H23" s="37"/>
      <c r="I23" s="26" t="s">
        <v>20</v>
      </c>
      <c r="J23" s="41"/>
      <c r="K23" s="27" t="s">
        <v>21</v>
      </c>
      <c r="L23" s="277"/>
      <c r="M23" s="278"/>
      <c r="N23" s="278"/>
      <c r="O23" s="278"/>
      <c r="P23" s="278"/>
      <c r="Q23" s="279"/>
      <c r="R23" s="280">
        <v>15000</v>
      </c>
      <c r="S23" s="281"/>
      <c r="T23" s="282"/>
      <c r="U23" s="281">
        <v>2500</v>
      </c>
      <c r="V23" s="281"/>
      <c r="W23" s="282"/>
      <c r="X23" s="283"/>
      <c r="Y23" s="284"/>
      <c r="Z23" s="285"/>
      <c r="AA23" s="283">
        <f>H24*R24+X23+J24*U24</f>
        <v>29687.5</v>
      </c>
      <c r="AB23" s="284"/>
      <c r="AC23" s="285"/>
    </row>
    <row r="24" spans="2:29" ht="28.2" customHeight="1" thickBot="1">
      <c r="B24" s="270"/>
      <c r="C24" s="274"/>
      <c r="D24" s="275"/>
      <c r="E24" s="275"/>
      <c r="F24" s="276"/>
      <c r="G24" s="44" t="s">
        <v>46</v>
      </c>
      <c r="H24" s="38">
        <v>1</v>
      </c>
      <c r="I24" s="28" t="s">
        <v>20</v>
      </c>
      <c r="J24" s="42">
        <v>3.5</v>
      </c>
      <c r="K24" s="29" t="s">
        <v>21</v>
      </c>
      <c r="L24" s="303" t="s">
        <v>56</v>
      </c>
      <c r="M24" s="304"/>
      <c r="N24" s="304"/>
      <c r="O24" s="304"/>
      <c r="P24" s="304"/>
      <c r="Q24" s="305"/>
      <c r="R24" s="306">
        <v>18750</v>
      </c>
      <c r="S24" s="307"/>
      <c r="T24" s="308"/>
      <c r="U24" s="307">
        <v>3125</v>
      </c>
      <c r="V24" s="307"/>
      <c r="W24" s="308"/>
      <c r="X24" s="286"/>
      <c r="Y24" s="287"/>
      <c r="Z24" s="288"/>
      <c r="AA24" s="286"/>
      <c r="AB24" s="287"/>
      <c r="AC24" s="288"/>
    </row>
    <row r="25" spans="2:29" ht="28.2" customHeight="1" thickBot="1">
      <c r="X25"/>
      <c r="Y25"/>
      <c r="Z25" s="309">
        <f>SUM(AA17:AA24)</f>
        <v>121750</v>
      </c>
      <c r="AA25" s="310"/>
      <c r="AB25" s="310"/>
      <c r="AC25" s="311"/>
    </row>
    <row r="26" spans="2:29" ht="21" customHeight="1"/>
    <row r="28" spans="2:29" ht="30" customHeight="1">
      <c r="F28" s="4"/>
      <c r="J28" s="1"/>
      <c r="P28" s="2"/>
      <c r="R28" s="1"/>
      <c r="X28" s="2"/>
      <c r="Y28"/>
      <c r="Z28"/>
    </row>
    <row r="29" spans="2:29" ht="25.2" customHeight="1"/>
    <row r="30" spans="2:29" ht="25.2" customHeight="1">
      <c r="B30" s="324" t="s">
        <v>97</v>
      </c>
      <c r="C30" s="324"/>
      <c r="D30" s="324"/>
      <c r="E30" s="324"/>
      <c r="F30" s="324"/>
      <c r="G30" s="324"/>
      <c r="H30" s="324"/>
      <c r="I30" s="324"/>
      <c r="J30" s="324"/>
      <c r="K30" s="50"/>
      <c r="L30" s="324" t="s">
        <v>98</v>
      </c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324"/>
      <c r="Y30" s="324"/>
      <c r="Z30" s="324"/>
      <c r="AA30" s="324"/>
      <c r="AB30" s="324"/>
    </row>
    <row r="31" spans="2:29" ht="25.2" customHeight="1">
      <c r="B31" s="131" t="s">
        <v>61</v>
      </c>
      <c r="C31" s="131"/>
      <c r="D31" s="131"/>
      <c r="E31" s="131"/>
      <c r="F31" s="131"/>
      <c r="G31" s="168">
        <v>4580</v>
      </c>
      <c r="H31" s="168"/>
      <c r="I31" s="168"/>
      <c r="J31" s="168"/>
      <c r="K31"/>
      <c r="L31" s="313">
        <v>45574</v>
      </c>
      <c r="M31" s="318"/>
      <c r="N31" s="319"/>
      <c r="O31" s="320" t="s">
        <v>69</v>
      </c>
      <c r="P31" s="320"/>
      <c r="Q31" s="320"/>
      <c r="R31" s="320"/>
      <c r="S31" s="320"/>
      <c r="T31" s="168">
        <v>300</v>
      </c>
      <c r="U31" s="168"/>
      <c r="V31" s="168"/>
      <c r="W31" s="168"/>
      <c r="X31" s="317" t="s">
        <v>73</v>
      </c>
      <c r="Y31" s="317"/>
      <c r="Z31" s="317"/>
      <c r="AA31" s="312" t="s">
        <v>91</v>
      </c>
      <c r="AB31" s="312"/>
    </row>
    <row r="32" spans="2:29" ht="25.2" customHeight="1">
      <c r="B32" s="131" t="s">
        <v>62</v>
      </c>
      <c r="C32" s="131"/>
      <c r="D32" s="131"/>
      <c r="E32" s="131"/>
      <c r="F32" s="131"/>
      <c r="G32" s="168">
        <v>1420</v>
      </c>
      <c r="H32" s="168"/>
      <c r="I32" s="168"/>
      <c r="J32" s="168"/>
      <c r="K32"/>
      <c r="L32" s="313">
        <v>45574</v>
      </c>
      <c r="M32" s="314"/>
      <c r="N32" s="315"/>
      <c r="O32" s="316" t="s">
        <v>70</v>
      </c>
      <c r="P32" s="316"/>
      <c r="Q32" s="316"/>
      <c r="R32" s="316"/>
      <c r="S32" s="316"/>
      <c r="T32" s="168">
        <v>170</v>
      </c>
      <c r="U32" s="168"/>
      <c r="V32" s="168"/>
      <c r="W32" s="168"/>
      <c r="X32" s="317"/>
      <c r="Y32" s="317"/>
      <c r="Z32" s="317"/>
      <c r="AA32" s="312" t="s">
        <v>91</v>
      </c>
      <c r="AB32" s="312"/>
    </row>
    <row r="33" spans="2:28" ht="25.2" customHeight="1">
      <c r="B33" s="131" t="s">
        <v>63</v>
      </c>
      <c r="C33" s="131"/>
      <c r="D33" s="131"/>
      <c r="E33" s="131"/>
      <c r="F33" s="131"/>
      <c r="G33" s="168">
        <v>470</v>
      </c>
      <c r="H33" s="168"/>
      <c r="I33" s="168"/>
      <c r="J33" s="168"/>
      <c r="K33"/>
      <c r="L33" s="313">
        <v>45574</v>
      </c>
      <c r="M33" s="314"/>
      <c r="N33" s="315"/>
      <c r="O33" s="316" t="s">
        <v>71</v>
      </c>
      <c r="P33" s="316"/>
      <c r="Q33" s="316"/>
      <c r="R33" s="316"/>
      <c r="S33" s="316"/>
      <c r="T33" s="168">
        <v>200</v>
      </c>
      <c r="U33" s="168"/>
      <c r="V33" s="168"/>
      <c r="W33" s="168"/>
      <c r="X33" s="317"/>
      <c r="Y33" s="317"/>
      <c r="Z33" s="317"/>
      <c r="AA33" s="312" t="s">
        <v>91</v>
      </c>
      <c r="AB33" s="312"/>
    </row>
    <row r="34" spans="2:28" ht="25.2" customHeight="1">
      <c r="B34" s="131" t="s">
        <v>64</v>
      </c>
      <c r="C34" s="131"/>
      <c r="D34" s="131"/>
      <c r="E34" s="131"/>
      <c r="F34" s="131"/>
      <c r="G34" s="168">
        <v>2750</v>
      </c>
      <c r="H34" s="168"/>
      <c r="I34" s="168"/>
      <c r="J34" s="168"/>
      <c r="K34"/>
      <c r="L34" s="313">
        <v>45575</v>
      </c>
      <c r="M34" s="314"/>
      <c r="N34" s="315"/>
      <c r="O34" s="316" t="s">
        <v>74</v>
      </c>
      <c r="P34" s="316"/>
      <c r="Q34" s="316"/>
      <c r="R34" s="316"/>
      <c r="S34" s="316"/>
      <c r="T34" s="168">
        <v>200</v>
      </c>
      <c r="U34" s="168"/>
      <c r="V34" s="168"/>
      <c r="W34" s="168"/>
      <c r="X34" s="317"/>
      <c r="Y34" s="317"/>
      <c r="Z34" s="317"/>
      <c r="AA34" s="312" t="s">
        <v>91</v>
      </c>
      <c r="AB34" s="312"/>
    </row>
    <row r="35" spans="2:28" ht="25.2" customHeight="1">
      <c r="B35" s="131" t="s">
        <v>65</v>
      </c>
      <c r="C35" s="131"/>
      <c r="D35" s="131"/>
      <c r="E35" s="131"/>
      <c r="F35" s="131"/>
      <c r="G35" s="168">
        <v>3200</v>
      </c>
      <c r="H35" s="168"/>
      <c r="I35" s="168"/>
      <c r="J35" s="168"/>
      <c r="K35"/>
      <c r="L35" s="313">
        <v>45575</v>
      </c>
      <c r="M35" s="314"/>
      <c r="N35" s="315"/>
      <c r="O35" s="316" t="s">
        <v>75</v>
      </c>
      <c r="P35" s="316"/>
      <c r="Q35" s="316"/>
      <c r="R35" s="316"/>
      <c r="S35" s="316"/>
      <c r="T35" s="168">
        <v>170</v>
      </c>
      <c r="U35" s="168"/>
      <c r="V35" s="168"/>
      <c r="W35" s="168"/>
      <c r="X35" s="317"/>
      <c r="Y35" s="317"/>
      <c r="Z35" s="317"/>
      <c r="AA35" s="312" t="s">
        <v>91</v>
      </c>
      <c r="AB35" s="312"/>
    </row>
    <row r="36" spans="2:28" ht="25.2" customHeight="1">
      <c r="B36" s="321"/>
      <c r="C36" s="322"/>
      <c r="D36" s="322"/>
      <c r="E36" s="322"/>
      <c r="F36" s="322"/>
      <c r="G36" s="185">
        <f>SUM(G31:G35)</f>
        <v>12420</v>
      </c>
      <c r="H36" s="199"/>
      <c r="I36" s="199"/>
      <c r="J36" s="199"/>
      <c r="K36"/>
      <c r="L36" s="313">
        <v>45575</v>
      </c>
      <c r="M36" s="314"/>
      <c r="N36" s="315"/>
      <c r="O36" s="316" t="s">
        <v>68</v>
      </c>
      <c r="P36" s="316"/>
      <c r="Q36" s="316"/>
      <c r="R36" s="316"/>
      <c r="S36" s="316"/>
      <c r="T36" s="168">
        <v>900</v>
      </c>
      <c r="U36" s="168"/>
      <c r="V36" s="168"/>
      <c r="W36" s="168"/>
      <c r="X36" s="317"/>
      <c r="Y36" s="317"/>
      <c r="Z36" s="317"/>
      <c r="AA36" s="312" t="s">
        <v>91</v>
      </c>
      <c r="AB36" s="312"/>
    </row>
    <row r="37" spans="2:28" ht="25.2" customHeight="1">
      <c r="B37"/>
      <c r="C37"/>
      <c r="D37"/>
      <c r="E37"/>
      <c r="F37"/>
      <c r="G37"/>
      <c r="H37"/>
      <c r="I37"/>
      <c r="J37"/>
      <c r="K37"/>
      <c r="L37" s="313">
        <v>45575</v>
      </c>
      <c r="M37" s="314"/>
      <c r="N37" s="315"/>
      <c r="O37" s="316" t="s">
        <v>68</v>
      </c>
      <c r="P37" s="316"/>
      <c r="Q37" s="316"/>
      <c r="R37" s="316"/>
      <c r="S37" s="316"/>
      <c r="T37" s="168">
        <v>2900</v>
      </c>
      <c r="U37" s="168"/>
      <c r="V37" s="168"/>
      <c r="W37" s="168"/>
      <c r="X37" s="317" t="s">
        <v>73</v>
      </c>
      <c r="Y37" s="317"/>
      <c r="Z37" s="317"/>
      <c r="AA37" s="312" t="s">
        <v>91</v>
      </c>
      <c r="AB37" s="312"/>
    </row>
    <row r="38" spans="2:28" ht="25.2" customHeight="1">
      <c r="B38" s="324" t="s">
        <v>111</v>
      </c>
      <c r="C38" s="324"/>
      <c r="D38" s="324"/>
      <c r="E38" s="324"/>
      <c r="F38" s="324"/>
      <c r="G38" s="324"/>
      <c r="H38" s="324"/>
      <c r="I38" s="324"/>
      <c r="J38" s="324"/>
      <c r="K38"/>
      <c r="L38" s="313">
        <v>45576</v>
      </c>
      <c r="M38" s="314"/>
      <c r="N38" s="315"/>
      <c r="O38" s="316" t="s">
        <v>87</v>
      </c>
      <c r="P38" s="316"/>
      <c r="Q38" s="316"/>
      <c r="R38" s="316"/>
      <c r="S38" s="316"/>
      <c r="T38" s="168">
        <v>300</v>
      </c>
      <c r="U38" s="168"/>
      <c r="V38" s="168"/>
      <c r="W38" s="168"/>
      <c r="X38" s="317"/>
      <c r="Y38" s="317"/>
      <c r="Z38" s="317"/>
      <c r="AA38" s="312" t="s">
        <v>91</v>
      </c>
      <c r="AB38" s="312"/>
    </row>
    <row r="39" spans="2:28" ht="25.2" customHeight="1">
      <c r="B39" s="325" t="s">
        <v>112</v>
      </c>
      <c r="C39" s="325"/>
      <c r="D39" s="325"/>
      <c r="E39" s="325"/>
      <c r="F39" s="325"/>
      <c r="G39" s="168">
        <v>10600</v>
      </c>
      <c r="H39" s="168"/>
      <c r="I39" s="168"/>
      <c r="J39" s="168"/>
      <c r="K39"/>
      <c r="L39" s="313">
        <v>45576</v>
      </c>
      <c r="M39" s="314"/>
      <c r="N39" s="315"/>
      <c r="O39" s="316" t="s">
        <v>88</v>
      </c>
      <c r="P39" s="316"/>
      <c r="Q39" s="316"/>
      <c r="R39" s="316"/>
      <c r="S39" s="316"/>
      <c r="T39" s="168">
        <v>240</v>
      </c>
      <c r="U39" s="168"/>
      <c r="V39" s="168"/>
      <c r="W39" s="168"/>
      <c r="X39" s="317"/>
      <c r="Y39" s="317"/>
      <c r="Z39" s="317"/>
      <c r="AA39" s="312" t="s">
        <v>91</v>
      </c>
      <c r="AB39" s="312"/>
    </row>
    <row r="40" spans="2:28" ht="25.2" customHeight="1">
      <c r="B40" s="325" t="s">
        <v>113</v>
      </c>
      <c r="C40" s="325"/>
      <c r="D40" s="325"/>
      <c r="E40" s="325"/>
      <c r="F40" s="325"/>
      <c r="G40" s="168">
        <v>6600</v>
      </c>
      <c r="H40" s="168"/>
      <c r="I40" s="168"/>
      <c r="J40" s="168"/>
      <c r="K40"/>
      <c r="L40" s="313">
        <v>45576</v>
      </c>
      <c r="M40" s="314"/>
      <c r="N40" s="315"/>
      <c r="O40" s="316" t="s">
        <v>89</v>
      </c>
      <c r="P40" s="316"/>
      <c r="Q40" s="316"/>
      <c r="R40" s="316"/>
      <c r="S40" s="316"/>
      <c r="T40" s="168">
        <v>170</v>
      </c>
      <c r="U40" s="168"/>
      <c r="V40" s="168"/>
      <c r="W40" s="168"/>
      <c r="X40" s="317"/>
      <c r="Y40" s="317"/>
      <c r="Z40" s="317"/>
      <c r="AA40" s="312" t="s">
        <v>91</v>
      </c>
      <c r="AB40" s="312"/>
    </row>
    <row r="41" spans="2:28" ht="25.2" customHeight="1">
      <c r="B41" s="325" t="s">
        <v>114</v>
      </c>
      <c r="C41" s="325"/>
      <c r="D41" s="325"/>
      <c r="E41" s="325"/>
      <c r="F41" s="325"/>
      <c r="G41" s="168">
        <v>7000</v>
      </c>
      <c r="H41" s="168"/>
      <c r="I41" s="168"/>
      <c r="J41" s="168"/>
      <c r="K41"/>
      <c r="L41" s="313">
        <v>45576</v>
      </c>
      <c r="M41" s="314"/>
      <c r="N41" s="315"/>
      <c r="O41" s="316" t="s">
        <v>68</v>
      </c>
      <c r="P41" s="316"/>
      <c r="Q41" s="316"/>
      <c r="R41" s="316"/>
      <c r="S41" s="316"/>
      <c r="T41" s="168">
        <v>1400</v>
      </c>
      <c r="U41" s="168"/>
      <c r="V41" s="168"/>
      <c r="W41" s="168"/>
      <c r="X41" s="317" t="s">
        <v>73</v>
      </c>
      <c r="Y41" s="317"/>
      <c r="Z41" s="317"/>
      <c r="AA41" s="312" t="s">
        <v>91</v>
      </c>
      <c r="AB41" s="312"/>
    </row>
    <row r="42" spans="2:28" ht="25.2" customHeight="1">
      <c r="B42" s="325" t="s">
        <v>115</v>
      </c>
      <c r="C42" s="325"/>
      <c r="D42" s="325"/>
      <c r="E42" s="325"/>
      <c r="F42" s="325"/>
      <c r="G42" s="168">
        <v>6980</v>
      </c>
      <c r="H42" s="168"/>
      <c r="I42" s="168"/>
      <c r="J42" s="168"/>
      <c r="K42"/>
      <c r="L42" s="313">
        <v>45576</v>
      </c>
      <c r="M42" s="314"/>
      <c r="N42" s="315"/>
      <c r="O42" s="316" t="s">
        <v>90</v>
      </c>
      <c r="P42" s="316"/>
      <c r="Q42" s="316"/>
      <c r="R42" s="316"/>
      <c r="S42" s="316"/>
      <c r="T42" s="168">
        <v>1767</v>
      </c>
      <c r="U42" s="168"/>
      <c r="V42" s="168"/>
      <c r="W42" s="168"/>
      <c r="X42" s="317" t="s">
        <v>73</v>
      </c>
      <c r="Y42" s="317"/>
      <c r="Z42" s="317"/>
      <c r="AA42" s="317"/>
      <c r="AB42" s="317"/>
    </row>
    <row r="43" spans="2:28" ht="25.2" customHeight="1">
      <c r="B43" s="325"/>
      <c r="C43" s="325"/>
      <c r="D43" s="325"/>
      <c r="E43" s="325"/>
      <c r="F43" s="325"/>
      <c r="G43" s="168"/>
      <c r="H43" s="168"/>
      <c r="I43" s="168"/>
      <c r="J43" s="168"/>
      <c r="K43"/>
      <c r="L43" s="313">
        <v>45588</v>
      </c>
      <c r="M43" s="314"/>
      <c r="N43" s="315"/>
      <c r="O43" s="323" t="s">
        <v>77</v>
      </c>
      <c r="P43" s="323"/>
      <c r="Q43" s="323"/>
      <c r="R43" s="323"/>
      <c r="S43" s="323"/>
      <c r="T43" s="168">
        <v>1542</v>
      </c>
      <c r="U43" s="168"/>
      <c r="V43" s="168"/>
      <c r="W43" s="168"/>
      <c r="X43" s="317" t="s">
        <v>73</v>
      </c>
      <c r="Y43" s="317"/>
      <c r="Z43" s="317"/>
      <c r="AA43" s="312" t="s">
        <v>91</v>
      </c>
      <c r="AB43" s="312"/>
    </row>
    <row r="44" spans="2:28" ht="25.2" customHeight="1">
      <c r="B44" s="321"/>
      <c r="C44" s="322"/>
      <c r="D44" s="322"/>
      <c r="E44" s="322"/>
      <c r="F44" s="322"/>
      <c r="G44" s="185">
        <f>SUM(G39:G43)</f>
        <v>31180</v>
      </c>
      <c r="H44" s="199"/>
      <c r="I44" s="199"/>
      <c r="J44" s="199"/>
      <c r="K44"/>
      <c r="L44" s="313">
        <v>45595</v>
      </c>
      <c r="M44" s="314"/>
      <c r="N44" s="315"/>
      <c r="O44" s="316" t="s">
        <v>78</v>
      </c>
      <c r="P44" s="316"/>
      <c r="Q44" s="316"/>
      <c r="R44" s="316"/>
      <c r="S44" s="316"/>
      <c r="T44" s="168">
        <v>170</v>
      </c>
      <c r="U44" s="168"/>
      <c r="V44" s="168"/>
      <c r="W44" s="168"/>
      <c r="X44" s="317"/>
      <c r="Y44" s="317"/>
      <c r="Z44" s="317"/>
      <c r="AA44" s="312" t="s">
        <v>91</v>
      </c>
      <c r="AB44" s="312"/>
    </row>
    <row r="45" spans="2:28" ht="25.2" customHeight="1">
      <c r="B45"/>
      <c r="C45"/>
      <c r="D45"/>
      <c r="E45"/>
      <c r="F45"/>
      <c r="G45"/>
      <c r="H45"/>
      <c r="I45"/>
      <c r="J45"/>
      <c r="K45"/>
      <c r="L45" s="313">
        <v>45596</v>
      </c>
      <c r="M45" s="314"/>
      <c r="N45" s="315"/>
      <c r="O45" s="316" t="s">
        <v>79</v>
      </c>
      <c r="P45" s="316"/>
      <c r="Q45" s="316"/>
      <c r="R45" s="316"/>
      <c r="S45" s="316"/>
      <c r="T45" s="168">
        <v>170</v>
      </c>
      <c r="U45" s="168"/>
      <c r="V45" s="168"/>
      <c r="W45" s="168"/>
      <c r="X45" s="317"/>
      <c r="Y45" s="317"/>
      <c r="Z45" s="317"/>
      <c r="AA45" s="312" t="s">
        <v>91</v>
      </c>
      <c r="AB45" s="312"/>
    </row>
    <row r="46" spans="2:28" ht="25.2" customHeight="1">
      <c r="B46" s="223"/>
      <c r="C46" s="223"/>
      <c r="D46" s="223"/>
      <c r="E46" s="223"/>
      <c r="F46" s="223"/>
      <c r="G46" s="223"/>
      <c r="H46" s="223"/>
      <c r="I46" s="223"/>
      <c r="J46" s="223"/>
      <c r="K46"/>
      <c r="L46" s="313">
        <v>45604</v>
      </c>
      <c r="M46" s="314"/>
      <c r="N46" s="315"/>
      <c r="O46" s="316" t="s">
        <v>81</v>
      </c>
      <c r="P46" s="316"/>
      <c r="Q46" s="316"/>
      <c r="R46" s="316"/>
      <c r="S46" s="316"/>
      <c r="T46" s="168">
        <v>1650</v>
      </c>
      <c r="U46" s="168"/>
      <c r="V46" s="168"/>
      <c r="W46" s="168"/>
      <c r="X46" s="317"/>
      <c r="Y46" s="317"/>
      <c r="Z46" s="317"/>
      <c r="AA46" s="312" t="s">
        <v>91</v>
      </c>
      <c r="AB46" s="312"/>
    </row>
    <row r="47" spans="2:28" ht="25.2" customHeight="1">
      <c r="B47" s="223"/>
      <c r="C47" s="223"/>
      <c r="D47" s="223"/>
      <c r="E47" s="223"/>
      <c r="F47" s="223"/>
      <c r="G47" s="223"/>
      <c r="H47" s="223"/>
      <c r="I47" s="223"/>
      <c r="J47" s="223"/>
      <c r="K47"/>
      <c r="L47" s="313">
        <v>45604</v>
      </c>
      <c r="M47" s="314"/>
      <c r="N47" s="315"/>
      <c r="O47" s="316" t="s">
        <v>82</v>
      </c>
      <c r="P47" s="316"/>
      <c r="Q47" s="316"/>
      <c r="R47" s="316"/>
      <c r="S47" s="316"/>
      <c r="T47" s="168">
        <v>1170</v>
      </c>
      <c r="U47" s="168"/>
      <c r="V47" s="168"/>
      <c r="W47" s="168"/>
      <c r="X47" s="317"/>
      <c r="Y47" s="317"/>
      <c r="Z47" s="317"/>
      <c r="AA47" s="312" t="s">
        <v>91</v>
      </c>
      <c r="AB47" s="312"/>
    </row>
    <row r="48" spans="2:28" ht="25.2" customHeight="1">
      <c r="B48" s="223"/>
      <c r="C48" s="223"/>
      <c r="D48" s="223"/>
      <c r="E48" s="223"/>
      <c r="F48" s="223"/>
      <c r="G48" s="223"/>
      <c r="H48" s="223"/>
      <c r="I48" s="223"/>
      <c r="J48" s="223"/>
      <c r="K48"/>
      <c r="L48" s="313">
        <v>45604</v>
      </c>
      <c r="M48" s="314"/>
      <c r="N48" s="315"/>
      <c r="O48" s="316" t="s">
        <v>83</v>
      </c>
      <c r="P48" s="316"/>
      <c r="Q48" s="316"/>
      <c r="R48" s="316"/>
      <c r="S48" s="316"/>
      <c r="T48" s="168">
        <v>170</v>
      </c>
      <c r="U48" s="168"/>
      <c r="V48" s="168"/>
      <c r="W48" s="168"/>
      <c r="X48" s="317"/>
      <c r="Y48" s="317"/>
      <c r="Z48" s="317"/>
      <c r="AA48" s="312" t="s">
        <v>91</v>
      </c>
      <c r="AB48" s="312"/>
    </row>
    <row r="49" spans="2:34" ht="25.2" customHeight="1">
      <c r="B49" s="223"/>
      <c r="C49" s="223"/>
      <c r="D49" s="223"/>
      <c r="E49" s="223"/>
      <c r="F49" s="223"/>
      <c r="G49" s="223"/>
      <c r="H49" s="223"/>
      <c r="I49" s="223"/>
      <c r="J49" s="223"/>
      <c r="K49"/>
      <c r="L49" s="313">
        <v>45604</v>
      </c>
      <c r="M49" s="314"/>
      <c r="N49" s="315"/>
      <c r="O49" s="316" t="s">
        <v>84</v>
      </c>
      <c r="P49" s="316"/>
      <c r="Q49" s="316"/>
      <c r="R49" s="316"/>
      <c r="S49" s="316"/>
      <c r="T49" s="168">
        <v>5170</v>
      </c>
      <c r="U49" s="168"/>
      <c r="V49" s="168"/>
      <c r="W49" s="168"/>
      <c r="X49" s="317"/>
      <c r="Y49" s="317"/>
      <c r="Z49" s="317"/>
      <c r="AA49" s="317"/>
      <c r="AB49" s="317"/>
    </row>
    <row r="50" spans="2:34" ht="25.2" customHeight="1" thickBot="1">
      <c r="B50" s="223"/>
      <c r="C50" s="223"/>
      <c r="D50" s="223"/>
      <c r="E50" s="223"/>
      <c r="F50" s="223"/>
      <c r="G50" s="223"/>
      <c r="H50" s="223"/>
      <c r="I50" s="223"/>
      <c r="J50" s="223"/>
      <c r="K50"/>
      <c r="L50" s="313">
        <v>45604</v>
      </c>
      <c r="M50" s="314"/>
      <c r="N50" s="315"/>
      <c r="O50" s="316" t="s">
        <v>85</v>
      </c>
      <c r="P50" s="316"/>
      <c r="Q50" s="316"/>
      <c r="R50" s="316"/>
      <c r="S50" s="316"/>
      <c r="T50" s="219">
        <v>880</v>
      </c>
      <c r="U50" s="219"/>
      <c r="V50" s="219"/>
      <c r="W50" s="219"/>
      <c r="X50" s="317"/>
      <c r="Y50" s="317"/>
      <c r="Z50" s="317"/>
      <c r="AA50" s="312" t="s">
        <v>91</v>
      </c>
      <c r="AB50" s="312"/>
    </row>
    <row r="51" spans="2:34" ht="25.2" customHeight="1" thickBot="1">
      <c r="B51" s="223"/>
      <c r="C51" s="223"/>
      <c r="D51" s="223"/>
      <c r="E51" s="223"/>
      <c r="F51" s="223"/>
      <c r="G51" s="223"/>
      <c r="H51" s="223"/>
      <c r="I51" s="223"/>
      <c r="J51" s="223"/>
      <c r="K51"/>
      <c r="O51" s="2"/>
      <c r="R51" s="1"/>
      <c r="T51" s="107">
        <f>SUM(T31:T50)</f>
        <v>19639</v>
      </c>
      <c r="U51" s="108"/>
      <c r="V51" s="108"/>
      <c r="W51" s="109"/>
      <c r="X51"/>
      <c r="Y51"/>
      <c r="Z51"/>
    </row>
    <row r="52" spans="2:34" ht="25.2" customHeight="1">
      <c r="B52"/>
      <c r="C52"/>
      <c r="D52"/>
      <c r="E52"/>
      <c r="F52"/>
      <c r="G52"/>
      <c r="H52"/>
      <c r="I52"/>
      <c r="J52"/>
      <c r="K52"/>
      <c r="P52" s="2"/>
      <c r="R52" s="1"/>
      <c r="X52" s="2"/>
      <c r="Y52"/>
      <c r="Z52"/>
    </row>
    <row r="53" spans="2:34" ht="25.2" customHeight="1">
      <c r="B53"/>
      <c r="C53"/>
      <c r="D53"/>
      <c r="E53"/>
      <c r="F53"/>
      <c r="G53"/>
      <c r="H53"/>
      <c r="I53"/>
      <c r="J53"/>
      <c r="K53"/>
    </row>
    <row r="54" spans="2:34" ht="30" customHeight="1">
      <c r="B54"/>
      <c r="C54"/>
      <c r="D54"/>
      <c r="E54"/>
      <c r="F54"/>
      <c r="G54"/>
      <c r="H54"/>
      <c r="I54"/>
      <c r="J54"/>
      <c r="K54"/>
      <c r="AH54" s="25"/>
    </row>
  </sheetData>
  <mergeCells count="239">
    <mergeCell ref="B43:F43"/>
    <mergeCell ref="G43:J43"/>
    <mergeCell ref="B44:F44"/>
    <mergeCell ref="G44:J44"/>
    <mergeCell ref="B40:F40"/>
    <mergeCell ref="G40:J40"/>
    <mergeCell ref="B41:F41"/>
    <mergeCell ref="G41:J41"/>
    <mergeCell ref="B42:F42"/>
    <mergeCell ref="G42:J42"/>
    <mergeCell ref="T51:W51"/>
    <mergeCell ref="B30:J30"/>
    <mergeCell ref="L30:AB30"/>
    <mergeCell ref="B38:J38"/>
    <mergeCell ref="B39:F39"/>
    <mergeCell ref="G39:J39"/>
    <mergeCell ref="L49:N49"/>
    <mergeCell ref="O49:S49"/>
    <mergeCell ref="T49:W49"/>
    <mergeCell ref="X49:Z49"/>
    <mergeCell ref="AA49:AB49"/>
    <mergeCell ref="L50:N50"/>
    <mergeCell ref="O50:S50"/>
    <mergeCell ref="T50:W50"/>
    <mergeCell ref="X50:Z50"/>
    <mergeCell ref="AA50:AB50"/>
    <mergeCell ref="L47:N47"/>
    <mergeCell ref="O47:S47"/>
    <mergeCell ref="T47:W47"/>
    <mergeCell ref="X47:Z47"/>
    <mergeCell ref="AA47:AB47"/>
    <mergeCell ref="L48:N48"/>
    <mergeCell ref="O48:S48"/>
    <mergeCell ref="T48:W48"/>
    <mergeCell ref="X48:Z48"/>
    <mergeCell ref="AA48:AB48"/>
    <mergeCell ref="L46:N46"/>
    <mergeCell ref="O46:S46"/>
    <mergeCell ref="T46:W46"/>
    <mergeCell ref="X46:Z46"/>
    <mergeCell ref="AA46:AB46"/>
    <mergeCell ref="L44:N44"/>
    <mergeCell ref="O44:S44"/>
    <mergeCell ref="T44:W44"/>
    <mergeCell ref="X44:Z44"/>
    <mergeCell ref="AA44:AB44"/>
    <mergeCell ref="L45:N45"/>
    <mergeCell ref="O45:S45"/>
    <mergeCell ref="T45:W45"/>
    <mergeCell ref="X45:Z45"/>
    <mergeCell ref="AA45:AB45"/>
    <mergeCell ref="L43:N43"/>
    <mergeCell ref="O43:S43"/>
    <mergeCell ref="T43:W43"/>
    <mergeCell ref="X43:Z43"/>
    <mergeCell ref="AA43:AB43"/>
    <mergeCell ref="L41:N41"/>
    <mergeCell ref="O41:S41"/>
    <mergeCell ref="T41:W41"/>
    <mergeCell ref="X41:Z41"/>
    <mergeCell ref="AA41:AB41"/>
    <mergeCell ref="L42:N42"/>
    <mergeCell ref="O42:S42"/>
    <mergeCell ref="T42:W42"/>
    <mergeCell ref="X42:Z42"/>
    <mergeCell ref="AA42:AB42"/>
    <mergeCell ref="L39:N39"/>
    <mergeCell ref="O39:S39"/>
    <mergeCell ref="T39:W39"/>
    <mergeCell ref="X39:Z39"/>
    <mergeCell ref="AA39:AB39"/>
    <mergeCell ref="L40:N40"/>
    <mergeCell ref="O40:S40"/>
    <mergeCell ref="T40:W40"/>
    <mergeCell ref="X40:Z40"/>
    <mergeCell ref="AA40:AB40"/>
    <mergeCell ref="L38:N38"/>
    <mergeCell ref="O38:S38"/>
    <mergeCell ref="T38:W38"/>
    <mergeCell ref="X38:Z38"/>
    <mergeCell ref="AA38:AB38"/>
    <mergeCell ref="L36:N36"/>
    <mergeCell ref="O36:S36"/>
    <mergeCell ref="T36:W36"/>
    <mergeCell ref="X36:Z36"/>
    <mergeCell ref="AA36:AB36"/>
    <mergeCell ref="L37:N37"/>
    <mergeCell ref="O37:S37"/>
    <mergeCell ref="T37:W37"/>
    <mergeCell ref="X37:Z37"/>
    <mergeCell ref="AA37:AB37"/>
    <mergeCell ref="B36:F36"/>
    <mergeCell ref="G36:J36"/>
    <mergeCell ref="L35:N35"/>
    <mergeCell ref="O35:S35"/>
    <mergeCell ref="T35:W35"/>
    <mergeCell ref="X35:Z35"/>
    <mergeCell ref="AA35:AB35"/>
    <mergeCell ref="B35:F35"/>
    <mergeCell ref="G35:J35"/>
    <mergeCell ref="AA33:AB33"/>
    <mergeCell ref="B34:F34"/>
    <mergeCell ref="G34:J34"/>
    <mergeCell ref="B33:F33"/>
    <mergeCell ref="G33:J33"/>
    <mergeCell ref="L33:N33"/>
    <mergeCell ref="O33:S33"/>
    <mergeCell ref="T33:W33"/>
    <mergeCell ref="X33:Z33"/>
    <mergeCell ref="AA34:AB34"/>
    <mergeCell ref="L34:N34"/>
    <mergeCell ref="O34:S34"/>
    <mergeCell ref="T34:W34"/>
    <mergeCell ref="X34:Z34"/>
    <mergeCell ref="Z25:AC25"/>
    <mergeCell ref="AA21:AC22"/>
    <mergeCell ref="L22:Q22"/>
    <mergeCell ref="R22:T22"/>
    <mergeCell ref="U22:W22"/>
    <mergeCell ref="AA31:AB31"/>
    <mergeCell ref="B32:F32"/>
    <mergeCell ref="G32:J32"/>
    <mergeCell ref="L32:N32"/>
    <mergeCell ref="O32:S32"/>
    <mergeCell ref="T32:W32"/>
    <mergeCell ref="X32:Z32"/>
    <mergeCell ref="AA32:AB32"/>
    <mergeCell ref="B31:F31"/>
    <mergeCell ref="G31:J31"/>
    <mergeCell ref="L31:N31"/>
    <mergeCell ref="O31:S31"/>
    <mergeCell ref="T31:W31"/>
    <mergeCell ref="X31:Z31"/>
    <mergeCell ref="B23:B24"/>
    <mergeCell ref="C23:F24"/>
    <mergeCell ref="L23:Q23"/>
    <mergeCell ref="R23:T23"/>
    <mergeCell ref="U23:W23"/>
    <mergeCell ref="X23:Z24"/>
    <mergeCell ref="AA19:AC20"/>
    <mergeCell ref="L20:Q20"/>
    <mergeCell ref="R20:T20"/>
    <mergeCell ref="U20:W20"/>
    <mergeCell ref="B21:B22"/>
    <mergeCell ref="C21:F22"/>
    <mergeCell ref="L21:Q21"/>
    <mergeCell ref="R21:T21"/>
    <mergeCell ref="U21:W21"/>
    <mergeCell ref="X21:Z22"/>
    <mergeCell ref="AA23:AC24"/>
    <mergeCell ref="L24:Q24"/>
    <mergeCell ref="R24:T24"/>
    <mergeCell ref="U24:W24"/>
    <mergeCell ref="AA17:AC18"/>
    <mergeCell ref="L18:Q18"/>
    <mergeCell ref="R18:T18"/>
    <mergeCell ref="U18:W18"/>
    <mergeCell ref="B19:B20"/>
    <mergeCell ref="C19:F20"/>
    <mergeCell ref="L19:Q19"/>
    <mergeCell ref="R19:T19"/>
    <mergeCell ref="U19:W19"/>
    <mergeCell ref="X19:Z20"/>
    <mergeCell ref="B17:B18"/>
    <mergeCell ref="C17:F18"/>
    <mergeCell ref="L17:Q17"/>
    <mergeCell ref="R17:T17"/>
    <mergeCell ref="U17:W17"/>
    <mergeCell ref="X17:Z18"/>
    <mergeCell ref="B16:F16"/>
    <mergeCell ref="G16:Q16"/>
    <mergeCell ref="R16:T16"/>
    <mergeCell ref="U16:W16"/>
    <mergeCell ref="X16:Z16"/>
    <mergeCell ref="AA16:AC16"/>
    <mergeCell ref="G11:K11"/>
    <mergeCell ref="L11:O11"/>
    <mergeCell ref="P11:T11"/>
    <mergeCell ref="U11:Y11"/>
    <mergeCell ref="Z11:AD11"/>
    <mergeCell ref="A15:K15"/>
    <mergeCell ref="Z12:AD12"/>
    <mergeCell ref="C10:F10"/>
    <mergeCell ref="G10:K10"/>
    <mergeCell ref="L10:O10"/>
    <mergeCell ref="P10:T10"/>
    <mergeCell ref="U10:Y10"/>
    <mergeCell ref="Z10:AD10"/>
    <mergeCell ref="C9:F9"/>
    <mergeCell ref="G9:K9"/>
    <mergeCell ref="L9:O9"/>
    <mergeCell ref="P9:T9"/>
    <mergeCell ref="U9:Y9"/>
    <mergeCell ref="Z9:AD9"/>
    <mergeCell ref="Z8:AD8"/>
    <mergeCell ref="U6:Y6"/>
    <mergeCell ref="Z6:AD6"/>
    <mergeCell ref="C7:F7"/>
    <mergeCell ref="G7:K7"/>
    <mergeCell ref="L7:O7"/>
    <mergeCell ref="P7:T7"/>
    <mergeCell ref="U7:Y7"/>
    <mergeCell ref="Z7:AD7"/>
    <mergeCell ref="L4:O4"/>
    <mergeCell ref="P4:T4"/>
    <mergeCell ref="U4:Y4"/>
    <mergeCell ref="C6:F6"/>
    <mergeCell ref="G6:K6"/>
    <mergeCell ref="L6:O6"/>
    <mergeCell ref="P6:T6"/>
    <mergeCell ref="C8:F8"/>
    <mergeCell ref="G8:K8"/>
    <mergeCell ref="L8:O8"/>
    <mergeCell ref="P8:T8"/>
    <mergeCell ref="U8:Y8"/>
    <mergeCell ref="B47:J47"/>
    <mergeCell ref="B48:J48"/>
    <mergeCell ref="B49:J49"/>
    <mergeCell ref="B50:J50"/>
    <mergeCell ref="B51:J51"/>
    <mergeCell ref="A1:AD1"/>
    <mergeCell ref="A3:B3"/>
    <mergeCell ref="C3:F3"/>
    <mergeCell ref="G3:K3"/>
    <mergeCell ref="L3:O3"/>
    <mergeCell ref="P3:T3"/>
    <mergeCell ref="U3:Y3"/>
    <mergeCell ref="Z3:AD3"/>
    <mergeCell ref="B46:J46"/>
    <mergeCell ref="Z4:AD4"/>
    <mergeCell ref="C5:F5"/>
    <mergeCell ref="G5:K5"/>
    <mergeCell ref="L5:O5"/>
    <mergeCell ref="P5:T5"/>
    <mergeCell ref="U5:Y5"/>
    <mergeCell ref="Z5:AD5"/>
    <mergeCell ref="A4:B10"/>
    <mergeCell ref="C4:F4"/>
    <mergeCell ref="G4:K4"/>
  </mergeCells>
  <phoneticPr fontId="2"/>
  <pageMargins left="0.25" right="0.16" top="0.34" bottom="0.3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AE3A-3F31-41EF-8891-52BDC446103F}">
  <dimension ref="A1:AM60"/>
  <sheetViews>
    <sheetView topLeftCell="A19" workbookViewId="0">
      <selection activeCell="AN27" sqref="AN27"/>
    </sheetView>
  </sheetViews>
  <sheetFormatPr defaultColWidth="3" defaultRowHeight="30" customHeight="1"/>
  <cols>
    <col min="1" max="7" width="3" style="1"/>
    <col min="8" max="8" width="3" style="4"/>
    <col min="9" max="9" width="3" style="1"/>
    <col min="10" max="10" width="3" style="4"/>
    <col min="11" max="17" width="3" style="1"/>
    <col min="18" max="18" width="3" style="2"/>
    <col min="19" max="25" width="3" style="1"/>
    <col min="26" max="26" width="3" style="2"/>
  </cols>
  <sheetData>
    <row r="1" spans="1:31" ht="54" customHeight="1">
      <c r="A1" s="224" t="s">
        <v>59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</row>
    <row r="3" spans="1:31" ht="30" customHeight="1">
      <c r="A3" s="225" t="s">
        <v>0</v>
      </c>
      <c r="B3" s="226"/>
      <c r="C3" s="225" t="s">
        <v>1</v>
      </c>
      <c r="D3" s="227"/>
      <c r="E3" s="227"/>
      <c r="F3" s="226"/>
      <c r="G3" s="225" t="s">
        <v>49</v>
      </c>
      <c r="H3" s="227"/>
      <c r="I3" s="227"/>
      <c r="J3" s="227"/>
      <c r="K3" s="226"/>
      <c r="L3" s="225" t="s">
        <v>11</v>
      </c>
      <c r="M3" s="227"/>
      <c r="N3" s="227"/>
      <c r="O3" s="226"/>
      <c r="P3" s="225" t="s">
        <v>66</v>
      </c>
      <c r="Q3" s="227"/>
      <c r="R3" s="227"/>
      <c r="S3" s="227"/>
      <c r="T3" s="226"/>
      <c r="U3" s="225" t="s">
        <v>27</v>
      </c>
      <c r="V3" s="227"/>
      <c r="W3" s="227"/>
      <c r="X3" s="227"/>
      <c r="Y3" s="226"/>
      <c r="Z3" s="225" t="s">
        <v>51</v>
      </c>
      <c r="AA3" s="227"/>
      <c r="AB3" s="227"/>
      <c r="AC3" s="227"/>
      <c r="AD3" s="226"/>
    </row>
    <row r="4" spans="1:31" ht="30" customHeight="1">
      <c r="A4" s="233" t="s">
        <v>60</v>
      </c>
      <c r="B4" s="234"/>
      <c r="C4" s="239" t="s">
        <v>58</v>
      </c>
      <c r="D4" s="240"/>
      <c r="E4" s="240"/>
      <c r="F4" s="241"/>
      <c r="G4" s="242">
        <v>1117600</v>
      </c>
      <c r="H4" s="243"/>
      <c r="I4" s="243"/>
      <c r="J4" s="243"/>
      <c r="K4" s="244"/>
      <c r="L4" s="242">
        <f>G4*0.1</f>
        <v>111760</v>
      </c>
      <c r="M4" s="243"/>
      <c r="N4" s="243"/>
      <c r="O4" s="244"/>
      <c r="P4" s="242">
        <v>0</v>
      </c>
      <c r="Q4" s="243"/>
      <c r="R4" s="243"/>
      <c r="S4" s="243"/>
      <c r="T4" s="244"/>
      <c r="U4" s="228">
        <v>0</v>
      </c>
      <c r="V4" s="228"/>
      <c r="W4" s="228"/>
      <c r="X4" s="228"/>
      <c r="Y4" s="228"/>
      <c r="Z4" s="228">
        <f>G4+L4+P4+U4</f>
        <v>1229360</v>
      </c>
      <c r="AA4" s="228"/>
      <c r="AB4" s="228"/>
      <c r="AC4" s="228"/>
      <c r="AD4" s="228"/>
    </row>
    <row r="5" spans="1:31" ht="30" customHeight="1">
      <c r="A5" s="235"/>
      <c r="B5" s="236"/>
      <c r="C5" s="225" t="s">
        <v>37</v>
      </c>
      <c r="D5" s="227"/>
      <c r="E5" s="227"/>
      <c r="F5" s="226"/>
      <c r="G5" s="229"/>
      <c r="H5" s="230"/>
      <c r="I5" s="230"/>
      <c r="J5" s="230"/>
      <c r="K5" s="231"/>
      <c r="L5" s="229">
        <f t="shared" ref="L5" si="0">G5*0.1</f>
        <v>0</v>
      </c>
      <c r="M5" s="230"/>
      <c r="N5" s="230"/>
      <c r="O5" s="231"/>
      <c r="P5" s="229">
        <v>374000</v>
      </c>
      <c r="Q5" s="230"/>
      <c r="R5" s="230"/>
      <c r="S5" s="230"/>
      <c r="T5" s="231"/>
      <c r="U5" s="232"/>
      <c r="V5" s="232"/>
      <c r="W5" s="232"/>
      <c r="X5" s="232"/>
      <c r="Y5" s="232"/>
      <c r="Z5" s="232">
        <f t="shared" ref="Z5" si="1">G5+L5+P5+U5</f>
        <v>374000</v>
      </c>
      <c r="AA5" s="232"/>
      <c r="AB5" s="232"/>
      <c r="AC5" s="232"/>
      <c r="AD5" s="232"/>
    </row>
    <row r="6" spans="1:31" ht="30" customHeight="1">
      <c r="A6" s="235"/>
      <c r="B6" s="236"/>
      <c r="C6" s="225" t="s">
        <v>52</v>
      </c>
      <c r="D6" s="227"/>
      <c r="E6" s="227"/>
      <c r="F6" s="226"/>
      <c r="G6" s="229"/>
      <c r="H6" s="230"/>
      <c r="I6" s="230"/>
      <c r="J6" s="230"/>
      <c r="K6" s="231"/>
      <c r="L6" s="229">
        <f t="shared" ref="L6:L10" si="2">G6*0.1</f>
        <v>0</v>
      </c>
      <c r="M6" s="230"/>
      <c r="N6" s="230"/>
      <c r="O6" s="231"/>
      <c r="P6" s="229">
        <v>350000</v>
      </c>
      <c r="Q6" s="230"/>
      <c r="R6" s="230"/>
      <c r="S6" s="230"/>
      <c r="T6" s="231"/>
      <c r="U6" s="232"/>
      <c r="V6" s="232"/>
      <c r="W6" s="232"/>
      <c r="X6" s="232"/>
      <c r="Y6" s="232"/>
      <c r="Z6" s="232">
        <f t="shared" ref="Z6:Z10" si="3">G6+L6+P6+U6</f>
        <v>350000</v>
      </c>
      <c r="AA6" s="232"/>
      <c r="AB6" s="232"/>
      <c r="AC6" s="232"/>
      <c r="AD6" s="232"/>
    </row>
    <row r="7" spans="1:31" ht="30" customHeight="1">
      <c r="A7" s="235"/>
      <c r="B7" s="236"/>
      <c r="C7" s="225" t="s">
        <v>67</v>
      </c>
      <c r="D7" s="227"/>
      <c r="E7" s="227"/>
      <c r="F7" s="226"/>
      <c r="G7" s="229"/>
      <c r="H7" s="230"/>
      <c r="I7" s="230"/>
      <c r="J7" s="230"/>
      <c r="K7" s="231"/>
      <c r="L7" s="229">
        <f t="shared" ref="L7" si="4">G7*0.1</f>
        <v>0</v>
      </c>
      <c r="M7" s="230"/>
      <c r="N7" s="230"/>
      <c r="O7" s="231"/>
      <c r="P7" s="229">
        <f>G35</f>
        <v>12420</v>
      </c>
      <c r="Q7" s="230"/>
      <c r="R7" s="230"/>
      <c r="S7" s="230"/>
      <c r="T7" s="231"/>
      <c r="U7" s="232"/>
      <c r="V7" s="232"/>
      <c r="W7" s="232"/>
      <c r="X7" s="232"/>
      <c r="Y7" s="232"/>
      <c r="Z7" s="232">
        <f t="shared" ref="Z7" si="5">G7+L7+P7+U7</f>
        <v>12420</v>
      </c>
      <c r="AA7" s="232"/>
      <c r="AB7" s="232"/>
      <c r="AC7" s="232"/>
      <c r="AD7" s="232"/>
    </row>
    <row r="8" spans="1:31" ht="30" customHeight="1">
      <c r="A8" s="235"/>
      <c r="B8" s="236"/>
      <c r="C8" s="225" t="s">
        <v>27</v>
      </c>
      <c r="D8" s="227"/>
      <c r="E8" s="227"/>
      <c r="F8" s="226"/>
      <c r="G8" s="229"/>
      <c r="H8" s="230"/>
      <c r="I8" s="230"/>
      <c r="J8" s="230"/>
      <c r="K8" s="231"/>
      <c r="L8" s="229">
        <f t="shared" si="2"/>
        <v>0</v>
      </c>
      <c r="M8" s="230"/>
      <c r="N8" s="230"/>
      <c r="O8" s="231"/>
      <c r="P8" s="229"/>
      <c r="Q8" s="230"/>
      <c r="R8" s="230"/>
      <c r="S8" s="230"/>
      <c r="T8" s="231"/>
      <c r="U8" s="232">
        <f>Z23</f>
        <v>121750</v>
      </c>
      <c r="V8" s="232"/>
      <c r="W8" s="232"/>
      <c r="X8" s="232"/>
      <c r="Y8" s="232"/>
      <c r="Z8" s="232">
        <f t="shared" si="3"/>
        <v>121750</v>
      </c>
      <c r="AA8" s="232"/>
      <c r="AB8" s="232"/>
      <c r="AC8" s="232"/>
      <c r="AD8" s="232"/>
    </row>
    <row r="9" spans="1:31" ht="30" customHeight="1">
      <c r="A9" s="235"/>
      <c r="B9" s="236"/>
      <c r="C9" s="225"/>
      <c r="D9" s="227"/>
      <c r="E9" s="227"/>
      <c r="F9" s="226"/>
      <c r="G9" s="229"/>
      <c r="H9" s="230"/>
      <c r="I9" s="230"/>
      <c r="J9" s="230"/>
      <c r="K9" s="231"/>
      <c r="L9" s="229">
        <f t="shared" si="2"/>
        <v>0</v>
      </c>
      <c r="M9" s="230"/>
      <c r="N9" s="230"/>
      <c r="O9" s="231"/>
      <c r="P9" s="229"/>
      <c r="Q9" s="230"/>
      <c r="R9" s="230"/>
      <c r="S9" s="230"/>
      <c r="T9" s="231"/>
      <c r="U9" s="232"/>
      <c r="V9" s="232"/>
      <c r="W9" s="232"/>
      <c r="X9" s="232"/>
      <c r="Y9" s="232"/>
      <c r="Z9" s="232">
        <f t="shared" si="3"/>
        <v>0</v>
      </c>
      <c r="AA9" s="232"/>
      <c r="AB9" s="232"/>
      <c r="AC9" s="232"/>
      <c r="AD9" s="232"/>
    </row>
    <row r="10" spans="1:31" ht="30" customHeight="1" thickBot="1">
      <c r="A10" s="237"/>
      <c r="B10" s="238"/>
      <c r="C10" s="225"/>
      <c r="D10" s="227"/>
      <c r="E10" s="227"/>
      <c r="F10" s="226"/>
      <c r="G10" s="343"/>
      <c r="H10" s="344"/>
      <c r="I10" s="344"/>
      <c r="J10" s="344"/>
      <c r="K10" s="345"/>
      <c r="L10" s="343">
        <f t="shared" si="2"/>
        <v>0</v>
      </c>
      <c r="M10" s="344"/>
      <c r="N10" s="344"/>
      <c r="O10" s="345"/>
      <c r="P10" s="343"/>
      <c r="Q10" s="344"/>
      <c r="R10" s="344"/>
      <c r="S10" s="344"/>
      <c r="T10" s="345"/>
      <c r="U10" s="342"/>
      <c r="V10" s="342"/>
      <c r="W10" s="342"/>
      <c r="X10" s="342"/>
      <c r="Y10" s="342"/>
      <c r="Z10" s="342">
        <f t="shared" si="3"/>
        <v>0</v>
      </c>
      <c r="AA10" s="342"/>
      <c r="AB10" s="342"/>
      <c r="AC10" s="342"/>
      <c r="AD10" s="342"/>
    </row>
    <row r="11" spans="1:31" ht="30" customHeight="1" thickBot="1">
      <c r="C11" s="25"/>
      <c r="D11" s="25"/>
      <c r="E11" s="25"/>
      <c r="F11" s="34"/>
      <c r="G11" s="246">
        <f>SUM(G4:G10)</f>
        <v>1117600</v>
      </c>
      <c r="H11" s="247"/>
      <c r="I11" s="247"/>
      <c r="J11" s="247"/>
      <c r="K11" s="248"/>
      <c r="L11" s="249">
        <f>SUM(L4:L10)</f>
        <v>111760</v>
      </c>
      <c r="M11" s="250"/>
      <c r="N11" s="250"/>
      <c r="O11" s="251"/>
      <c r="P11" s="246">
        <f>SUM(P4:P10)</f>
        <v>736420</v>
      </c>
      <c r="Q11" s="247"/>
      <c r="R11" s="247"/>
      <c r="S11" s="247"/>
      <c r="T11" s="248"/>
      <c r="U11" s="246">
        <f>SUM(U4:U10)</f>
        <v>121750</v>
      </c>
      <c r="V11" s="247"/>
      <c r="W11" s="247"/>
      <c r="X11" s="247"/>
      <c r="Y11" s="248"/>
      <c r="Z11" s="252">
        <f>G11-P11-U11</f>
        <v>259430</v>
      </c>
      <c r="AA11" s="253"/>
      <c r="AB11" s="253"/>
      <c r="AC11" s="253"/>
      <c r="AD11" s="254"/>
    </row>
    <row r="12" spans="1:31" ht="30" customHeight="1">
      <c r="C12" s="25"/>
      <c r="D12" s="25"/>
      <c r="E12" s="25"/>
      <c r="F12" s="34"/>
      <c r="G12" s="25"/>
      <c r="H12" s="3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47"/>
      <c r="Z12" s="48"/>
      <c r="AA12" s="48"/>
      <c r="AB12" s="48"/>
      <c r="AC12" s="48"/>
      <c r="AD12" s="48"/>
    </row>
    <row r="13" spans="1:31" ht="20.399999999999999" customHeight="1" thickBot="1">
      <c r="A13" s="255" t="s">
        <v>57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4"/>
      <c r="Y13" s="24"/>
      <c r="Z13" s="24"/>
    </row>
    <row r="14" spans="1:31" ht="20.399999999999999" customHeight="1" thickBot="1">
      <c r="B14" s="59" t="s">
        <v>13</v>
      </c>
      <c r="C14" s="60"/>
      <c r="D14" s="60"/>
      <c r="E14" s="60"/>
      <c r="F14" s="61"/>
      <c r="G14" s="60" t="s">
        <v>44</v>
      </c>
      <c r="H14" s="60"/>
      <c r="I14" s="60"/>
      <c r="J14" s="60"/>
      <c r="K14" s="60"/>
      <c r="L14" s="60"/>
      <c r="M14" s="60"/>
      <c r="N14" s="60"/>
      <c r="O14" s="60"/>
      <c r="P14" s="60"/>
      <c r="Q14" s="61"/>
      <c r="R14" s="110" t="s">
        <v>15</v>
      </c>
      <c r="S14" s="111"/>
      <c r="T14" s="112"/>
      <c r="U14" s="111" t="s">
        <v>43</v>
      </c>
      <c r="V14" s="111"/>
      <c r="W14" s="112"/>
      <c r="X14" s="115" t="s">
        <v>16</v>
      </c>
      <c r="Y14" s="245"/>
      <c r="Z14" s="116"/>
      <c r="AA14" s="115" t="s">
        <v>17</v>
      </c>
      <c r="AB14" s="245"/>
      <c r="AC14" s="116"/>
    </row>
    <row r="15" spans="1:31" ht="20.399999999999999" customHeight="1">
      <c r="B15" s="289">
        <v>1</v>
      </c>
      <c r="C15" s="291" t="s">
        <v>25</v>
      </c>
      <c r="D15" s="292"/>
      <c r="E15" s="292"/>
      <c r="F15" s="293"/>
      <c r="G15" s="45" t="s">
        <v>45</v>
      </c>
      <c r="H15" s="35"/>
      <c r="I15" s="30" t="s">
        <v>20</v>
      </c>
      <c r="J15" s="39"/>
      <c r="K15" s="31" t="s">
        <v>21</v>
      </c>
      <c r="L15" s="297"/>
      <c r="M15" s="298"/>
      <c r="N15" s="298"/>
      <c r="O15" s="298"/>
      <c r="P15" s="298"/>
      <c r="Q15" s="299"/>
      <c r="R15" s="300">
        <v>15000</v>
      </c>
      <c r="S15" s="301"/>
      <c r="T15" s="302"/>
      <c r="U15" s="301">
        <v>2500</v>
      </c>
      <c r="V15" s="301"/>
      <c r="W15" s="302"/>
      <c r="X15" s="257"/>
      <c r="Y15" s="258"/>
      <c r="Z15" s="259"/>
      <c r="AA15" s="257">
        <f>H16*R16+X15+J16*U16</f>
        <v>29687.5</v>
      </c>
      <c r="AB15" s="258"/>
      <c r="AC15" s="259"/>
    </row>
    <row r="16" spans="1:31" ht="20.399999999999999" customHeight="1" thickBot="1">
      <c r="B16" s="290"/>
      <c r="C16" s="294"/>
      <c r="D16" s="295"/>
      <c r="E16" s="295"/>
      <c r="F16" s="296"/>
      <c r="G16" s="43" t="s">
        <v>46</v>
      </c>
      <c r="H16" s="36">
        <v>1</v>
      </c>
      <c r="I16" s="32" t="s">
        <v>55</v>
      </c>
      <c r="J16" s="40">
        <v>3.5</v>
      </c>
      <c r="K16" s="33" t="s">
        <v>21</v>
      </c>
      <c r="L16" s="263" t="s">
        <v>56</v>
      </c>
      <c r="M16" s="264"/>
      <c r="N16" s="264"/>
      <c r="O16" s="264"/>
      <c r="P16" s="264"/>
      <c r="Q16" s="265"/>
      <c r="R16" s="266">
        <v>18750</v>
      </c>
      <c r="S16" s="267"/>
      <c r="T16" s="268"/>
      <c r="U16" s="267">
        <v>3125</v>
      </c>
      <c r="V16" s="267"/>
      <c r="W16" s="268"/>
      <c r="X16" s="260"/>
      <c r="Y16" s="261"/>
      <c r="Z16" s="262"/>
      <c r="AA16" s="260"/>
      <c r="AB16" s="261"/>
      <c r="AC16" s="262"/>
    </row>
    <row r="17" spans="2:35" ht="20.399999999999999" customHeight="1">
      <c r="B17" s="269">
        <v>2</v>
      </c>
      <c r="C17" s="271" t="s">
        <v>40</v>
      </c>
      <c r="D17" s="272"/>
      <c r="E17" s="272"/>
      <c r="F17" s="273"/>
      <c r="G17" s="46" t="s">
        <v>45</v>
      </c>
      <c r="H17" s="37"/>
      <c r="I17" s="26" t="s">
        <v>20</v>
      </c>
      <c r="J17" s="41"/>
      <c r="K17" s="27" t="s">
        <v>21</v>
      </c>
      <c r="L17" s="277"/>
      <c r="M17" s="278"/>
      <c r="N17" s="278"/>
      <c r="O17" s="278"/>
      <c r="P17" s="278"/>
      <c r="Q17" s="279"/>
      <c r="R17" s="280">
        <v>15000</v>
      </c>
      <c r="S17" s="281"/>
      <c r="T17" s="282"/>
      <c r="U17" s="281">
        <v>2500</v>
      </c>
      <c r="V17" s="281"/>
      <c r="W17" s="282"/>
      <c r="X17" s="283">
        <v>3000</v>
      </c>
      <c r="Y17" s="284"/>
      <c r="Z17" s="285"/>
      <c r="AA17" s="283">
        <f>H18*R18+X17+J18*U18</f>
        <v>32687.5</v>
      </c>
      <c r="AB17" s="284"/>
      <c r="AC17" s="285"/>
    </row>
    <row r="18" spans="2:35" ht="20.399999999999999" customHeight="1" thickBot="1">
      <c r="B18" s="270"/>
      <c r="C18" s="274"/>
      <c r="D18" s="275"/>
      <c r="E18" s="275"/>
      <c r="F18" s="276"/>
      <c r="G18" s="44" t="s">
        <v>46</v>
      </c>
      <c r="H18" s="38">
        <v>1</v>
      </c>
      <c r="I18" s="28" t="s">
        <v>20</v>
      </c>
      <c r="J18" s="42">
        <v>3.5</v>
      </c>
      <c r="K18" s="29" t="s">
        <v>21</v>
      </c>
      <c r="L18" s="303" t="s">
        <v>56</v>
      </c>
      <c r="M18" s="304"/>
      <c r="N18" s="304"/>
      <c r="O18" s="304"/>
      <c r="P18" s="304"/>
      <c r="Q18" s="305"/>
      <c r="R18" s="306">
        <v>18750</v>
      </c>
      <c r="S18" s="307"/>
      <c r="T18" s="308"/>
      <c r="U18" s="307">
        <v>3125</v>
      </c>
      <c r="V18" s="307"/>
      <c r="W18" s="308"/>
      <c r="X18" s="286"/>
      <c r="Y18" s="287"/>
      <c r="Z18" s="288"/>
      <c r="AA18" s="286"/>
      <c r="AB18" s="287"/>
      <c r="AC18" s="288"/>
    </row>
    <row r="19" spans="2:35" ht="20.399999999999999" customHeight="1">
      <c r="B19" s="289">
        <v>3</v>
      </c>
      <c r="C19" s="291" t="s">
        <v>41</v>
      </c>
      <c r="D19" s="292"/>
      <c r="E19" s="292"/>
      <c r="F19" s="293"/>
      <c r="G19" s="45" t="s">
        <v>45</v>
      </c>
      <c r="H19" s="35"/>
      <c r="I19" s="30" t="s">
        <v>20</v>
      </c>
      <c r="J19" s="39"/>
      <c r="K19" s="31" t="s">
        <v>21</v>
      </c>
      <c r="L19" s="297"/>
      <c r="M19" s="298"/>
      <c r="N19" s="298"/>
      <c r="O19" s="298"/>
      <c r="P19" s="298"/>
      <c r="Q19" s="299"/>
      <c r="R19" s="300">
        <v>15000</v>
      </c>
      <c r="S19" s="301"/>
      <c r="T19" s="302"/>
      <c r="U19" s="301">
        <v>2500</v>
      </c>
      <c r="V19" s="301"/>
      <c r="W19" s="302"/>
      <c r="X19" s="257"/>
      <c r="Y19" s="258"/>
      <c r="Z19" s="259"/>
      <c r="AA19" s="257">
        <f>H20*R20+X19+J20*U20</f>
        <v>29687.5</v>
      </c>
      <c r="AB19" s="258"/>
      <c r="AC19" s="259"/>
    </row>
    <row r="20" spans="2:35" ht="20.399999999999999" customHeight="1" thickBot="1">
      <c r="B20" s="290"/>
      <c r="C20" s="294"/>
      <c r="D20" s="295"/>
      <c r="E20" s="295"/>
      <c r="F20" s="296"/>
      <c r="G20" s="43" t="s">
        <v>46</v>
      </c>
      <c r="H20" s="36">
        <v>1</v>
      </c>
      <c r="I20" s="32" t="s">
        <v>20</v>
      </c>
      <c r="J20" s="40">
        <v>3.5</v>
      </c>
      <c r="K20" s="33" t="s">
        <v>21</v>
      </c>
      <c r="L20" s="263" t="s">
        <v>56</v>
      </c>
      <c r="M20" s="264"/>
      <c r="N20" s="264"/>
      <c r="O20" s="264"/>
      <c r="P20" s="264"/>
      <c r="Q20" s="265"/>
      <c r="R20" s="266">
        <v>18750</v>
      </c>
      <c r="S20" s="267"/>
      <c r="T20" s="268"/>
      <c r="U20" s="267">
        <v>3125</v>
      </c>
      <c r="V20" s="267"/>
      <c r="W20" s="268"/>
      <c r="X20" s="260"/>
      <c r="Y20" s="261"/>
      <c r="Z20" s="262"/>
      <c r="AA20" s="260"/>
      <c r="AB20" s="261"/>
      <c r="AC20" s="262"/>
    </row>
    <row r="21" spans="2:35" ht="20.399999999999999" customHeight="1">
      <c r="B21" s="269">
        <v>4</v>
      </c>
      <c r="C21" s="271" t="s">
        <v>47</v>
      </c>
      <c r="D21" s="272"/>
      <c r="E21" s="272"/>
      <c r="F21" s="273"/>
      <c r="G21" s="46" t="s">
        <v>45</v>
      </c>
      <c r="H21" s="37"/>
      <c r="I21" s="26" t="s">
        <v>20</v>
      </c>
      <c r="J21" s="41"/>
      <c r="K21" s="27" t="s">
        <v>21</v>
      </c>
      <c r="L21" s="277"/>
      <c r="M21" s="278"/>
      <c r="N21" s="278"/>
      <c r="O21" s="278"/>
      <c r="P21" s="278"/>
      <c r="Q21" s="279"/>
      <c r="R21" s="280">
        <v>15000</v>
      </c>
      <c r="S21" s="281"/>
      <c r="T21" s="282"/>
      <c r="U21" s="281">
        <v>2500</v>
      </c>
      <c r="V21" s="281"/>
      <c r="W21" s="282"/>
      <c r="X21" s="283"/>
      <c r="Y21" s="284"/>
      <c r="Z21" s="285"/>
      <c r="AA21" s="283">
        <f>H22*R22+X21+J22*U22</f>
        <v>29687.5</v>
      </c>
      <c r="AB21" s="284"/>
      <c r="AC21" s="285"/>
    </row>
    <row r="22" spans="2:35" ht="20.399999999999999" customHeight="1" thickBot="1">
      <c r="B22" s="270"/>
      <c r="C22" s="274"/>
      <c r="D22" s="275"/>
      <c r="E22" s="275"/>
      <c r="F22" s="276"/>
      <c r="G22" s="44" t="s">
        <v>46</v>
      </c>
      <c r="H22" s="38">
        <v>1</v>
      </c>
      <c r="I22" s="28" t="s">
        <v>20</v>
      </c>
      <c r="J22" s="42">
        <v>3.5</v>
      </c>
      <c r="K22" s="29" t="s">
        <v>21</v>
      </c>
      <c r="L22" s="303" t="s">
        <v>56</v>
      </c>
      <c r="M22" s="304"/>
      <c r="N22" s="304"/>
      <c r="O22" s="304"/>
      <c r="P22" s="304"/>
      <c r="Q22" s="305"/>
      <c r="R22" s="306">
        <v>18750</v>
      </c>
      <c r="S22" s="307"/>
      <c r="T22" s="308"/>
      <c r="U22" s="307">
        <v>3125</v>
      </c>
      <c r="V22" s="307"/>
      <c r="W22" s="308"/>
      <c r="X22" s="286"/>
      <c r="Y22" s="287"/>
      <c r="Z22" s="288"/>
      <c r="AA22" s="286"/>
      <c r="AB22" s="287"/>
      <c r="AC22" s="288"/>
    </row>
    <row r="23" spans="2:35" ht="20.399999999999999" customHeight="1" thickBot="1">
      <c r="X23"/>
      <c r="Y23"/>
      <c r="Z23" s="309">
        <f>SUM(AA15:AA22)</f>
        <v>121750</v>
      </c>
      <c r="AA23" s="310"/>
      <c r="AB23" s="310"/>
      <c r="AC23" s="311"/>
    </row>
    <row r="24" spans="2:35" ht="21" customHeight="1"/>
    <row r="29" spans="2:35" ht="30" customHeight="1">
      <c r="F29" s="4"/>
      <c r="J29" s="1"/>
      <c r="P29" s="2"/>
      <c r="R29" s="1"/>
      <c r="X29" s="2"/>
      <c r="Y29"/>
      <c r="Z29"/>
    </row>
    <row r="30" spans="2:35" ht="25.2" customHeight="1">
      <c r="B30" s="131" t="s">
        <v>61</v>
      </c>
      <c r="C30" s="131"/>
      <c r="D30" s="131"/>
      <c r="E30" s="131"/>
      <c r="F30" s="131"/>
      <c r="G30" s="168">
        <v>4580</v>
      </c>
      <c r="H30" s="168"/>
      <c r="I30" s="168"/>
      <c r="J30" s="168"/>
      <c r="K30" s="168"/>
      <c r="L30"/>
      <c r="M30"/>
      <c r="N30"/>
      <c r="O30" s="313">
        <v>45574</v>
      </c>
      <c r="P30" s="318"/>
      <c r="Q30" s="319"/>
      <c r="R30" s="323" t="s">
        <v>69</v>
      </c>
      <c r="S30" s="323"/>
      <c r="T30" s="323"/>
      <c r="U30" s="323"/>
      <c r="V30" s="323"/>
      <c r="W30" s="168">
        <v>300</v>
      </c>
      <c r="X30" s="168"/>
      <c r="Y30" s="168"/>
      <c r="Z30" s="168"/>
      <c r="AA30" s="168"/>
      <c r="AB30" s="326"/>
      <c r="AC30" s="326"/>
      <c r="AD30" s="326"/>
      <c r="AE30" s="326"/>
      <c r="AF30" s="346" t="s">
        <v>91</v>
      </c>
      <c r="AG30" s="346"/>
      <c r="AH30" s="346"/>
      <c r="AI30" s="346"/>
    </row>
    <row r="31" spans="2:35" ht="25.2" customHeight="1">
      <c r="B31" s="131" t="s">
        <v>62</v>
      </c>
      <c r="C31" s="131"/>
      <c r="D31" s="131"/>
      <c r="E31" s="131"/>
      <c r="F31" s="131"/>
      <c r="G31" s="168">
        <v>1420</v>
      </c>
      <c r="H31" s="168"/>
      <c r="I31" s="168"/>
      <c r="J31" s="168"/>
      <c r="K31" s="168"/>
      <c r="L31"/>
      <c r="M31"/>
      <c r="N31"/>
      <c r="O31" s="313">
        <v>45574</v>
      </c>
      <c r="P31" s="314"/>
      <c r="Q31" s="315"/>
      <c r="R31" s="316" t="s">
        <v>70</v>
      </c>
      <c r="S31" s="316"/>
      <c r="T31" s="316"/>
      <c r="U31" s="316"/>
      <c r="V31" s="316"/>
      <c r="W31" s="168">
        <v>170</v>
      </c>
      <c r="X31" s="168"/>
      <c r="Y31" s="168"/>
      <c r="Z31" s="168"/>
      <c r="AA31" s="168"/>
      <c r="AB31" s="326"/>
      <c r="AC31" s="326"/>
      <c r="AD31" s="326"/>
      <c r="AE31" s="326"/>
      <c r="AF31" s="346" t="s">
        <v>91</v>
      </c>
      <c r="AG31" s="346"/>
      <c r="AH31" s="346"/>
      <c r="AI31" s="346"/>
    </row>
    <row r="32" spans="2:35" ht="25.2" customHeight="1">
      <c r="B32" s="131" t="s">
        <v>63</v>
      </c>
      <c r="C32" s="131"/>
      <c r="D32" s="131"/>
      <c r="E32" s="131"/>
      <c r="F32" s="131"/>
      <c r="G32" s="168">
        <v>470</v>
      </c>
      <c r="H32" s="168"/>
      <c r="I32" s="168"/>
      <c r="J32" s="168"/>
      <c r="K32" s="168"/>
      <c r="L32"/>
      <c r="M32"/>
      <c r="N32"/>
      <c r="O32" s="313">
        <v>45574</v>
      </c>
      <c r="P32" s="314"/>
      <c r="Q32" s="315"/>
      <c r="R32" s="316" t="s">
        <v>71</v>
      </c>
      <c r="S32" s="316"/>
      <c r="T32" s="316"/>
      <c r="U32" s="316"/>
      <c r="V32" s="316"/>
      <c r="W32" s="168">
        <v>200</v>
      </c>
      <c r="X32" s="168"/>
      <c r="Y32" s="168"/>
      <c r="Z32" s="168"/>
      <c r="AA32" s="168"/>
      <c r="AB32" s="326"/>
      <c r="AC32" s="326"/>
      <c r="AD32" s="326"/>
      <c r="AE32" s="326"/>
      <c r="AF32" s="346" t="s">
        <v>91</v>
      </c>
      <c r="AG32" s="346"/>
      <c r="AH32" s="346"/>
      <c r="AI32" s="346"/>
    </row>
    <row r="33" spans="2:35" ht="25.2" customHeight="1">
      <c r="B33" s="131" t="s">
        <v>64</v>
      </c>
      <c r="C33" s="131"/>
      <c r="D33" s="131"/>
      <c r="E33" s="131"/>
      <c r="F33" s="131"/>
      <c r="G33" s="168">
        <v>2750</v>
      </c>
      <c r="H33" s="168"/>
      <c r="I33" s="168"/>
      <c r="J33" s="168"/>
      <c r="K33" s="168"/>
      <c r="L33"/>
      <c r="M33"/>
      <c r="N33"/>
      <c r="O33" s="313">
        <v>45574</v>
      </c>
      <c r="P33" s="314"/>
      <c r="Q33" s="315"/>
      <c r="R33" s="341" t="s">
        <v>72</v>
      </c>
      <c r="S33" s="341"/>
      <c r="T33" s="341"/>
      <c r="U33" s="341"/>
      <c r="V33" s="341"/>
      <c r="W33" s="168">
        <v>10600</v>
      </c>
      <c r="X33" s="168"/>
      <c r="Y33" s="168"/>
      <c r="Z33" s="168"/>
      <c r="AA33" s="168"/>
      <c r="AB33" s="326" t="s">
        <v>73</v>
      </c>
      <c r="AC33" s="326"/>
      <c r="AD33" s="326"/>
      <c r="AE33" s="326"/>
      <c r="AF33" s="326"/>
      <c r="AG33" s="326"/>
      <c r="AH33" s="326"/>
      <c r="AI33" s="326"/>
    </row>
    <row r="34" spans="2:35" ht="25.2" customHeight="1">
      <c r="B34" s="131" t="s">
        <v>65</v>
      </c>
      <c r="C34" s="131"/>
      <c r="D34" s="131"/>
      <c r="E34" s="131"/>
      <c r="F34" s="131"/>
      <c r="G34" s="168">
        <v>3200</v>
      </c>
      <c r="H34" s="168"/>
      <c r="I34" s="168"/>
      <c r="J34" s="168"/>
      <c r="K34" s="168"/>
      <c r="L34"/>
      <c r="M34"/>
      <c r="N34"/>
      <c r="O34" s="313">
        <v>45575</v>
      </c>
      <c r="P34" s="314"/>
      <c r="Q34" s="315"/>
      <c r="R34" s="316" t="s">
        <v>74</v>
      </c>
      <c r="S34" s="316"/>
      <c r="T34" s="316"/>
      <c r="U34" s="316"/>
      <c r="V34" s="316"/>
      <c r="W34" s="168">
        <v>200</v>
      </c>
      <c r="X34" s="168"/>
      <c r="Y34" s="168"/>
      <c r="Z34" s="168"/>
      <c r="AA34" s="168"/>
      <c r="AB34" s="326"/>
      <c r="AC34" s="326"/>
      <c r="AD34" s="326"/>
      <c r="AE34" s="326"/>
      <c r="AF34" s="346" t="s">
        <v>91</v>
      </c>
      <c r="AG34" s="346"/>
      <c r="AH34" s="346"/>
      <c r="AI34" s="346"/>
    </row>
    <row r="35" spans="2:35" ht="25.2" customHeight="1">
      <c r="B35" s="321"/>
      <c r="C35" s="322"/>
      <c r="D35" s="322"/>
      <c r="E35" s="322"/>
      <c r="F35" s="322"/>
      <c r="G35" s="185">
        <f>SUM(G30:G34)</f>
        <v>12420</v>
      </c>
      <c r="H35" s="199"/>
      <c r="I35" s="199"/>
      <c r="J35" s="199"/>
      <c r="K35" s="199"/>
      <c r="L35"/>
      <c r="M35"/>
      <c r="N35"/>
      <c r="O35" s="313">
        <v>45575</v>
      </c>
      <c r="P35" s="314"/>
      <c r="Q35" s="315"/>
      <c r="R35" s="316" t="s">
        <v>75</v>
      </c>
      <c r="S35" s="316"/>
      <c r="T35" s="316"/>
      <c r="U35" s="316"/>
      <c r="V35" s="316"/>
      <c r="W35" s="168">
        <v>170</v>
      </c>
      <c r="X35" s="168"/>
      <c r="Y35" s="168"/>
      <c r="Z35" s="168"/>
      <c r="AA35" s="168"/>
      <c r="AB35" s="326"/>
      <c r="AC35" s="326"/>
      <c r="AD35" s="326"/>
      <c r="AE35" s="326"/>
      <c r="AF35" s="346" t="s">
        <v>91</v>
      </c>
      <c r="AG35" s="346"/>
      <c r="AH35" s="346"/>
      <c r="AI35" s="346"/>
    </row>
    <row r="36" spans="2:35" ht="25.2" customHeight="1">
      <c r="B36"/>
      <c r="C36"/>
      <c r="D36"/>
      <c r="E36"/>
      <c r="F36"/>
      <c r="G36"/>
      <c r="H36"/>
      <c r="I36"/>
      <c r="J36"/>
      <c r="K36"/>
      <c r="L36"/>
      <c r="M36"/>
      <c r="N36"/>
      <c r="O36" s="313">
        <v>45575</v>
      </c>
      <c r="P36" s="314"/>
      <c r="Q36" s="315"/>
      <c r="R36" s="316" t="s">
        <v>68</v>
      </c>
      <c r="S36" s="316"/>
      <c r="T36" s="316"/>
      <c r="U36" s="316"/>
      <c r="V36" s="316"/>
      <c r="W36" s="168">
        <v>900</v>
      </c>
      <c r="X36" s="168"/>
      <c r="Y36" s="168"/>
      <c r="Z36" s="168"/>
      <c r="AA36" s="168"/>
      <c r="AB36" s="326"/>
      <c r="AC36" s="326"/>
      <c r="AD36" s="326"/>
      <c r="AE36" s="326"/>
      <c r="AF36" s="346" t="s">
        <v>91</v>
      </c>
      <c r="AG36" s="346"/>
      <c r="AH36" s="346"/>
      <c r="AI36" s="346"/>
    </row>
    <row r="37" spans="2:35" ht="25.2" customHeight="1">
      <c r="B37"/>
      <c r="C37"/>
      <c r="D37"/>
      <c r="E37"/>
      <c r="F37"/>
      <c r="G37"/>
      <c r="H37"/>
      <c r="I37"/>
      <c r="J37"/>
      <c r="K37"/>
      <c r="L37"/>
      <c r="M37"/>
      <c r="N37"/>
      <c r="O37" s="313">
        <v>45575</v>
      </c>
      <c r="P37" s="314"/>
      <c r="Q37" s="315"/>
      <c r="R37" s="316" t="s">
        <v>68</v>
      </c>
      <c r="S37" s="316"/>
      <c r="T37" s="316"/>
      <c r="U37" s="316"/>
      <c r="V37" s="316"/>
      <c r="W37" s="168">
        <v>2900</v>
      </c>
      <c r="X37" s="168"/>
      <c r="Y37" s="168"/>
      <c r="Z37" s="168"/>
      <c r="AA37" s="168"/>
      <c r="AB37" s="326" t="s">
        <v>73</v>
      </c>
      <c r="AC37" s="326"/>
      <c r="AD37" s="326"/>
      <c r="AE37" s="326"/>
      <c r="AF37" s="346" t="s">
        <v>91</v>
      </c>
      <c r="AG37" s="346"/>
      <c r="AH37" s="346"/>
      <c r="AI37" s="346"/>
    </row>
    <row r="38" spans="2:35" ht="25.2" customHeight="1">
      <c r="B38"/>
      <c r="C38"/>
      <c r="D38"/>
      <c r="E38"/>
      <c r="F38"/>
      <c r="G38"/>
      <c r="H38"/>
      <c r="I38"/>
      <c r="J38"/>
      <c r="K38"/>
      <c r="L38"/>
      <c r="M38"/>
      <c r="N38"/>
      <c r="O38" s="313">
        <v>45576</v>
      </c>
      <c r="P38" s="314"/>
      <c r="Q38" s="315"/>
      <c r="R38" s="316" t="s">
        <v>86</v>
      </c>
      <c r="S38" s="316"/>
      <c r="T38" s="316"/>
      <c r="U38" s="316"/>
      <c r="V38" s="316"/>
      <c r="W38" s="168">
        <v>6600</v>
      </c>
      <c r="X38" s="168"/>
      <c r="Y38" s="168"/>
      <c r="Z38" s="168"/>
      <c r="AA38" s="168"/>
      <c r="AB38" s="326" t="s">
        <v>73</v>
      </c>
      <c r="AC38" s="326"/>
      <c r="AD38" s="326"/>
      <c r="AE38" s="326"/>
      <c r="AF38" s="326"/>
      <c r="AG38" s="326"/>
      <c r="AH38" s="326"/>
      <c r="AI38" s="326"/>
    </row>
    <row r="39" spans="2:35" ht="25.2" customHeight="1">
      <c r="B39"/>
      <c r="C39"/>
      <c r="D39"/>
      <c r="E39"/>
      <c r="F39"/>
      <c r="G39"/>
      <c r="H39"/>
      <c r="I39"/>
      <c r="J39"/>
      <c r="K39"/>
      <c r="L39"/>
      <c r="M39"/>
      <c r="N39"/>
      <c r="O39" s="313">
        <v>45576</v>
      </c>
      <c r="P39" s="314"/>
      <c r="Q39" s="315"/>
      <c r="R39" s="316" t="s">
        <v>87</v>
      </c>
      <c r="S39" s="316"/>
      <c r="T39" s="316"/>
      <c r="U39" s="316"/>
      <c r="V39" s="316"/>
      <c r="W39" s="168">
        <v>300</v>
      </c>
      <c r="X39" s="168"/>
      <c r="Y39" s="168"/>
      <c r="Z39" s="168"/>
      <c r="AA39" s="168"/>
      <c r="AB39" s="326"/>
      <c r="AC39" s="326"/>
      <c r="AD39" s="326"/>
      <c r="AE39" s="326"/>
      <c r="AF39" s="346" t="s">
        <v>91</v>
      </c>
      <c r="AG39" s="346"/>
      <c r="AH39" s="346"/>
      <c r="AI39" s="346"/>
    </row>
    <row r="40" spans="2:35" ht="25.2" customHeight="1">
      <c r="B40"/>
      <c r="C40"/>
      <c r="D40"/>
      <c r="E40"/>
      <c r="F40"/>
      <c r="G40"/>
      <c r="H40"/>
      <c r="I40"/>
      <c r="J40"/>
      <c r="K40"/>
      <c r="L40"/>
      <c r="M40"/>
      <c r="N40"/>
      <c r="O40" s="313">
        <v>45576</v>
      </c>
      <c r="P40" s="314"/>
      <c r="Q40" s="315"/>
      <c r="R40" s="316" t="s">
        <v>88</v>
      </c>
      <c r="S40" s="316"/>
      <c r="T40" s="316"/>
      <c r="U40" s="316"/>
      <c r="V40" s="316"/>
      <c r="W40" s="168">
        <v>240</v>
      </c>
      <c r="X40" s="168"/>
      <c r="Y40" s="168"/>
      <c r="Z40" s="168"/>
      <c r="AA40" s="168"/>
      <c r="AB40" s="326"/>
      <c r="AC40" s="326"/>
      <c r="AD40" s="326"/>
      <c r="AE40" s="326"/>
      <c r="AF40" s="346" t="s">
        <v>91</v>
      </c>
      <c r="AG40" s="346"/>
      <c r="AH40" s="346"/>
      <c r="AI40" s="346"/>
    </row>
    <row r="41" spans="2:35" ht="25.2" customHeight="1">
      <c r="B41"/>
      <c r="C41"/>
      <c r="D41"/>
      <c r="E41"/>
      <c r="F41"/>
      <c r="G41"/>
      <c r="H41"/>
      <c r="I41"/>
      <c r="J41"/>
      <c r="K41"/>
      <c r="L41"/>
      <c r="M41"/>
      <c r="N41"/>
      <c r="O41" s="313">
        <v>45576</v>
      </c>
      <c r="P41" s="314"/>
      <c r="Q41" s="315"/>
      <c r="R41" s="316" t="s">
        <v>89</v>
      </c>
      <c r="S41" s="316"/>
      <c r="T41" s="316"/>
      <c r="U41" s="316"/>
      <c r="V41" s="316"/>
      <c r="W41" s="168">
        <v>170</v>
      </c>
      <c r="X41" s="168"/>
      <c r="Y41" s="168"/>
      <c r="Z41" s="168"/>
      <c r="AA41" s="168"/>
      <c r="AB41" s="326"/>
      <c r="AC41" s="326"/>
      <c r="AD41" s="326"/>
      <c r="AE41" s="326"/>
      <c r="AF41" s="346" t="s">
        <v>91</v>
      </c>
      <c r="AG41" s="346"/>
      <c r="AH41" s="346"/>
      <c r="AI41" s="346"/>
    </row>
    <row r="42" spans="2:35" ht="25.2" customHeight="1">
      <c r="B42"/>
      <c r="C42"/>
      <c r="D42"/>
      <c r="E42"/>
      <c r="F42"/>
      <c r="G42"/>
      <c r="H42"/>
      <c r="I42"/>
      <c r="J42"/>
      <c r="K42"/>
      <c r="L42"/>
      <c r="M42"/>
      <c r="N42"/>
      <c r="O42" s="313">
        <v>45576</v>
      </c>
      <c r="P42" s="314"/>
      <c r="Q42" s="315"/>
      <c r="R42" s="316" t="s">
        <v>68</v>
      </c>
      <c r="S42" s="316"/>
      <c r="T42" s="316"/>
      <c r="U42" s="316"/>
      <c r="V42" s="316"/>
      <c r="W42" s="168">
        <v>1400</v>
      </c>
      <c r="X42" s="168"/>
      <c r="Y42" s="168"/>
      <c r="Z42" s="168"/>
      <c r="AA42" s="168"/>
      <c r="AB42" s="326" t="s">
        <v>73</v>
      </c>
      <c r="AC42" s="326"/>
      <c r="AD42" s="326"/>
      <c r="AE42" s="326"/>
      <c r="AF42" s="346" t="s">
        <v>91</v>
      </c>
      <c r="AG42" s="346"/>
      <c r="AH42" s="346"/>
      <c r="AI42" s="346"/>
    </row>
    <row r="43" spans="2:35" ht="25.2" customHeight="1">
      <c r="B43"/>
      <c r="C43"/>
      <c r="D43"/>
      <c r="E43"/>
      <c r="F43"/>
      <c r="G43"/>
      <c r="H43"/>
      <c r="I43"/>
      <c r="J43"/>
      <c r="K43"/>
      <c r="L43"/>
      <c r="M43"/>
      <c r="N43"/>
      <c r="O43" s="313">
        <v>45576</v>
      </c>
      <c r="P43" s="314"/>
      <c r="Q43" s="315"/>
      <c r="R43" s="316" t="s">
        <v>90</v>
      </c>
      <c r="S43" s="316"/>
      <c r="T43" s="316"/>
      <c r="U43" s="316"/>
      <c r="V43" s="316"/>
      <c r="W43" s="168">
        <v>1767</v>
      </c>
      <c r="X43" s="168"/>
      <c r="Y43" s="168"/>
      <c r="Z43" s="168"/>
      <c r="AA43" s="168"/>
      <c r="AB43" s="326" t="s">
        <v>73</v>
      </c>
      <c r="AC43" s="326"/>
      <c r="AD43" s="326"/>
      <c r="AE43" s="326"/>
      <c r="AF43" s="326"/>
      <c r="AG43" s="326"/>
      <c r="AH43" s="326"/>
      <c r="AI43" s="326"/>
    </row>
    <row r="44" spans="2:35" ht="25.2" customHeight="1">
      <c r="B44"/>
      <c r="C44"/>
      <c r="D44"/>
      <c r="E44"/>
      <c r="F44"/>
      <c r="G44"/>
      <c r="H44"/>
      <c r="I44"/>
      <c r="J44"/>
      <c r="K44"/>
      <c r="L44"/>
      <c r="M44"/>
      <c r="N44"/>
      <c r="O44" s="313">
        <v>45580</v>
      </c>
      <c r="P44" s="314"/>
      <c r="Q44" s="315"/>
      <c r="R44" s="323" t="s">
        <v>76</v>
      </c>
      <c r="S44" s="323"/>
      <c r="T44" s="323"/>
      <c r="U44" s="323"/>
      <c r="V44" s="323"/>
      <c r="W44" s="168">
        <v>7000</v>
      </c>
      <c r="X44" s="168"/>
      <c r="Y44" s="168"/>
      <c r="Z44" s="168"/>
      <c r="AA44" s="168"/>
      <c r="AB44" s="326" t="s">
        <v>73</v>
      </c>
      <c r="AC44" s="326"/>
      <c r="AD44" s="326"/>
      <c r="AE44" s="326"/>
      <c r="AF44" s="326"/>
      <c r="AG44" s="326"/>
      <c r="AH44" s="326"/>
      <c r="AI44" s="326"/>
    </row>
    <row r="45" spans="2:35" ht="25.2" customHeight="1">
      <c r="B45"/>
      <c r="C45"/>
      <c r="D45"/>
      <c r="E45"/>
      <c r="F45"/>
      <c r="G45"/>
      <c r="H45"/>
      <c r="I45"/>
      <c r="J45"/>
      <c r="K45"/>
      <c r="L45"/>
      <c r="M45"/>
      <c r="N45"/>
      <c r="O45" s="313">
        <v>45588</v>
      </c>
      <c r="P45" s="314"/>
      <c r="Q45" s="315"/>
      <c r="R45" s="323" t="s">
        <v>77</v>
      </c>
      <c r="S45" s="323"/>
      <c r="T45" s="323"/>
      <c r="U45" s="323"/>
      <c r="V45" s="323"/>
      <c r="W45" s="168">
        <v>1542</v>
      </c>
      <c r="X45" s="168"/>
      <c r="Y45" s="168"/>
      <c r="Z45" s="168"/>
      <c r="AA45" s="168"/>
      <c r="AB45" s="326" t="s">
        <v>73</v>
      </c>
      <c r="AC45" s="326"/>
      <c r="AD45" s="326"/>
      <c r="AE45" s="326"/>
      <c r="AF45" s="346" t="s">
        <v>91</v>
      </c>
      <c r="AG45" s="346"/>
      <c r="AH45" s="346"/>
      <c r="AI45" s="346"/>
    </row>
    <row r="46" spans="2:35" ht="25.2" customHeight="1">
      <c r="B46"/>
      <c r="C46"/>
      <c r="D46"/>
      <c r="E46"/>
      <c r="F46"/>
      <c r="G46"/>
      <c r="H46"/>
      <c r="I46"/>
      <c r="J46"/>
      <c r="K46"/>
      <c r="L46"/>
      <c r="M46"/>
      <c r="N46"/>
      <c r="O46" s="313">
        <v>45595</v>
      </c>
      <c r="P46" s="314"/>
      <c r="Q46" s="315"/>
      <c r="R46" s="316" t="s">
        <v>78</v>
      </c>
      <c r="S46" s="316"/>
      <c r="T46" s="316"/>
      <c r="U46" s="316"/>
      <c r="V46" s="316"/>
      <c r="W46" s="168">
        <v>170</v>
      </c>
      <c r="X46" s="168"/>
      <c r="Y46" s="168"/>
      <c r="Z46" s="168"/>
      <c r="AA46" s="168"/>
      <c r="AB46" s="326"/>
      <c r="AC46" s="326"/>
      <c r="AD46" s="326"/>
      <c r="AE46" s="326"/>
      <c r="AF46" s="346" t="s">
        <v>91</v>
      </c>
      <c r="AG46" s="346"/>
      <c r="AH46" s="346"/>
      <c r="AI46" s="346"/>
    </row>
    <row r="47" spans="2:35" ht="25.2" customHeight="1">
      <c r="B47"/>
      <c r="C47"/>
      <c r="D47"/>
      <c r="E47"/>
      <c r="F47"/>
      <c r="G47"/>
      <c r="H47"/>
      <c r="I47"/>
      <c r="J47"/>
      <c r="K47"/>
      <c r="L47"/>
      <c r="M47"/>
      <c r="N47"/>
      <c r="O47" s="313">
        <v>45596</v>
      </c>
      <c r="P47" s="314"/>
      <c r="Q47" s="315"/>
      <c r="R47" s="316" t="s">
        <v>79</v>
      </c>
      <c r="S47" s="316"/>
      <c r="T47" s="316"/>
      <c r="U47" s="316"/>
      <c r="V47" s="316"/>
      <c r="W47" s="168">
        <v>170</v>
      </c>
      <c r="X47" s="168"/>
      <c r="Y47" s="168"/>
      <c r="Z47" s="168"/>
      <c r="AA47" s="168"/>
      <c r="AB47" s="326"/>
      <c r="AC47" s="326"/>
      <c r="AD47" s="326"/>
      <c r="AE47" s="326"/>
      <c r="AF47" s="346" t="s">
        <v>91</v>
      </c>
      <c r="AG47" s="346"/>
      <c r="AH47" s="346"/>
      <c r="AI47" s="346"/>
    </row>
    <row r="48" spans="2:35" ht="25.2" customHeight="1">
      <c r="B48"/>
      <c r="C48"/>
      <c r="D48"/>
      <c r="E48"/>
      <c r="F48"/>
      <c r="G48"/>
      <c r="H48"/>
      <c r="I48"/>
      <c r="J48"/>
      <c r="K48"/>
      <c r="L48"/>
      <c r="M48"/>
      <c r="N48"/>
      <c r="O48" s="313">
        <v>45596</v>
      </c>
      <c r="P48" s="314"/>
      <c r="Q48" s="315"/>
      <c r="R48" s="316" t="s">
        <v>80</v>
      </c>
      <c r="S48" s="316"/>
      <c r="T48" s="316"/>
      <c r="U48" s="316"/>
      <c r="V48" s="316"/>
      <c r="W48" s="168">
        <v>6980</v>
      </c>
      <c r="X48" s="168"/>
      <c r="Y48" s="168"/>
      <c r="Z48" s="168"/>
      <c r="AA48" s="168"/>
      <c r="AB48" s="326" t="s">
        <v>73</v>
      </c>
      <c r="AC48" s="326"/>
      <c r="AD48" s="326"/>
      <c r="AE48" s="326"/>
      <c r="AF48" s="326"/>
      <c r="AG48" s="326"/>
      <c r="AH48" s="326"/>
      <c r="AI48" s="326"/>
    </row>
    <row r="49" spans="2:39" ht="25.2" customHeight="1">
      <c r="B49"/>
      <c r="C49"/>
      <c r="D49"/>
      <c r="E49"/>
      <c r="F49"/>
      <c r="G49"/>
      <c r="H49"/>
      <c r="I49"/>
      <c r="J49"/>
      <c r="K49"/>
      <c r="L49"/>
      <c r="M49"/>
      <c r="N49"/>
      <c r="O49" s="313">
        <v>45604</v>
      </c>
      <c r="P49" s="314"/>
      <c r="Q49" s="315"/>
      <c r="R49" s="316" t="s">
        <v>81</v>
      </c>
      <c r="S49" s="316"/>
      <c r="T49" s="316"/>
      <c r="U49" s="316"/>
      <c r="V49" s="316"/>
      <c r="W49" s="168">
        <v>1650</v>
      </c>
      <c r="X49" s="168"/>
      <c r="Y49" s="168"/>
      <c r="Z49" s="168"/>
      <c r="AA49" s="168"/>
      <c r="AB49" s="326"/>
      <c r="AC49" s="326"/>
      <c r="AD49" s="326"/>
      <c r="AE49" s="326"/>
      <c r="AF49" s="346" t="s">
        <v>91</v>
      </c>
      <c r="AG49" s="346"/>
      <c r="AH49" s="346"/>
      <c r="AI49" s="346"/>
    </row>
    <row r="50" spans="2:39" ht="25.2" customHeight="1">
      <c r="B50"/>
      <c r="C50"/>
      <c r="D50"/>
      <c r="E50"/>
      <c r="F50"/>
      <c r="G50"/>
      <c r="H50"/>
      <c r="I50"/>
      <c r="J50"/>
      <c r="K50"/>
      <c r="L50"/>
      <c r="M50"/>
      <c r="N50"/>
      <c r="O50" s="313">
        <v>45604</v>
      </c>
      <c r="P50" s="314"/>
      <c r="Q50" s="315"/>
      <c r="R50" s="316" t="s">
        <v>82</v>
      </c>
      <c r="S50" s="316"/>
      <c r="T50" s="316"/>
      <c r="U50" s="316"/>
      <c r="V50" s="316"/>
      <c r="W50" s="168">
        <v>1170</v>
      </c>
      <c r="X50" s="168"/>
      <c r="Y50" s="168"/>
      <c r="Z50" s="168"/>
      <c r="AA50" s="168"/>
      <c r="AB50" s="326"/>
      <c r="AC50" s="326"/>
      <c r="AD50" s="326"/>
      <c r="AE50" s="326"/>
      <c r="AF50" s="346" t="s">
        <v>91</v>
      </c>
      <c r="AG50" s="346"/>
      <c r="AH50" s="346"/>
      <c r="AI50" s="346"/>
    </row>
    <row r="51" spans="2:39" ht="25.2" customHeight="1">
      <c r="B51"/>
      <c r="C51"/>
      <c r="D51"/>
      <c r="E51"/>
      <c r="F51"/>
      <c r="G51"/>
      <c r="H51"/>
      <c r="I51"/>
      <c r="J51"/>
      <c r="K51"/>
      <c r="L51"/>
      <c r="M51"/>
      <c r="N51"/>
      <c r="O51" s="313">
        <v>45604</v>
      </c>
      <c r="P51" s="314"/>
      <c r="Q51" s="315"/>
      <c r="R51" s="316" t="s">
        <v>83</v>
      </c>
      <c r="S51" s="316"/>
      <c r="T51" s="316"/>
      <c r="U51" s="316"/>
      <c r="V51" s="316"/>
      <c r="W51" s="168">
        <v>170</v>
      </c>
      <c r="X51" s="168"/>
      <c r="Y51" s="168"/>
      <c r="Z51" s="168"/>
      <c r="AA51" s="168"/>
      <c r="AB51" s="326"/>
      <c r="AC51" s="326"/>
      <c r="AD51" s="326"/>
      <c r="AE51" s="326"/>
      <c r="AF51" s="346" t="s">
        <v>91</v>
      </c>
      <c r="AG51" s="346"/>
      <c r="AH51" s="346"/>
      <c r="AI51" s="346"/>
    </row>
    <row r="52" spans="2:39" ht="25.2" customHeight="1" thickBot="1">
      <c r="B52"/>
      <c r="C52"/>
      <c r="D52"/>
      <c r="E52"/>
      <c r="F52"/>
      <c r="G52"/>
      <c r="H52"/>
      <c r="I52"/>
      <c r="J52"/>
      <c r="K52"/>
      <c r="L52"/>
      <c r="M52"/>
      <c r="N52"/>
      <c r="O52" s="313">
        <v>45604</v>
      </c>
      <c r="P52" s="314"/>
      <c r="Q52" s="315"/>
      <c r="R52" s="316" t="s">
        <v>84</v>
      </c>
      <c r="S52" s="316"/>
      <c r="T52" s="316"/>
      <c r="U52" s="316"/>
      <c r="V52" s="316"/>
      <c r="W52" s="168">
        <v>5170</v>
      </c>
      <c r="X52" s="168"/>
      <c r="Y52" s="168"/>
      <c r="Z52" s="168"/>
      <c r="AA52" s="168"/>
      <c r="AB52" s="326"/>
      <c r="AC52" s="326"/>
      <c r="AD52" s="326"/>
      <c r="AE52" s="326"/>
      <c r="AF52" s="326"/>
      <c r="AG52" s="326"/>
      <c r="AH52" s="326"/>
      <c r="AI52" s="326"/>
    </row>
    <row r="53" spans="2:39" ht="25.2" customHeight="1" thickBot="1">
      <c r="B53"/>
      <c r="C53"/>
      <c r="D53"/>
      <c r="E53"/>
      <c r="F53"/>
      <c r="G53"/>
      <c r="H53"/>
      <c r="I53"/>
      <c r="J53"/>
      <c r="K53"/>
      <c r="L53"/>
      <c r="M53"/>
      <c r="N53"/>
      <c r="O53" s="313">
        <v>45604</v>
      </c>
      <c r="P53" s="314"/>
      <c r="Q53" s="315"/>
      <c r="R53" s="316" t="s">
        <v>85</v>
      </c>
      <c r="S53" s="316"/>
      <c r="T53" s="316"/>
      <c r="U53" s="316"/>
      <c r="V53" s="316"/>
      <c r="W53" s="168">
        <v>880</v>
      </c>
      <c r="X53" s="168"/>
      <c r="Y53" s="168"/>
      <c r="Z53" s="168"/>
      <c r="AA53" s="168"/>
      <c r="AB53" s="326"/>
      <c r="AC53" s="326"/>
      <c r="AD53" s="326"/>
      <c r="AE53" s="326"/>
      <c r="AF53" s="346" t="s">
        <v>91</v>
      </c>
      <c r="AG53" s="346"/>
      <c r="AH53" s="346"/>
      <c r="AI53" s="346"/>
      <c r="AJ53" s="329">
        <v>12702</v>
      </c>
      <c r="AK53" s="330"/>
      <c r="AL53" s="330"/>
      <c r="AM53" s="331"/>
    </row>
    <row r="54" spans="2:39" ht="25.2" customHeight="1">
      <c r="B54"/>
      <c r="C54"/>
      <c r="D54"/>
      <c r="E54"/>
      <c r="F54"/>
      <c r="G54"/>
      <c r="H54"/>
      <c r="I54"/>
      <c r="J54"/>
      <c r="K54"/>
      <c r="L54"/>
      <c r="M54"/>
      <c r="N54"/>
      <c r="O54" s="313">
        <v>45612</v>
      </c>
      <c r="P54" s="314"/>
      <c r="Q54" s="315"/>
      <c r="R54" s="327" t="s">
        <v>92</v>
      </c>
      <c r="S54" s="327"/>
      <c r="T54" s="327"/>
      <c r="U54" s="327"/>
      <c r="V54" s="327"/>
      <c r="W54" s="168">
        <v>110728</v>
      </c>
      <c r="X54" s="168"/>
      <c r="Y54" s="168"/>
      <c r="Z54" s="168"/>
      <c r="AA54" s="168"/>
      <c r="AB54" s="326" t="s">
        <v>73</v>
      </c>
      <c r="AC54" s="326"/>
      <c r="AD54" s="326"/>
      <c r="AE54" s="326"/>
      <c r="AF54" s="326" t="s">
        <v>91</v>
      </c>
      <c r="AG54" s="326"/>
      <c r="AH54" s="326"/>
      <c r="AI54" s="326"/>
    </row>
    <row r="55" spans="2:39" ht="25.2" customHeight="1">
      <c r="B55"/>
      <c r="C55"/>
      <c r="D55"/>
      <c r="E55"/>
      <c r="F55"/>
      <c r="G55"/>
      <c r="H55"/>
      <c r="I55"/>
      <c r="J55"/>
      <c r="K55"/>
      <c r="L55"/>
      <c r="M55"/>
      <c r="N55"/>
      <c r="O55" s="313">
        <v>45612</v>
      </c>
      <c r="P55" s="314"/>
      <c r="Q55" s="315"/>
      <c r="R55" s="328" t="s">
        <v>93</v>
      </c>
      <c r="S55" s="328"/>
      <c r="T55" s="328"/>
      <c r="U55" s="328"/>
      <c r="V55" s="328"/>
      <c r="W55" s="168">
        <v>37860</v>
      </c>
      <c r="X55" s="168"/>
      <c r="Y55" s="168"/>
      <c r="Z55" s="168"/>
      <c r="AA55" s="168"/>
      <c r="AB55" s="326" t="s">
        <v>73</v>
      </c>
      <c r="AC55" s="326"/>
      <c r="AD55" s="326"/>
      <c r="AE55" s="326"/>
      <c r="AF55" s="326" t="s">
        <v>91</v>
      </c>
      <c r="AG55" s="326"/>
      <c r="AH55" s="326"/>
      <c r="AI55" s="326"/>
    </row>
    <row r="56" spans="2:39" ht="25.2" customHeight="1">
      <c r="B56"/>
      <c r="C56"/>
      <c r="D56"/>
      <c r="E56"/>
      <c r="F56"/>
      <c r="G56"/>
      <c r="H56"/>
      <c r="I56"/>
      <c r="J56"/>
      <c r="K56"/>
      <c r="L56"/>
      <c r="M56"/>
      <c r="N56"/>
      <c r="O56" s="313">
        <v>45615</v>
      </c>
      <c r="P56" s="314"/>
      <c r="Q56" s="315"/>
      <c r="R56" s="328" t="s">
        <v>94</v>
      </c>
      <c r="S56" s="328"/>
      <c r="T56" s="328"/>
      <c r="U56" s="328"/>
      <c r="V56" s="328"/>
      <c r="W56" s="168">
        <v>5850</v>
      </c>
      <c r="X56" s="168"/>
      <c r="Y56" s="168"/>
      <c r="Z56" s="168"/>
      <c r="AA56" s="168"/>
      <c r="AB56" s="326" t="s">
        <v>73</v>
      </c>
      <c r="AC56" s="326"/>
      <c r="AD56" s="326"/>
      <c r="AE56" s="326"/>
      <c r="AF56" s="326" t="s">
        <v>91</v>
      </c>
      <c r="AG56" s="326"/>
      <c r="AH56" s="326"/>
      <c r="AI56" s="326"/>
    </row>
    <row r="57" spans="2:39" ht="25.2" customHeight="1">
      <c r="B57"/>
      <c r="C57"/>
      <c r="D57"/>
      <c r="E57"/>
      <c r="F57"/>
      <c r="G57"/>
      <c r="H57"/>
      <c r="I57"/>
      <c r="J57"/>
      <c r="K57"/>
      <c r="L57"/>
      <c r="M57"/>
      <c r="N57"/>
      <c r="O57" s="332"/>
      <c r="P57" s="314"/>
      <c r="Q57" s="315"/>
      <c r="R57" s="328"/>
      <c r="S57" s="328"/>
      <c r="T57" s="328"/>
      <c r="U57" s="328"/>
      <c r="V57" s="328"/>
      <c r="W57" s="168">
        <v>0</v>
      </c>
      <c r="X57" s="168"/>
      <c r="Y57" s="168"/>
      <c r="Z57" s="168"/>
      <c r="AA57" s="168"/>
      <c r="AB57" s="326"/>
      <c r="AC57" s="326"/>
      <c r="AD57" s="326"/>
      <c r="AE57" s="326"/>
      <c r="AF57" s="326"/>
      <c r="AG57" s="326"/>
      <c r="AH57" s="326"/>
      <c r="AI57" s="326"/>
    </row>
    <row r="58" spans="2:39" ht="25.2" customHeight="1" thickBot="1">
      <c r="B58"/>
      <c r="C58"/>
      <c r="D58"/>
      <c r="E58"/>
      <c r="F58"/>
      <c r="G58"/>
      <c r="H58"/>
      <c r="I58"/>
      <c r="J58"/>
      <c r="K58"/>
      <c r="L58"/>
      <c r="M58"/>
      <c r="N58"/>
      <c r="O58" s="332"/>
      <c r="P58" s="314"/>
      <c r="Q58" s="315"/>
      <c r="R58" s="333"/>
      <c r="S58" s="333"/>
      <c r="T58" s="333"/>
      <c r="U58" s="333"/>
      <c r="V58" s="333"/>
      <c r="W58" s="168">
        <v>0</v>
      </c>
      <c r="X58" s="168"/>
      <c r="Y58" s="168"/>
      <c r="Z58" s="168"/>
      <c r="AA58" s="168"/>
      <c r="AB58" s="326"/>
      <c r="AC58" s="326"/>
      <c r="AD58" s="326"/>
      <c r="AE58" s="326"/>
      <c r="AF58" s="326"/>
      <c r="AG58" s="326"/>
      <c r="AH58" s="326"/>
      <c r="AI58" s="326"/>
    </row>
    <row r="59" spans="2:39" ht="30" customHeight="1" thickBot="1">
      <c r="O59" s="337"/>
      <c r="P59" s="337"/>
      <c r="Q59" s="337"/>
      <c r="R59" s="334"/>
      <c r="S59" s="335"/>
      <c r="T59" s="335"/>
      <c r="U59" s="335"/>
      <c r="V59" s="336"/>
      <c r="W59" s="338">
        <f>SUM(W30:W58)</f>
        <v>205257</v>
      </c>
      <c r="X59" s="339"/>
      <c r="Y59" s="339"/>
      <c r="Z59" s="339"/>
      <c r="AA59" s="340"/>
      <c r="AF59" s="190">
        <f>W30+W31+W32+W34+W35+W36+W37+W39+W40+W41+W42+W45+W46+W47+W49+W50+W51+W53+W54+W55+W56</f>
        <v>167140</v>
      </c>
      <c r="AG59" s="67"/>
      <c r="AH59" s="67"/>
      <c r="AI59" s="191"/>
      <c r="AJ59" s="25"/>
    </row>
    <row r="60" spans="2:39" ht="30" customHeight="1">
      <c r="P60" s="2"/>
      <c r="R60" s="1"/>
      <c r="X60" s="2"/>
      <c r="Y60"/>
      <c r="Z60"/>
    </row>
  </sheetData>
  <mergeCells count="266">
    <mergeCell ref="AF59:AI59"/>
    <mergeCell ref="AF57:AI57"/>
    <mergeCell ref="AF58:AI58"/>
    <mergeCell ref="AF48:AI48"/>
    <mergeCell ref="AF49:AI49"/>
    <mergeCell ref="AF50:AI50"/>
    <mergeCell ref="AF51:AI51"/>
    <mergeCell ref="AF52:AI52"/>
    <mergeCell ref="AF53:AI53"/>
    <mergeCell ref="AF54:AI54"/>
    <mergeCell ref="AF55:AI55"/>
    <mergeCell ref="AF56:AI56"/>
    <mergeCell ref="AF39:AI39"/>
    <mergeCell ref="AF40:AI40"/>
    <mergeCell ref="AF41:AI41"/>
    <mergeCell ref="AF42:AI42"/>
    <mergeCell ref="AF43:AI43"/>
    <mergeCell ref="AF44:AI44"/>
    <mergeCell ref="AF45:AI45"/>
    <mergeCell ref="AF46:AI46"/>
    <mergeCell ref="AF47:AI47"/>
    <mergeCell ref="AF30:AI30"/>
    <mergeCell ref="AF31:AI31"/>
    <mergeCell ref="AF32:AI32"/>
    <mergeCell ref="AF33:AI33"/>
    <mergeCell ref="AF34:AI34"/>
    <mergeCell ref="AF35:AI35"/>
    <mergeCell ref="AF36:AI36"/>
    <mergeCell ref="AF37:AI37"/>
    <mergeCell ref="AF38:AI38"/>
    <mergeCell ref="W42:AA42"/>
    <mergeCell ref="AB42:AE42"/>
    <mergeCell ref="O43:Q43"/>
    <mergeCell ref="R43:V43"/>
    <mergeCell ref="W43:AA43"/>
    <mergeCell ref="AB43:AE43"/>
    <mergeCell ref="O39:Q39"/>
    <mergeCell ref="R39:V39"/>
    <mergeCell ref="W39:AA39"/>
    <mergeCell ref="AB39:AE39"/>
    <mergeCell ref="O40:Q40"/>
    <mergeCell ref="R40:V40"/>
    <mergeCell ref="W40:AA40"/>
    <mergeCell ref="AB40:AE40"/>
    <mergeCell ref="O41:Q41"/>
    <mergeCell ref="R41:V41"/>
    <mergeCell ref="W41:AA41"/>
    <mergeCell ref="AB41:AE41"/>
    <mergeCell ref="O30:Q30"/>
    <mergeCell ref="O37:Q37"/>
    <mergeCell ref="R37:V37"/>
    <mergeCell ref="W37:AA37"/>
    <mergeCell ref="AB37:AE37"/>
    <mergeCell ref="O38:Q38"/>
    <mergeCell ref="R38:V38"/>
    <mergeCell ref="W38:AA38"/>
    <mergeCell ref="AB38:AE38"/>
    <mergeCell ref="R35:V35"/>
    <mergeCell ref="R36:V36"/>
    <mergeCell ref="W30:AA30"/>
    <mergeCell ref="W31:AA31"/>
    <mergeCell ref="W32:AA32"/>
    <mergeCell ref="W33:AA33"/>
    <mergeCell ref="W34:AA34"/>
    <mergeCell ref="W35:AA35"/>
    <mergeCell ref="W36:AA36"/>
    <mergeCell ref="AB30:AE30"/>
    <mergeCell ref="AB31:AE31"/>
    <mergeCell ref="AB32:AE32"/>
    <mergeCell ref="AB33:AE33"/>
    <mergeCell ref="AB34:AE34"/>
    <mergeCell ref="AB35:AE35"/>
    <mergeCell ref="A13:K13"/>
    <mergeCell ref="A4:B10"/>
    <mergeCell ref="AA14:AC14"/>
    <mergeCell ref="X14:Z14"/>
    <mergeCell ref="R14:T14"/>
    <mergeCell ref="U14:W14"/>
    <mergeCell ref="AA21:AC22"/>
    <mergeCell ref="Z23:AC23"/>
    <mergeCell ref="G14:Q14"/>
    <mergeCell ref="C15:F16"/>
    <mergeCell ref="C17:F18"/>
    <mergeCell ref="C19:F20"/>
    <mergeCell ref="C21:F22"/>
    <mergeCell ref="B14:F14"/>
    <mergeCell ref="U22:W22"/>
    <mergeCell ref="U21:W21"/>
    <mergeCell ref="B21:B22"/>
    <mergeCell ref="B19:B20"/>
    <mergeCell ref="B17:B18"/>
    <mergeCell ref="B15:B16"/>
    <mergeCell ref="U19:W19"/>
    <mergeCell ref="U20:W20"/>
    <mergeCell ref="U18:W18"/>
    <mergeCell ref="U16:W16"/>
    <mergeCell ref="U17:W17"/>
    <mergeCell ref="R21:T21"/>
    <mergeCell ref="R22:T22"/>
    <mergeCell ref="U15:W15"/>
    <mergeCell ref="X15:Z16"/>
    <mergeCell ref="AA15:AC16"/>
    <mergeCell ref="X17:Z18"/>
    <mergeCell ref="X19:Z20"/>
    <mergeCell ref="X21:Z22"/>
    <mergeCell ref="AA17:AC18"/>
    <mergeCell ref="AA19:AC20"/>
    <mergeCell ref="R15:T15"/>
    <mergeCell ref="R16:T16"/>
    <mergeCell ref="R17:T17"/>
    <mergeCell ref="R18:T18"/>
    <mergeCell ref="R19:T19"/>
    <mergeCell ref="R20:T20"/>
    <mergeCell ref="L15:Q15"/>
    <mergeCell ref="L16:Q16"/>
    <mergeCell ref="L17:Q17"/>
    <mergeCell ref="L18:Q18"/>
    <mergeCell ref="L19:Q19"/>
    <mergeCell ref="L20:Q20"/>
    <mergeCell ref="L21:Q21"/>
    <mergeCell ref="L22:Q22"/>
    <mergeCell ref="L7:O7"/>
    <mergeCell ref="P7:T7"/>
    <mergeCell ref="G8:K8"/>
    <mergeCell ref="L8:O8"/>
    <mergeCell ref="P8:T8"/>
    <mergeCell ref="U8:Y8"/>
    <mergeCell ref="G9:K9"/>
    <mergeCell ref="L9:O9"/>
    <mergeCell ref="P9:T9"/>
    <mergeCell ref="U9:Y9"/>
    <mergeCell ref="C8:F8"/>
    <mergeCell ref="C9:F9"/>
    <mergeCell ref="C10:F10"/>
    <mergeCell ref="Z11:AD11"/>
    <mergeCell ref="G11:K11"/>
    <mergeCell ref="L11:O11"/>
    <mergeCell ref="P11:T11"/>
    <mergeCell ref="U11:Y11"/>
    <mergeCell ref="Z3:AD3"/>
    <mergeCell ref="Z4:AD4"/>
    <mergeCell ref="Z6:AD6"/>
    <mergeCell ref="Z8:AD8"/>
    <mergeCell ref="Z9:AD9"/>
    <mergeCell ref="Z10:AD10"/>
    <mergeCell ref="G10:K10"/>
    <mergeCell ref="L10:O10"/>
    <mergeCell ref="P10:T10"/>
    <mergeCell ref="U10:Y10"/>
    <mergeCell ref="U4:Y4"/>
    <mergeCell ref="G6:K6"/>
    <mergeCell ref="L6:O6"/>
    <mergeCell ref="P6:T6"/>
    <mergeCell ref="U6:Y6"/>
    <mergeCell ref="G3:K3"/>
    <mergeCell ref="C7:F7"/>
    <mergeCell ref="G7:K7"/>
    <mergeCell ref="U7:Y7"/>
    <mergeCell ref="Z7:AD7"/>
    <mergeCell ref="A1:AE1"/>
    <mergeCell ref="C5:F5"/>
    <mergeCell ref="G5:K5"/>
    <mergeCell ref="L5:O5"/>
    <mergeCell ref="P5:T5"/>
    <mergeCell ref="U5:Y5"/>
    <mergeCell ref="Z5:AD5"/>
    <mergeCell ref="C3:F3"/>
    <mergeCell ref="C4:F4"/>
    <mergeCell ref="A3:B3"/>
    <mergeCell ref="P3:T3"/>
    <mergeCell ref="U3:Y3"/>
    <mergeCell ref="L3:O3"/>
    <mergeCell ref="G4:K4"/>
    <mergeCell ref="L4:O4"/>
    <mergeCell ref="P4:T4"/>
    <mergeCell ref="C6:F6"/>
    <mergeCell ref="B30:F30"/>
    <mergeCell ref="B31:F31"/>
    <mergeCell ref="B32:F32"/>
    <mergeCell ref="B33:F33"/>
    <mergeCell ref="B34:F34"/>
    <mergeCell ref="B35:F35"/>
    <mergeCell ref="G30:K30"/>
    <mergeCell ref="G31:K31"/>
    <mergeCell ref="G32:K32"/>
    <mergeCell ref="G33:K33"/>
    <mergeCell ref="G34:K34"/>
    <mergeCell ref="G35:K35"/>
    <mergeCell ref="R44:V44"/>
    <mergeCell ref="R45:V45"/>
    <mergeCell ref="R46:V46"/>
    <mergeCell ref="R30:V30"/>
    <mergeCell ref="R31:V31"/>
    <mergeCell ref="R32:V32"/>
    <mergeCell ref="R33:V33"/>
    <mergeCell ref="R34:V34"/>
    <mergeCell ref="R52:V52"/>
    <mergeCell ref="R47:V47"/>
    <mergeCell ref="R48:V48"/>
    <mergeCell ref="R49:V49"/>
    <mergeCell ref="R50:V50"/>
    <mergeCell ref="R51:V51"/>
    <mergeCell ref="R42:V42"/>
    <mergeCell ref="W46:AA46"/>
    <mergeCell ref="W47:AA47"/>
    <mergeCell ref="W48:AA48"/>
    <mergeCell ref="W49:AA49"/>
    <mergeCell ref="W50:AA50"/>
    <mergeCell ref="W51:AA51"/>
    <mergeCell ref="W44:AA44"/>
    <mergeCell ref="W45:AA45"/>
    <mergeCell ref="W59:AA59"/>
    <mergeCell ref="W56:AA56"/>
    <mergeCell ref="O31:Q31"/>
    <mergeCell ref="O32:Q32"/>
    <mergeCell ref="O33:Q33"/>
    <mergeCell ref="O34:Q34"/>
    <mergeCell ref="O35:Q35"/>
    <mergeCell ref="O36:Q36"/>
    <mergeCell ref="O44:Q44"/>
    <mergeCell ref="O45:Q45"/>
    <mergeCell ref="O46:Q46"/>
    <mergeCell ref="O42:Q42"/>
    <mergeCell ref="O47:Q47"/>
    <mergeCell ref="O48:Q48"/>
    <mergeCell ref="O49:Q49"/>
    <mergeCell ref="O50:Q50"/>
    <mergeCell ref="O51:Q51"/>
    <mergeCell ref="O52:Q52"/>
    <mergeCell ref="O53:Q53"/>
    <mergeCell ref="R59:V59"/>
    <mergeCell ref="O59:Q59"/>
    <mergeCell ref="O56:Q56"/>
    <mergeCell ref="R56:V56"/>
    <mergeCell ref="AB36:AE36"/>
    <mergeCell ref="AB44:AE44"/>
    <mergeCell ref="AB45:AE45"/>
    <mergeCell ref="AB46:AE46"/>
    <mergeCell ref="AB47:AE47"/>
    <mergeCell ref="AB48:AE48"/>
    <mergeCell ref="AB49:AE49"/>
    <mergeCell ref="AB50:AE50"/>
    <mergeCell ref="AB51:AE51"/>
    <mergeCell ref="AJ53:AM53"/>
    <mergeCell ref="AB56:AE56"/>
    <mergeCell ref="O57:Q57"/>
    <mergeCell ref="R57:V57"/>
    <mergeCell ref="W57:AA57"/>
    <mergeCell ref="AB57:AE57"/>
    <mergeCell ref="O58:Q58"/>
    <mergeCell ref="R58:V58"/>
    <mergeCell ref="W58:AA58"/>
    <mergeCell ref="AB58:AE58"/>
    <mergeCell ref="AB52:AE52"/>
    <mergeCell ref="AB53:AE53"/>
    <mergeCell ref="O54:Q54"/>
    <mergeCell ref="R54:V54"/>
    <mergeCell ref="W54:AA54"/>
    <mergeCell ref="AB54:AE54"/>
    <mergeCell ref="O55:Q55"/>
    <mergeCell ref="R55:V55"/>
    <mergeCell ref="W55:AA55"/>
    <mergeCell ref="AB55:AE55"/>
    <mergeCell ref="R53:V53"/>
    <mergeCell ref="W52:AA52"/>
    <mergeCell ref="W53:AA53"/>
  </mergeCells>
  <phoneticPr fontId="2"/>
  <pageMargins left="0.16" right="0.16" top="0.34" bottom="0.38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34C7-2427-4257-A90C-A4DA73763EBC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05EE-5CB5-416F-99D3-CEB5669D86A1}">
  <dimension ref="A1:BC28"/>
  <sheetViews>
    <sheetView tabSelected="1" workbookViewId="0">
      <selection activeCell="AQ28" sqref="AQ28"/>
    </sheetView>
  </sheetViews>
  <sheetFormatPr defaultColWidth="3" defaultRowHeight="30" customHeight="1"/>
  <cols>
    <col min="1" max="7" width="3" style="1"/>
    <col min="8" max="8" width="3" style="4"/>
    <col min="9" max="9" width="3" style="1"/>
    <col min="10" max="10" width="3" style="4"/>
    <col min="11" max="17" width="3" style="1"/>
    <col min="18" max="18" width="3" style="2"/>
    <col min="19" max="25" width="3" style="1"/>
    <col min="26" max="26" width="3" style="2"/>
  </cols>
  <sheetData>
    <row r="1" spans="1:55" ht="30" customHeight="1">
      <c r="A1" s="65" t="s">
        <v>54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3" spans="1:55" ht="30" customHeight="1">
      <c r="A3" s="225" t="s">
        <v>0</v>
      </c>
      <c r="B3" s="226"/>
      <c r="C3" s="225" t="s">
        <v>1</v>
      </c>
      <c r="D3" s="227"/>
      <c r="E3" s="227"/>
      <c r="F3" s="226"/>
      <c r="G3" s="225" t="s">
        <v>49</v>
      </c>
      <c r="H3" s="227"/>
      <c r="I3" s="227"/>
      <c r="J3" s="227"/>
      <c r="K3" s="226"/>
      <c r="L3" s="225" t="s">
        <v>11</v>
      </c>
      <c r="M3" s="227"/>
      <c r="N3" s="227"/>
      <c r="O3" s="226"/>
      <c r="P3" s="225" t="s">
        <v>50</v>
      </c>
      <c r="Q3" s="227"/>
      <c r="R3" s="227"/>
      <c r="S3" s="227"/>
      <c r="T3" s="226"/>
      <c r="U3" s="225" t="s">
        <v>27</v>
      </c>
      <c r="V3" s="227"/>
      <c r="W3" s="227"/>
      <c r="X3" s="227"/>
      <c r="Y3" s="226"/>
      <c r="Z3" s="225" t="s">
        <v>51</v>
      </c>
      <c r="AA3" s="227"/>
      <c r="AB3" s="227"/>
      <c r="AC3" s="227"/>
      <c r="AD3" s="226"/>
      <c r="AI3" s="313">
        <v>45612</v>
      </c>
      <c r="AJ3" s="314"/>
      <c r="AK3" s="315"/>
      <c r="AL3" s="328" t="s">
        <v>93</v>
      </c>
      <c r="AM3" s="328"/>
      <c r="AN3" s="328"/>
      <c r="AO3" s="328"/>
      <c r="AP3" s="328"/>
      <c r="AQ3" s="168">
        <v>37860</v>
      </c>
      <c r="AR3" s="168"/>
      <c r="AS3" s="168"/>
      <c r="AT3" s="168"/>
      <c r="AU3" s="168"/>
      <c r="AV3" s="351" t="s">
        <v>73</v>
      </c>
      <c r="AW3" s="351"/>
      <c r="AX3" s="351"/>
      <c r="AY3" s="351"/>
      <c r="AZ3" s="351" t="s">
        <v>91</v>
      </c>
      <c r="BA3" s="351"/>
      <c r="BB3" s="351"/>
      <c r="BC3" s="351"/>
    </row>
    <row r="4" spans="1:55" ht="30" customHeight="1">
      <c r="A4" s="225"/>
      <c r="B4" s="226"/>
      <c r="C4" s="225" t="s">
        <v>37</v>
      </c>
      <c r="D4" s="227"/>
      <c r="E4" s="227"/>
      <c r="F4" s="226"/>
      <c r="G4" s="229">
        <v>2000000</v>
      </c>
      <c r="H4" s="230"/>
      <c r="I4" s="230"/>
      <c r="J4" s="230"/>
      <c r="K4" s="231"/>
      <c r="L4" s="229">
        <f>G4*0.1</f>
        <v>200000</v>
      </c>
      <c r="M4" s="230"/>
      <c r="N4" s="230"/>
      <c r="O4" s="231"/>
      <c r="P4" s="229">
        <v>0</v>
      </c>
      <c r="Q4" s="230"/>
      <c r="R4" s="230"/>
      <c r="S4" s="230"/>
      <c r="T4" s="231"/>
      <c r="U4" s="232"/>
      <c r="V4" s="232"/>
      <c r="W4" s="232"/>
      <c r="X4" s="232"/>
      <c r="Y4" s="232"/>
      <c r="Z4" s="232">
        <f>G4+L4+P4+U4</f>
        <v>2200000</v>
      </c>
      <c r="AA4" s="232"/>
      <c r="AB4" s="232"/>
      <c r="AC4" s="232"/>
      <c r="AD4" s="232"/>
      <c r="AI4" s="313">
        <v>45615</v>
      </c>
      <c r="AJ4" s="314"/>
      <c r="AK4" s="315"/>
      <c r="AL4" s="328" t="s">
        <v>94</v>
      </c>
      <c r="AM4" s="328"/>
      <c r="AN4" s="328"/>
      <c r="AO4" s="328"/>
      <c r="AP4" s="328"/>
      <c r="AQ4" s="168">
        <v>5850</v>
      </c>
      <c r="AR4" s="168"/>
      <c r="AS4" s="168"/>
      <c r="AT4" s="168"/>
      <c r="AU4" s="168"/>
      <c r="AV4" s="351" t="s">
        <v>73</v>
      </c>
      <c r="AW4" s="351"/>
      <c r="AX4" s="351"/>
      <c r="AY4" s="351"/>
      <c r="AZ4" s="351" t="s">
        <v>91</v>
      </c>
      <c r="BA4" s="351"/>
      <c r="BB4" s="351"/>
      <c r="BC4" s="351"/>
    </row>
    <row r="5" spans="1:55" ht="30" customHeight="1">
      <c r="A5" s="225"/>
      <c r="B5" s="226"/>
      <c r="C5" s="225" t="s">
        <v>105</v>
      </c>
      <c r="D5" s="227"/>
      <c r="E5" s="227"/>
      <c r="F5" s="226"/>
      <c r="G5" s="229"/>
      <c r="H5" s="230"/>
      <c r="I5" s="230"/>
      <c r="J5" s="230"/>
      <c r="K5" s="231"/>
      <c r="L5" s="229">
        <f t="shared" ref="L5:L10" si="0">G5*0.1</f>
        <v>0</v>
      </c>
      <c r="M5" s="230"/>
      <c r="N5" s="230"/>
      <c r="O5" s="231"/>
      <c r="P5" s="229">
        <v>1000000</v>
      </c>
      <c r="Q5" s="230"/>
      <c r="R5" s="230"/>
      <c r="S5" s="230"/>
      <c r="T5" s="231"/>
      <c r="U5" s="232"/>
      <c r="V5" s="232"/>
      <c r="W5" s="232"/>
      <c r="X5" s="232"/>
      <c r="Y5" s="232"/>
      <c r="Z5" s="232">
        <f t="shared" ref="Z5:Z10" si="1">G5+L5+P5+U5</f>
        <v>1000000</v>
      </c>
      <c r="AA5" s="232"/>
      <c r="AB5" s="232"/>
      <c r="AC5" s="232"/>
      <c r="AD5" s="232"/>
      <c r="AI5" s="332"/>
      <c r="AJ5" s="314"/>
      <c r="AK5" s="315"/>
      <c r="AL5" s="328"/>
      <c r="AM5" s="328"/>
      <c r="AN5" s="328"/>
      <c r="AO5" s="328"/>
      <c r="AP5" s="328"/>
      <c r="AQ5" s="168">
        <v>0</v>
      </c>
      <c r="AR5" s="168"/>
      <c r="AS5" s="168"/>
      <c r="AT5" s="168"/>
      <c r="AU5" s="168"/>
      <c r="AV5" s="351"/>
      <c r="AW5" s="351"/>
      <c r="AX5" s="351"/>
      <c r="AY5" s="351"/>
      <c r="AZ5" s="351"/>
      <c r="BA5" s="351"/>
      <c r="BB5" s="351"/>
      <c r="BC5" s="351"/>
    </row>
    <row r="6" spans="1:55" ht="30" customHeight="1">
      <c r="A6" s="225"/>
      <c r="B6" s="226"/>
      <c r="C6" s="225" t="s">
        <v>39</v>
      </c>
      <c r="D6" s="227"/>
      <c r="E6" s="227"/>
      <c r="F6" s="226"/>
      <c r="G6" s="229"/>
      <c r="H6" s="230"/>
      <c r="I6" s="230"/>
      <c r="J6" s="230"/>
      <c r="K6" s="231"/>
      <c r="L6" s="229">
        <f t="shared" si="0"/>
        <v>0</v>
      </c>
      <c r="M6" s="230"/>
      <c r="N6" s="230"/>
      <c r="O6" s="231"/>
      <c r="P6" s="229">
        <v>187000</v>
      </c>
      <c r="Q6" s="230"/>
      <c r="R6" s="230"/>
      <c r="S6" s="230"/>
      <c r="T6" s="231"/>
      <c r="U6" s="232"/>
      <c r="V6" s="232"/>
      <c r="W6" s="232"/>
      <c r="X6" s="232"/>
      <c r="Y6" s="232"/>
      <c r="Z6" s="232">
        <f t="shared" si="1"/>
        <v>187000</v>
      </c>
      <c r="AA6" s="232"/>
      <c r="AB6" s="232"/>
      <c r="AC6" s="232"/>
      <c r="AD6" s="232"/>
      <c r="AI6" s="332"/>
      <c r="AJ6" s="314"/>
      <c r="AK6" s="315"/>
      <c r="AL6" s="333"/>
      <c r="AM6" s="333"/>
      <c r="AN6" s="333"/>
      <c r="AO6" s="333"/>
      <c r="AP6" s="333"/>
      <c r="AQ6" s="168">
        <v>0</v>
      </c>
      <c r="AR6" s="168"/>
      <c r="AS6" s="168"/>
      <c r="AT6" s="168"/>
      <c r="AU6" s="168"/>
      <c r="AV6" s="351"/>
      <c r="AW6" s="351"/>
      <c r="AX6" s="351"/>
      <c r="AY6" s="351"/>
      <c r="AZ6" s="351"/>
      <c r="BA6" s="351"/>
      <c r="BB6" s="351"/>
      <c r="BC6" s="351"/>
    </row>
    <row r="7" spans="1:55" ht="30" customHeight="1">
      <c r="A7" s="225"/>
      <c r="B7" s="226"/>
      <c r="C7" s="225" t="s">
        <v>53</v>
      </c>
      <c r="D7" s="227"/>
      <c r="E7" s="227"/>
      <c r="F7" s="226"/>
      <c r="G7" s="229"/>
      <c r="H7" s="230"/>
      <c r="I7" s="230"/>
      <c r="J7" s="230"/>
      <c r="K7" s="231"/>
      <c r="L7" s="229">
        <f t="shared" si="0"/>
        <v>0</v>
      </c>
      <c r="M7" s="230"/>
      <c r="N7" s="230"/>
      <c r="O7" s="231"/>
      <c r="P7" s="229"/>
      <c r="Q7" s="230"/>
      <c r="R7" s="230"/>
      <c r="S7" s="230"/>
      <c r="T7" s="231"/>
      <c r="U7" s="232"/>
      <c r="V7" s="232"/>
      <c r="W7" s="232"/>
      <c r="X7" s="232"/>
      <c r="Y7" s="232"/>
      <c r="Z7" s="232">
        <f t="shared" si="1"/>
        <v>0</v>
      </c>
      <c r="AA7" s="232"/>
      <c r="AB7" s="232"/>
      <c r="AC7" s="232"/>
      <c r="AD7" s="232"/>
      <c r="AI7" s="332"/>
      <c r="AJ7" s="314"/>
      <c r="AK7" s="315"/>
      <c r="AL7" s="328"/>
      <c r="AM7" s="328"/>
      <c r="AN7" s="328"/>
      <c r="AO7" s="328"/>
      <c r="AP7" s="328"/>
      <c r="AQ7" s="168">
        <v>0</v>
      </c>
      <c r="AR7" s="168"/>
      <c r="AS7" s="168"/>
      <c r="AT7" s="168"/>
      <c r="AU7" s="168"/>
      <c r="AV7" s="351"/>
      <c r="AW7" s="351"/>
      <c r="AX7" s="351"/>
      <c r="AY7" s="351"/>
      <c r="AZ7" s="351"/>
      <c r="BA7" s="351"/>
      <c r="BB7" s="351"/>
      <c r="BC7" s="351"/>
    </row>
    <row r="8" spans="1:55" ht="30" customHeight="1">
      <c r="A8" s="225"/>
      <c r="B8" s="226"/>
      <c r="C8" s="225" t="s">
        <v>27</v>
      </c>
      <c r="D8" s="227"/>
      <c r="E8" s="227"/>
      <c r="F8" s="226"/>
      <c r="G8" s="229"/>
      <c r="H8" s="230"/>
      <c r="I8" s="230"/>
      <c r="J8" s="230"/>
      <c r="K8" s="231"/>
      <c r="L8" s="229">
        <f t="shared" si="0"/>
        <v>0</v>
      </c>
      <c r="M8" s="230"/>
      <c r="N8" s="230"/>
      <c r="O8" s="231"/>
      <c r="P8" s="229"/>
      <c r="Q8" s="230"/>
      <c r="R8" s="230"/>
      <c r="S8" s="230"/>
      <c r="T8" s="231"/>
      <c r="U8" s="232">
        <f>Z23</f>
        <v>335000</v>
      </c>
      <c r="V8" s="232"/>
      <c r="W8" s="232"/>
      <c r="X8" s="232"/>
      <c r="Y8" s="232"/>
      <c r="Z8" s="232">
        <f t="shared" si="1"/>
        <v>335000</v>
      </c>
      <c r="AA8" s="232"/>
      <c r="AB8" s="232"/>
      <c r="AC8" s="232"/>
      <c r="AD8" s="232"/>
      <c r="AI8" s="332"/>
      <c r="AJ8" s="314"/>
      <c r="AK8" s="315"/>
      <c r="AL8" s="333"/>
      <c r="AM8" s="333"/>
      <c r="AN8" s="333"/>
      <c r="AO8" s="333"/>
      <c r="AP8" s="333"/>
      <c r="AQ8" s="168">
        <v>0</v>
      </c>
      <c r="AR8" s="168"/>
      <c r="AS8" s="168"/>
      <c r="AT8" s="168"/>
      <c r="AU8" s="168"/>
      <c r="AV8" s="351"/>
      <c r="AW8" s="351"/>
      <c r="AX8" s="351"/>
      <c r="AY8" s="351"/>
      <c r="AZ8" s="351"/>
      <c r="BA8" s="351"/>
      <c r="BB8" s="351"/>
      <c r="BC8" s="351"/>
    </row>
    <row r="9" spans="1:55" ht="30" customHeight="1">
      <c r="A9" s="225"/>
      <c r="B9" s="226"/>
      <c r="C9" s="225"/>
      <c r="D9" s="227"/>
      <c r="E9" s="227"/>
      <c r="F9" s="226"/>
      <c r="G9" s="229"/>
      <c r="H9" s="230"/>
      <c r="I9" s="230"/>
      <c r="J9" s="230"/>
      <c r="K9" s="231"/>
      <c r="L9" s="229">
        <f t="shared" si="0"/>
        <v>0</v>
      </c>
      <c r="M9" s="230"/>
      <c r="N9" s="230"/>
      <c r="O9" s="231"/>
      <c r="P9" s="229"/>
      <c r="Q9" s="230"/>
      <c r="R9" s="230"/>
      <c r="S9" s="230"/>
      <c r="T9" s="231"/>
      <c r="U9" s="232"/>
      <c r="V9" s="232"/>
      <c r="W9" s="232"/>
      <c r="X9" s="232"/>
      <c r="Y9" s="232"/>
      <c r="Z9" s="232">
        <f t="shared" si="1"/>
        <v>0</v>
      </c>
      <c r="AA9" s="232"/>
      <c r="AB9" s="232"/>
      <c r="AC9" s="232"/>
      <c r="AD9" s="232"/>
      <c r="AI9" s="332"/>
      <c r="AJ9" s="314"/>
      <c r="AK9" s="315"/>
      <c r="AL9" s="328"/>
      <c r="AM9" s="328"/>
      <c r="AN9" s="328"/>
      <c r="AO9" s="328"/>
      <c r="AP9" s="328"/>
      <c r="AQ9" s="168">
        <v>0</v>
      </c>
      <c r="AR9" s="168"/>
      <c r="AS9" s="168"/>
      <c r="AT9" s="168"/>
      <c r="AU9" s="168"/>
      <c r="AV9" s="351"/>
      <c r="AW9" s="351"/>
      <c r="AX9" s="351"/>
      <c r="AY9" s="351"/>
      <c r="AZ9" s="351"/>
      <c r="BA9" s="351"/>
      <c r="BB9" s="351"/>
      <c r="BC9" s="351"/>
    </row>
    <row r="10" spans="1:55" ht="30" customHeight="1" thickBot="1">
      <c r="A10" s="225"/>
      <c r="B10" s="226"/>
      <c r="C10" s="225"/>
      <c r="D10" s="227"/>
      <c r="E10" s="227"/>
      <c r="F10" s="226"/>
      <c r="G10" s="343"/>
      <c r="H10" s="344"/>
      <c r="I10" s="344"/>
      <c r="J10" s="344"/>
      <c r="K10" s="345"/>
      <c r="L10" s="343">
        <f t="shared" si="0"/>
        <v>0</v>
      </c>
      <c r="M10" s="344"/>
      <c r="N10" s="344"/>
      <c r="O10" s="345"/>
      <c r="P10" s="343"/>
      <c r="Q10" s="344"/>
      <c r="R10" s="344"/>
      <c r="S10" s="344"/>
      <c r="T10" s="345"/>
      <c r="U10" s="342"/>
      <c r="V10" s="342"/>
      <c r="W10" s="342"/>
      <c r="X10" s="342"/>
      <c r="Y10" s="342"/>
      <c r="Z10" s="232">
        <f t="shared" si="1"/>
        <v>0</v>
      </c>
      <c r="AA10" s="232"/>
      <c r="AB10" s="232"/>
      <c r="AC10" s="232"/>
      <c r="AD10" s="232"/>
      <c r="AI10" s="332"/>
      <c r="AJ10" s="314"/>
      <c r="AK10" s="315"/>
      <c r="AL10" s="333"/>
      <c r="AM10" s="333"/>
      <c r="AN10" s="333"/>
      <c r="AO10" s="333"/>
      <c r="AP10" s="333"/>
      <c r="AQ10" s="168">
        <v>0</v>
      </c>
      <c r="AR10" s="168"/>
      <c r="AS10" s="168"/>
      <c r="AT10" s="168"/>
      <c r="AU10" s="168"/>
      <c r="AV10" s="351"/>
      <c r="AW10" s="351"/>
      <c r="AX10" s="351"/>
      <c r="AY10" s="351"/>
      <c r="AZ10" s="351"/>
      <c r="BA10" s="351"/>
      <c r="BB10" s="351"/>
      <c r="BC10" s="351"/>
    </row>
    <row r="11" spans="1:55" ht="30" customHeight="1" thickBot="1">
      <c r="C11" s="25"/>
      <c r="D11" s="25"/>
      <c r="E11" s="25"/>
      <c r="F11" s="34"/>
      <c r="G11" s="356">
        <f>SUM(G4:G10)</f>
        <v>2000000</v>
      </c>
      <c r="H11" s="357"/>
      <c r="I11" s="357"/>
      <c r="J11" s="357"/>
      <c r="K11" s="358"/>
      <c r="L11" s="356">
        <f>SUM(L4:L10)</f>
        <v>200000</v>
      </c>
      <c r="M11" s="357"/>
      <c r="N11" s="357"/>
      <c r="O11" s="358"/>
      <c r="P11" s="356">
        <f>SUM(P4:P10)</f>
        <v>1187000</v>
      </c>
      <c r="Q11" s="357"/>
      <c r="R11" s="357"/>
      <c r="S11" s="357"/>
      <c r="T11" s="358"/>
      <c r="U11" s="356">
        <f>SUM(U5:U10)</f>
        <v>335000</v>
      </c>
      <c r="V11" s="357"/>
      <c r="W11" s="357"/>
      <c r="X11" s="357"/>
      <c r="Y11" s="358"/>
      <c r="Z11" s="359">
        <f>G11-P11-U11</f>
        <v>478000</v>
      </c>
      <c r="AA11" s="360"/>
      <c r="AB11" s="360"/>
      <c r="AC11" s="360"/>
      <c r="AD11" s="361"/>
      <c r="AI11" s="332"/>
      <c r="AJ11" s="314"/>
      <c r="AK11" s="315"/>
      <c r="AL11" s="328"/>
      <c r="AM11" s="328"/>
      <c r="AN11" s="328"/>
      <c r="AO11" s="328"/>
      <c r="AP11" s="328"/>
      <c r="AQ11" s="168">
        <v>0</v>
      </c>
      <c r="AR11" s="168"/>
      <c r="AS11" s="168"/>
      <c r="AT11" s="168"/>
      <c r="AU11" s="168"/>
      <c r="AV11" s="351"/>
      <c r="AW11" s="351"/>
      <c r="AX11" s="351"/>
      <c r="AY11" s="351"/>
      <c r="AZ11" s="351"/>
      <c r="BA11" s="351"/>
      <c r="BB11" s="351"/>
      <c r="BC11" s="351"/>
    </row>
    <row r="12" spans="1:55" ht="30" customHeight="1" thickBot="1">
      <c r="C12" s="25"/>
      <c r="D12" s="25"/>
      <c r="E12" s="25"/>
      <c r="F12" s="34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256" t="s">
        <v>106</v>
      </c>
      <c r="AA12" s="256"/>
      <c r="AB12" s="256"/>
      <c r="AC12" s="256"/>
      <c r="AD12" s="256"/>
      <c r="AI12" s="332"/>
      <c r="AJ12" s="314"/>
      <c r="AK12" s="315"/>
      <c r="AL12" s="333"/>
      <c r="AM12" s="333"/>
      <c r="AN12" s="333"/>
      <c r="AO12" s="333"/>
      <c r="AP12" s="333"/>
      <c r="AQ12" s="168">
        <v>0</v>
      </c>
      <c r="AR12" s="168"/>
      <c r="AS12" s="168"/>
      <c r="AT12" s="168"/>
      <c r="AU12" s="168"/>
      <c r="AV12" s="351"/>
      <c r="AW12" s="351"/>
      <c r="AX12" s="351"/>
      <c r="AY12" s="351"/>
      <c r="AZ12" s="351"/>
      <c r="BA12" s="351"/>
      <c r="BB12" s="351"/>
      <c r="BC12" s="351"/>
    </row>
    <row r="13" spans="1:55" ht="20.399999999999999" customHeight="1" thickBot="1">
      <c r="A13" s="365" t="s">
        <v>42</v>
      </c>
      <c r="B13" s="365"/>
      <c r="C13" s="365"/>
      <c r="D13" s="365"/>
      <c r="E13" s="365"/>
      <c r="F13" s="22"/>
      <c r="G13" s="22"/>
      <c r="H13" s="23"/>
      <c r="I13" s="22"/>
      <c r="J13" s="2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4"/>
      <c r="Y13" s="24"/>
      <c r="Z13" s="24"/>
      <c r="AI13" s="337"/>
      <c r="AJ13" s="337"/>
      <c r="AK13" s="337"/>
      <c r="AL13" s="334"/>
      <c r="AM13" s="335"/>
      <c r="AN13" s="335"/>
      <c r="AO13" s="335"/>
      <c r="AP13" s="336"/>
      <c r="AQ13" s="338">
        <f>SUM(AQ3:AQ12)</f>
        <v>43710</v>
      </c>
      <c r="AR13" s="339"/>
      <c r="AS13" s="339"/>
      <c r="AT13" s="339"/>
      <c r="AU13" s="340"/>
      <c r="AV13" s="58"/>
      <c r="AW13" s="58"/>
      <c r="AX13" s="58"/>
      <c r="AY13" s="58"/>
      <c r="AZ13" s="347"/>
      <c r="BA13" s="348"/>
      <c r="BB13" s="348"/>
      <c r="BC13" s="349"/>
    </row>
    <row r="14" spans="1:55" ht="25.2" customHeight="1" thickBot="1">
      <c r="B14" s="59" t="s">
        <v>13</v>
      </c>
      <c r="C14" s="60"/>
      <c r="D14" s="60"/>
      <c r="E14" s="60"/>
      <c r="F14" s="61"/>
      <c r="G14" s="60" t="s">
        <v>44</v>
      </c>
      <c r="H14" s="60"/>
      <c r="I14" s="60"/>
      <c r="J14" s="60"/>
      <c r="K14" s="60"/>
      <c r="L14" s="60"/>
      <c r="M14" s="60"/>
      <c r="N14" s="60"/>
      <c r="O14" s="60"/>
      <c r="P14" s="60"/>
      <c r="Q14" s="61"/>
      <c r="R14" s="110" t="s">
        <v>15</v>
      </c>
      <c r="S14" s="111"/>
      <c r="T14" s="112"/>
      <c r="U14" s="110" t="s">
        <v>43</v>
      </c>
      <c r="V14" s="111"/>
      <c r="W14" s="112"/>
      <c r="X14" s="115" t="s">
        <v>16</v>
      </c>
      <c r="Y14" s="245"/>
      <c r="Z14" s="116"/>
      <c r="AA14" s="115" t="s">
        <v>17</v>
      </c>
      <c r="AB14" s="245"/>
      <c r="AC14" s="116"/>
    </row>
    <row r="15" spans="1:55" ht="25.2" customHeight="1">
      <c r="B15" s="289">
        <v>1</v>
      </c>
      <c r="C15" s="291"/>
      <c r="D15" s="292"/>
      <c r="E15" s="292"/>
      <c r="F15" s="293"/>
      <c r="G15" s="45" t="s">
        <v>45</v>
      </c>
      <c r="H15" s="35"/>
      <c r="I15" s="30" t="s">
        <v>20</v>
      </c>
      <c r="J15" s="39"/>
      <c r="K15" s="31" t="s">
        <v>21</v>
      </c>
      <c r="L15" s="374"/>
      <c r="M15" s="375"/>
      <c r="N15" s="375"/>
      <c r="O15" s="375"/>
      <c r="P15" s="375"/>
      <c r="Q15" s="376"/>
      <c r="R15" s="300">
        <v>15000</v>
      </c>
      <c r="S15" s="301"/>
      <c r="T15" s="353"/>
      <c r="U15" s="354">
        <v>2500</v>
      </c>
      <c r="V15" s="301"/>
      <c r="W15" s="302"/>
      <c r="X15" s="257"/>
      <c r="Y15" s="258"/>
      <c r="Z15" s="259"/>
      <c r="AA15" s="257">
        <f>H16*R16+X15+J16*U16+H15*R15+U15*J15</f>
        <v>0</v>
      </c>
      <c r="AB15" s="258"/>
      <c r="AC15" s="259"/>
    </row>
    <row r="16" spans="1:55" ht="25.2" customHeight="1" thickBot="1">
      <c r="B16" s="290"/>
      <c r="C16" s="294"/>
      <c r="D16" s="295"/>
      <c r="E16" s="295"/>
      <c r="F16" s="296"/>
      <c r="G16" s="43" t="s">
        <v>46</v>
      </c>
      <c r="H16" s="36"/>
      <c r="I16" s="32" t="s">
        <v>20</v>
      </c>
      <c r="J16" s="40"/>
      <c r="K16" s="33" t="s">
        <v>21</v>
      </c>
      <c r="L16" s="362"/>
      <c r="M16" s="363"/>
      <c r="N16" s="363"/>
      <c r="O16" s="363"/>
      <c r="P16" s="363"/>
      <c r="Q16" s="364"/>
      <c r="R16" s="266">
        <v>18750</v>
      </c>
      <c r="S16" s="267"/>
      <c r="T16" s="355"/>
      <c r="U16" s="379">
        <v>3125</v>
      </c>
      <c r="V16" s="267"/>
      <c r="W16" s="268"/>
      <c r="X16" s="260"/>
      <c r="Y16" s="261"/>
      <c r="Z16" s="262"/>
      <c r="AA16" s="260"/>
      <c r="AB16" s="261"/>
      <c r="AC16" s="262"/>
      <c r="AI16" s="350" t="s">
        <v>117</v>
      </c>
      <c r="AJ16" s="350"/>
      <c r="AK16" s="350"/>
      <c r="AL16" s="350"/>
      <c r="AM16" s="350"/>
      <c r="AN16" s="350"/>
      <c r="AO16" s="350"/>
      <c r="AP16" s="350"/>
    </row>
    <row r="17" spans="2:55" ht="25.2" customHeight="1">
      <c r="B17" s="269">
        <v>2</v>
      </c>
      <c r="C17" s="271" t="s">
        <v>40</v>
      </c>
      <c r="D17" s="272"/>
      <c r="E17" s="272"/>
      <c r="F17" s="273"/>
      <c r="G17" s="46" t="s">
        <v>45</v>
      </c>
      <c r="H17" s="37">
        <v>1</v>
      </c>
      <c r="I17" s="26" t="s">
        <v>20</v>
      </c>
      <c r="J17" s="41">
        <v>3</v>
      </c>
      <c r="K17" s="27" t="s">
        <v>21</v>
      </c>
      <c r="L17" s="366"/>
      <c r="M17" s="367"/>
      <c r="N17" s="367"/>
      <c r="O17" s="367"/>
      <c r="P17" s="367"/>
      <c r="Q17" s="368"/>
      <c r="R17" s="280">
        <v>15000</v>
      </c>
      <c r="S17" s="281"/>
      <c r="T17" s="377"/>
      <c r="U17" s="378">
        <v>2500</v>
      </c>
      <c r="V17" s="281"/>
      <c r="W17" s="282"/>
      <c r="X17" s="283">
        <v>5000</v>
      </c>
      <c r="Y17" s="284"/>
      <c r="Z17" s="285"/>
      <c r="AA17" s="283">
        <f>H18*R18+X17+J18*U18+H17*R17+U17*J17</f>
        <v>115000</v>
      </c>
      <c r="AB17" s="284"/>
      <c r="AC17" s="285"/>
      <c r="AI17" s="313">
        <v>45618</v>
      </c>
      <c r="AJ17" s="314"/>
      <c r="AK17" s="315"/>
      <c r="AL17" s="328" t="s">
        <v>118</v>
      </c>
      <c r="AM17" s="328"/>
      <c r="AN17" s="328"/>
      <c r="AO17" s="328"/>
      <c r="AP17" s="328"/>
      <c r="AQ17" s="168">
        <v>20900</v>
      </c>
      <c r="AR17" s="168"/>
      <c r="AS17" s="168"/>
      <c r="AT17" s="168"/>
      <c r="AU17" s="168"/>
      <c r="AV17" s="351" t="s">
        <v>73</v>
      </c>
      <c r="AW17" s="351"/>
      <c r="AX17" s="351"/>
      <c r="AY17" s="351"/>
      <c r="AZ17" s="351" t="s">
        <v>122</v>
      </c>
      <c r="BA17" s="351"/>
      <c r="BB17" s="351"/>
      <c r="BC17" s="351"/>
    </row>
    <row r="18" spans="2:55" ht="25.2" customHeight="1" thickBot="1">
      <c r="B18" s="270"/>
      <c r="C18" s="274"/>
      <c r="D18" s="275"/>
      <c r="E18" s="275"/>
      <c r="F18" s="276"/>
      <c r="G18" s="44" t="s">
        <v>46</v>
      </c>
      <c r="H18" s="38">
        <v>3</v>
      </c>
      <c r="I18" s="28" t="s">
        <v>20</v>
      </c>
      <c r="J18" s="42">
        <v>10</v>
      </c>
      <c r="K18" s="29" t="s">
        <v>21</v>
      </c>
      <c r="L18" s="369"/>
      <c r="M18" s="370"/>
      <c r="N18" s="370"/>
      <c r="O18" s="370"/>
      <c r="P18" s="370"/>
      <c r="Q18" s="371"/>
      <c r="R18" s="306">
        <v>18750</v>
      </c>
      <c r="S18" s="307"/>
      <c r="T18" s="372"/>
      <c r="U18" s="373">
        <v>3125</v>
      </c>
      <c r="V18" s="307"/>
      <c r="W18" s="308"/>
      <c r="X18" s="286"/>
      <c r="Y18" s="287"/>
      <c r="Z18" s="288"/>
      <c r="AA18" s="286"/>
      <c r="AB18" s="287"/>
      <c r="AC18" s="288"/>
      <c r="AI18" s="313">
        <v>45618</v>
      </c>
      <c r="AJ18" s="314"/>
      <c r="AK18" s="315"/>
      <c r="AL18" s="328" t="s">
        <v>119</v>
      </c>
      <c r="AM18" s="328"/>
      <c r="AN18" s="328"/>
      <c r="AO18" s="328"/>
      <c r="AP18" s="328"/>
      <c r="AQ18" s="168">
        <v>400</v>
      </c>
      <c r="AR18" s="168"/>
      <c r="AS18" s="168"/>
      <c r="AT18" s="168"/>
      <c r="AU18" s="168"/>
      <c r="AV18" s="351" t="s">
        <v>73</v>
      </c>
      <c r="AW18" s="351"/>
      <c r="AX18" s="351"/>
      <c r="AY18" s="351"/>
      <c r="AZ18" s="351" t="s">
        <v>122</v>
      </c>
      <c r="BA18" s="351"/>
      <c r="BB18" s="351"/>
      <c r="BC18" s="351"/>
    </row>
    <row r="19" spans="2:55" ht="25.2" customHeight="1">
      <c r="B19" s="289">
        <v>3</v>
      </c>
      <c r="C19" s="291" t="s">
        <v>41</v>
      </c>
      <c r="D19" s="292"/>
      <c r="E19" s="292"/>
      <c r="F19" s="293"/>
      <c r="G19" s="45" t="s">
        <v>45</v>
      </c>
      <c r="H19" s="35">
        <v>1</v>
      </c>
      <c r="I19" s="30" t="s">
        <v>20</v>
      </c>
      <c r="J19" s="39">
        <v>3</v>
      </c>
      <c r="K19" s="31" t="s">
        <v>21</v>
      </c>
      <c r="L19" s="374"/>
      <c r="M19" s="375"/>
      <c r="N19" s="375"/>
      <c r="O19" s="375"/>
      <c r="P19" s="375"/>
      <c r="Q19" s="376"/>
      <c r="R19" s="300">
        <v>15000</v>
      </c>
      <c r="S19" s="301"/>
      <c r="T19" s="353"/>
      <c r="U19" s="354">
        <v>2500</v>
      </c>
      <c r="V19" s="301"/>
      <c r="W19" s="302"/>
      <c r="X19" s="257"/>
      <c r="Y19" s="258"/>
      <c r="Z19" s="259"/>
      <c r="AA19" s="257">
        <f>H20*R20+X19+J20*U20+H19*R19+U19*J19</f>
        <v>110000</v>
      </c>
      <c r="AB19" s="258"/>
      <c r="AC19" s="259"/>
      <c r="AI19" s="313">
        <v>45619</v>
      </c>
      <c r="AJ19" s="314"/>
      <c r="AK19" s="315"/>
      <c r="AL19" s="327" t="s">
        <v>120</v>
      </c>
      <c r="AM19" s="327"/>
      <c r="AN19" s="327"/>
      <c r="AO19" s="327"/>
      <c r="AP19" s="327"/>
      <c r="AQ19" s="168">
        <v>17550</v>
      </c>
      <c r="AR19" s="168"/>
      <c r="AS19" s="168"/>
      <c r="AT19" s="168"/>
      <c r="AU19" s="168"/>
      <c r="AV19" s="351" t="s">
        <v>73</v>
      </c>
      <c r="AW19" s="351"/>
      <c r="AX19" s="351"/>
      <c r="AY19" s="351"/>
      <c r="AZ19" s="351" t="s">
        <v>122</v>
      </c>
      <c r="BA19" s="351"/>
      <c r="BB19" s="351"/>
      <c r="BC19" s="351"/>
    </row>
    <row r="20" spans="2:55" ht="25.2" customHeight="1" thickBot="1">
      <c r="B20" s="290"/>
      <c r="C20" s="294"/>
      <c r="D20" s="295"/>
      <c r="E20" s="295"/>
      <c r="F20" s="296"/>
      <c r="G20" s="43" t="s">
        <v>46</v>
      </c>
      <c r="H20" s="36">
        <v>3</v>
      </c>
      <c r="I20" s="32" t="s">
        <v>20</v>
      </c>
      <c r="J20" s="40">
        <v>10</v>
      </c>
      <c r="K20" s="33" t="s">
        <v>21</v>
      </c>
      <c r="L20" s="362"/>
      <c r="M20" s="363"/>
      <c r="N20" s="363"/>
      <c r="O20" s="363"/>
      <c r="P20" s="363"/>
      <c r="Q20" s="364"/>
      <c r="R20" s="266">
        <v>18750</v>
      </c>
      <c r="S20" s="267"/>
      <c r="T20" s="355"/>
      <c r="U20" s="379">
        <v>3125</v>
      </c>
      <c r="V20" s="267"/>
      <c r="W20" s="268"/>
      <c r="X20" s="260"/>
      <c r="Y20" s="261"/>
      <c r="Z20" s="262"/>
      <c r="AA20" s="260"/>
      <c r="AB20" s="261"/>
      <c r="AC20" s="262"/>
      <c r="AI20" s="313">
        <v>45626</v>
      </c>
      <c r="AJ20" s="314"/>
      <c r="AK20" s="315"/>
      <c r="AL20" s="352" t="s">
        <v>121</v>
      </c>
      <c r="AM20" s="352"/>
      <c r="AN20" s="352"/>
      <c r="AO20" s="352"/>
      <c r="AP20" s="352"/>
      <c r="AQ20" s="168">
        <v>19872</v>
      </c>
      <c r="AR20" s="168"/>
      <c r="AS20" s="168"/>
      <c r="AT20" s="168"/>
      <c r="AU20" s="168"/>
      <c r="AV20" s="351" t="s">
        <v>73</v>
      </c>
      <c r="AW20" s="351"/>
      <c r="AX20" s="351"/>
      <c r="AY20" s="351"/>
      <c r="AZ20" s="351" t="s">
        <v>122</v>
      </c>
      <c r="BA20" s="351"/>
      <c r="BB20" s="351"/>
      <c r="BC20" s="351"/>
    </row>
    <row r="21" spans="2:55" ht="25.2" customHeight="1">
      <c r="B21" s="269">
        <v>4</v>
      </c>
      <c r="C21" s="271" t="s">
        <v>48</v>
      </c>
      <c r="D21" s="272"/>
      <c r="E21" s="272"/>
      <c r="F21" s="273"/>
      <c r="G21" s="46" t="s">
        <v>45</v>
      </c>
      <c r="H21" s="37">
        <v>1</v>
      </c>
      <c r="I21" s="26" t="s">
        <v>20</v>
      </c>
      <c r="J21" s="41">
        <v>3</v>
      </c>
      <c r="K21" s="27" t="s">
        <v>21</v>
      </c>
      <c r="L21" s="366"/>
      <c r="M21" s="367"/>
      <c r="N21" s="367"/>
      <c r="O21" s="367"/>
      <c r="P21" s="367"/>
      <c r="Q21" s="368"/>
      <c r="R21" s="280">
        <v>15000</v>
      </c>
      <c r="S21" s="281"/>
      <c r="T21" s="377"/>
      <c r="U21" s="378">
        <v>2500</v>
      </c>
      <c r="V21" s="281"/>
      <c r="W21" s="282"/>
      <c r="X21" s="283"/>
      <c r="Y21" s="284"/>
      <c r="Z21" s="285"/>
      <c r="AA21" s="283">
        <f>H22*R22+X21+J22*U22+H21*R21+U21*J21</f>
        <v>110000</v>
      </c>
      <c r="AB21" s="284"/>
      <c r="AC21" s="285"/>
      <c r="AI21" s="332"/>
      <c r="AJ21" s="314"/>
      <c r="AK21" s="315"/>
      <c r="AL21" s="328"/>
      <c r="AM21" s="328"/>
      <c r="AN21" s="328"/>
      <c r="AO21" s="328"/>
      <c r="AP21" s="328"/>
      <c r="AQ21" s="168">
        <v>0</v>
      </c>
      <c r="AR21" s="168"/>
      <c r="AS21" s="168"/>
      <c r="AT21" s="168"/>
      <c r="AU21" s="168"/>
      <c r="AV21" s="351"/>
      <c r="AW21" s="351"/>
      <c r="AX21" s="351"/>
      <c r="AY21" s="351"/>
      <c r="AZ21" s="351"/>
      <c r="BA21" s="351"/>
      <c r="BB21" s="351"/>
      <c r="BC21" s="351"/>
    </row>
    <row r="22" spans="2:55" ht="25.2" customHeight="1" thickBot="1">
      <c r="B22" s="270"/>
      <c r="C22" s="274"/>
      <c r="D22" s="275"/>
      <c r="E22" s="275"/>
      <c r="F22" s="276"/>
      <c r="G22" s="44" t="s">
        <v>46</v>
      </c>
      <c r="H22" s="38">
        <v>3</v>
      </c>
      <c r="I22" s="28" t="s">
        <v>20</v>
      </c>
      <c r="J22" s="42">
        <v>10</v>
      </c>
      <c r="K22" s="29" t="s">
        <v>21</v>
      </c>
      <c r="L22" s="369"/>
      <c r="M22" s="370"/>
      <c r="N22" s="370"/>
      <c r="O22" s="370"/>
      <c r="P22" s="370"/>
      <c r="Q22" s="371"/>
      <c r="R22" s="306">
        <v>18750</v>
      </c>
      <c r="S22" s="307"/>
      <c r="T22" s="372"/>
      <c r="U22" s="373">
        <v>3125</v>
      </c>
      <c r="V22" s="307"/>
      <c r="W22" s="308"/>
      <c r="X22" s="286"/>
      <c r="Y22" s="287"/>
      <c r="Z22" s="288"/>
      <c r="AA22" s="286"/>
      <c r="AB22" s="287"/>
      <c r="AC22" s="288"/>
      <c r="AI22" s="332"/>
      <c r="AJ22" s="314"/>
      <c r="AK22" s="315"/>
      <c r="AL22" s="333"/>
      <c r="AM22" s="333"/>
      <c r="AN22" s="333"/>
      <c r="AO22" s="333"/>
      <c r="AP22" s="333"/>
      <c r="AQ22" s="168">
        <v>0</v>
      </c>
      <c r="AR22" s="168"/>
      <c r="AS22" s="168"/>
      <c r="AT22" s="168"/>
      <c r="AU22" s="168"/>
      <c r="AV22" s="351"/>
      <c r="AW22" s="351"/>
      <c r="AX22" s="351"/>
      <c r="AY22" s="351"/>
      <c r="AZ22" s="351"/>
      <c r="BA22" s="351"/>
      <c r="BB22" s="351"/>
      <c r="BC22" s="351"/>
    </row>
    <row r="23" spans="2:55" ht="25.2" customHeight="1" thickBot="1">
      <c r="X23"/>
      <c r="Y23"/>
      <c r="Z23" s="309">
        <f>SUM(AA15:AA22)</f>
        <v>335000</v>
      </c>
      <c r="AA23" s="310"/>
      <c r="AB23" s="310"/>
      <c r="AC23" s="311"/>
      <c r="AI23" s="332"/>
      <c r="AJ23" s="314"/>
      <c r="AK23" s="315"/>
      <c r="AL23" s="328"/>
      <c r="AM23" s="328"/>
      <c r="AN23" s="328"/>
      <c r="AO23" s="328"/>
      <c r="AP23" s="328"/>
      <c r="AQ23" s="168">
        <v>0</v>
      </c>
      <c r="AR23" s="168"/>
      <c r="AS23" s="168"/>
      <c r="AT23" s="168"/>
      <c r="AU23" s="168"/>
      <c r="AV23" s="351"/>
      <c r="AW23" s="351"/>
      <c r="AX23" s="351"/>
      <c r="AY23" s="351"/>
      <c r="AZ23" s="351"/>
      <c r="BA23" s="351"/>
      <c r="BB23" s="351"/>
      <c r="BC23" s="351"/>
    </row>
    <row r="24" spans="2:55" ht="25.2" customHeight="1">
      <c r="L24" s="385" t="s">
        <v>102</v>
      </c>
      <c r="M24" s="385"/>
      <c r="N24" s="385" t="s">
        <v>103</v>
      </c>
      <c r="O24" s="385"/>
      <c r="AI24" s="332"/>
      <c r="AJ24" s="314"/>
      <c r="AK24" s="315"/>
      <c r="AL24" s="333"/>
      <c r="AM24" s="333"/>
      <c r="AN24" s="333"/>
      <c r="AO24" s="333"/>
      <c r="AP24" s="333"/>
      <c r="AQ24" s="168">
        <v>0</v>
      </c>
      <c r="AR24" s="168"/>
      <c r="AS24" s="168"/>
      <c r="AT24" s="168"/>
      <c r="AU24" s="168"/>
      <c r="AV24" s="351"/>
      <c r="AW24" s="351"/>
      <c r="AX24" s="351"/>
      <c r="AY24" s="351"/>
      <c r="AZ24" s="351"/>
      <c r="BA24" s="351"/>
      <c r="BB24" s="351"/>
      <c r="BC24" s="351"/>
    </row>
    <row r="25" spans="2:55" ht="25.2" customHeight="1">
      <c r="B25" s="380">
        <v>45619</v>
      </c>
      <c r="C25" s="381"/>
      <c r="D25" s="381"/>
      <c r="E25" s="384" t="s">
        <v>101</v>
      </c>
      <c r="F25" s="384"/>
      <c r="G25" s="384"/>
      <c r="H25" s="384"/>
      <c r="I25" s="384"/>
      <c r="J25" s="384"/>
      <c r="K25" s="384"/>
      <c r="L25" s="54">
        <v>1</v>
      </c>
      <c r="M25" s="55" t="s">
        <v>104</v>
      </c>
      <c r="N25" s="54">
        <v>2</v>
      </c>
      <c r="O25" s="56" t="s">
        <v>104</v>
      </c>
      <c r="AI25" s="332"/>
      <c r="AJ25" s="314"/>
      <c r="AK25" s="315"/>
      <c r="AL25" s="328"/>
      <c r="AM25" s="328"/>
      <c r="AN25" s="328"/>
      <c r="AO25" s="328"/>
      <c r="AP25" s="328"/>
      <c r="AQ25" s="168">
        <v>0</v>
      </c>
      <c r="AR25" s="168"/>
      <c r="AS25" s="168"/>
      <c r="AT25" s="168"/>
      <c r="AU25" s="168"/>
      <c r="AV25" s="351"/>
      <c r="AW25" s="351"/>
      <c r="AX25" s="351"/>
      <c r="AY25" s="351"/>
      <c r="AZ25" s="351"/>
      <c r="BA25" s="351"/>
      <c r="BB25" s="351"/>
      <c r="BC25" s="351"/>
    </row>
    <row r="26" spans="2:55" ht="25.2" customHeight="1" thickBot="1">
      <c r="B26" s="380">
        <v>45620</v>
      </c>
      <c r="C26" s="381"/>
      <c r="D26" s="381"/>
      <c r="E26" s="384" t="s">
        <v>100</v>
      </c>
      <c r="F26" s="384"/>
      <c r="G26" s="384"/>
      <c r="H26" s="384"/>
      <c r="I26" s="384"/>
      <c r="J26" s="384"/>
      <c r="K26" s="384"/>
      <c r="L26" s="54">
        <v>1</v>
      </c>
      <c r="M26" s="55" t="s">
        <v>104</v>
      </c>
      <c r="N26" s="54">
        <v>2</v>
      </c>
      <c r="O26" s="56" t="s">
        <v>104</v>
      </c>
      <c r="AI26" s="332"/>
      <c r="AJ26" s="314"/>
      <c r="AK26" s="315"/>
      <c r="AL26" s="333"/>
      <c r="AM26" s="333"/>
      <c r="AN26" s="333"/>
      <c r="AO26" s="333"/>
      <c r="AP26" s="333"/>
      <c r="AQ26" s="168">
        <v>0</v>
      </c>
      <c r="AR26" s="168"/>
      <c r="AS26" s="168"/>
      <c r="AT26" s="168"/>
      <c r="AU26" s="168"/>
      <c r="AV26" s="351"/>
      <c r="AW26" s="351"/>
      <c r="AX26" s="351"/>
      <c r="AY26" s="351"/>
      <c r="AZ26" s="351"/>
      <c r="BA26" s="351"/>
      <c r="BB26" s="351"/>
      <c r="BC26" s="351"/>
    </row>
    <row r="27" spans="2:55" ht="25.2" customHeight="1" thickBot="1">
      <c r="B27" s="382">
        <v>45626</v>
      </c>
      <c r="C27" s="383"/>
      <c r="D27" s="383"/>
      <c r="E27" s="131" t="s">
        <v>101</v>
      </c>
      <c r="F27" s="131"/>
      <c r="G27" s="131"/>
      <c r="H27" s="131"/>
      <c r="I27" s="131"/>
      <c r="J27" s="131"/>
      <c r="K27" s="131"/>
      <c r="L27" s="52">
        <v>1</v>
      </c>
      <c r="M27" s="51" t="s">
        <v>104</v>
      </c>
      <c r="N27" s="52">
        <v>2</v>
      </c>
      <c r="O27" s="53" t="s">
        <v>104</v>
      </c>
      <c r="AI27" s="337"/>
      <c r="AJ27" s="337"/>
      <c r="AK27" s="337"/>
      <c r="AL27" s="334"/>
      <c r="AM27" s="335"/>
      <c r="AN27" s="335"/>
      <c r="AO27" s="335"/>
      <c r="AP27" s="336"/>
      <c r="AQ27" s="338">
        <f>SUM(AQ17:AQ26)</f>
        <v>58722</v>
      </c>
      <c r="AR27" s="339"/>
      <c r="AS27" s="339"/>
      <c r="AT27" s="339"/>
      <c r="AU27" s="340"/>
      <c r="AV27" s="58"/>
      <c r="AW27" s="58"/>
      <c r="AX27" s="58"/>
      <c r="AY27" s="58"/>
      <c r="AZ27" s="347"/>
      <c r="BA27" s="348"/>
      <c r="BB27" s="348"/>
      <c r="BC27" s="349"/>
    </row>
    <row r="28" spans="2:55" ht="25.2" customHeight="1">
      <c r="B28" s="380">
        <v>45627</v>
      </c>
      <c r="C28" s="381"/>
      <c r="D28" s="381"/>
      <c r="E28" s="384" t="s">
        <v>116</v>
      </c>
      <c r="F28" s="384"/>
      <c r="G28" s="384"/>
      <c r="H28" s="384"/>
      <c r="I28" s="384"/>
      <c r="J28" s="384"/>
      <c r="K28" s="384"/>
      <c r="L28" s="54"/>
      <c r="M28" s="55" t="s">
        <v>104</v>
      </c>
      <c r="N28" s="54">
        <v>4</v>
      </c>
      <c r="O28" s="56" t="s">
        <v>104</v>
      </c>
    </row>
  </sheetData>
  <mergeCells count="230">
    <mergeCell ref="AI7:AK7"/>
    <mergeCell ref="AL7:AP7"/>
    <mergeCell ref="AQ7:AU7"/>
    <mergeCell ref="AV7:AY7"/>
    <mergeCell ref="AZ7:BC7"/>
    <mergeCell ref="AI8:AK8"/>
    <mergeCell ref="AL8:AP8"/>
    <mergeCell ref="AQ8:AU8"/>
    <mergeCell ref="AV8:AY8"/>
    <mergeCell ref="AZ8:BC8"/>
    <mergeCell ref="AI5:AK5"/>
    <mergeCell ref="AL5:AP5"/>
    <mergeCell ref="AQ5:AU5"/>
    <mergeCell ref="AV5:AY5"/>
    <mergeCell ref="AZ5:BC5"/>
    <mergeCell ref="AI6:AK6"/>
    <mergeCell ref="AL6:AP6"/>
    <mergeCell ref="AQ6:AU6"/>
    <mergeCell ref="AV6:AY6"/>
    <mergeCell ref="AZ6:BC6"/>
    <mergeCell ref="N24:O24"/>
    <mergeCell ref="Z12:AD12"/>
    <mergeCell ref="AI9:AK9"/>
    <mergeCell ref="AL9:AP9"/>
    <mergeCell ref="AQ9:AU9"/>
    <mergeCell ref="AV9:AY9"/>
    <mergeCell ref="AZ9:BC9"/>
    <mergeCell ref="AI10:AK10"/>
    <mergeCell ref="AL10:AP10"/>
    <mergeCell ref="AQ10:AU10"/>
    <mergeCell ref="AV10:AY10"/>
    <mergeCell ref="AZ10:BC10"/>
    <mergeCell ref="AI13:AK13"/>
    <mergeCell ref="AL13:AP13"/>
    <mergeCell ref="AQ13:AU13"/>
    <mergeCell ref="AZ13:BC13"/>
    <mergeCell ref="AI11:AK11"/>
    <mergeCell ref="AL11:AP11"/>
    <mergeCell ref="AQ11:AU11"/>
    <mergeCell ref="AV11:AY11"/>
    <mergeCell ref="AZ11:BC11"/>
    <mergeCell ref="AI12:AK12"/>
    <mergeCell ref="AL12:AP12"/>
    <mergeCell ref="AQ12:AU12"/>
    <mergeCell ref="B25:D25"/>
    <mergeCell ref="B26:D26"/>
    <mergeCell ref="B27:D27"/>
    <mergeCell ref="B28:D28"/>
    <mergeCell ref="E25:K25"/>
    <mergeCell ref="E26:K26"/>
    <mergeCell ref="E27:K27"/>
    <mergeCell ref="E28:K28"/>
    <mergeCell ref="L24:M24"/>
    <mergeCell ref="AI3:AK3"/>
    <mergeCell ref="AL3:AP3"/>
    <mergeCell ref="AQ3:AU3"/>
    <mergeCell ref="AV3:AY3"/>
    <mergeCell ref="AZ3:BC3"/>
    <mergeCell ref="AI4:AK4"/>
    <mergeCell ref="AL4:AP4"/>
    <mergeCell ref="AQ4:AU4"/>
    <mergeCell ref="AV4:AY4"/>
    <mergeCell ref="AZ4:BC4"/>
    <mergeCell ref="AV12:AY12"/>
    <mergeCell ref="AZ12:BC12"/>
    <mergeCell ref="L19:Q19"/>
    <mergeCell ref="L20:Q20"/>
    <mergeCell ref="L21:Q21"/>
    <mergeCell ref="L22:Q22"/>
    <mergeCell ref="L15:Q15"/>
    <mergeCell ref="Z23:AC23"/>
    <mergeCell ref="R21:T21"/>
    <mergeCell ref="U21:W21"/>
    <mergeCell ref="X21:Z22"/>
    <mergeCell ref="AA21:AC22"/>
    <mergeCell ref="R22:T22"/>
    <mergeCell ref="U22:W22"/>
    <mergeCell ref="R19:T19"/>
    <mergeCell ref="U19:W19"/>
    <mergeCell ref="X19:Z20"/>
    <mergeCell ref="U16:W16"/>
    <mergeCell ref="R14:T14"/>
    <mergeCell ref="AA19:AC20"/>
    <mergeCell ref="R20:T20"/>
    <mergeCell ref="U20:W20"/>
    <mergeCell ref="R17:T17"/>
    <mergeCell ref="U17:W17"/>
    <mergeCell ref="X17:Z18"/>
    <mergeCell ref="AA17:AC18"/>
    <mergeCell ref="R18:T18"/>
    <mergeCell ref="U18:W18"/>
    <mergeCell ref="A1:AE1"/>
    <mergeCell ref="A3:B3"/>
    <mergeCell ref="C3:F3"/>
    <mergeCell ref="G3:K3"/>
    <mergeCell ref="L3:O3"/>
    <mergeCell ref="P3:T3"/>
    <mergeCell ref="U3:Y3"/>
    <mergeCell ref="Z3:AD3"/>
    <mergeCell ref="U14:W14"/>
    <mergeCell ref="X14:Z14"/>
    <mergeCell ref="AA14:AC14"/>
    <mergeCell ref="Z4:AD4"/>
    <mergeCell ref="A5:B5"/>
    <mergeCell ref="C5:F5"/>
    <mergeCell ref="G5:K5"/>
    <mergeCell ref="L5:O5"/>
    <mergeCell ref="P5:T5"/>
    <mergeCell ref="U5:Y5"/>
    <mergeCell ref="Z5:AD5"/>
    <mergeCell ref="A4:B4"/>
    <mergeCell ref="B21:B22"/>
    <mergeCell ref="C21:F22"/>
    <mergeCell ref="B19:B20"/>
    <mergeCell ref="C19:F20"/>
    <mergeCell ref="B17:B18"/>
    <mergeCell ref="C17:F18"/>
    <mergeCell ref="B15:B16"/>
    <mergeCell ref="L16:Q16"/>
    <mergeCell ref="A13:E13"/>
    <mergeCell ref="B14:F14"/>
    <mergeCell ref="G14:Q14"/>
    <mergeCell ref="L17:Q17"/>
    <mergeCell ref="L18:Q18"/>
    <mergeCell ref="C15:F16"/>
    <mergeCell ref="C4:F4"/>
    <mergeCell ref="G4:K4"/>
    <mergeCell ref="L4:O4"/>
    <mergeCell ref="P4:T4"/>
    <mergeCell ref="U4:Y4"/>
    <mergeCell ref="Z6:AD6"/>
    <mergeCell ref="A7:B7"/>
    <mergeCell ref="C7:F7"/>
    <mergeCell ref="G7:K7"/>
    <mergeCell ref="L7:O7"/>
    <mergeCell ref="P7:T7"/>
    <mergeCell ref="U7:Y7"/>
    <mergeCell ref="Z7:AD7"/>
    <mergeCell ref="A6:B6"/>
    <mergeCell ref="C6:F6"/>
    <mergeCell ref="G6:K6"/>
    <mergeCell ref="L6:O6"/>
    <mergeCell ref="P6:T6"/>
    <mergeCell ref="U6:Y6"/>
    <mergeCell ref="A10:B10"/>
    <mergeCell ref="C10:F10"/>
    <mergeCell ref="G10:K10"/>
    <mergeCell ref="L10:O10"/>
    <mergeCell ref="P10:T10"/>
    <mergeCell ref="U10:Y10"/>
    <mergeCell ref="Z8:AD8"/>
    <mergeCell ref="A9:B9"/>
    <mergeCell ref="C9:F9"/>
    <mergeCell ref="G9:K9"/>
    <mergeCell ref="L9:O9"/>
    <mergeCell ref="P9:T9"/>
    <mergeCell ref="U9:Y9"/>
    <mergeCell ref="Z9:AD9"/>
    <mergeCell ref="A8:B8"/>
    <mergeCell ref="C8:F8"/>
    <mergeCell ref="G8:K8"/>
    <mergeCell ref="L8:O8"/>
    <mergeCell ref="P8:T8"/>
    <mergeCell ref="U8:Y8"/>
    <mergeCell ref="R15:T15"/>
    <mergeCell ref="U15:W15"/>
    <mergeCell ref="X15:Z16"/>
    <mergeCell ref="AA15:AC16"/>
    <mergeCell ref="R16:T16"/>
    <mergeCell ref="Z10:AD10"/>
    <mergeCell ref="G11:K11"/>
    <mergeCell ref="L11:O11"/>
    <mergeCell ref="P11:T11"/>
    <mergeCell ref="U11:Y11"/>
    <mergeCell ref="Z11:AD11"/>
    <mergeCell ref="AI17:AK17"/>
    <mergeCell ref="AL17:AP17"/>
    <mergeCell ref="AQ17:AU17"/>
    <mergeCell ref="AV17:AY17"/>
    <mergeCell ref="AZ17:BC17"/>
    <mergeCell ref="AI18:AK18"/>
    <mergeCell ref="AL18:AP18"/>
    <mergeCell ref="AQ18:AU18"/>
    <mergeCell ref="AV18:AY18"/>
    <mergeCell ref="AZ18:BC18"/>
    <mergeCell ref="AI19:AK19"/>
    <mergeCell ref="AL19:AP19"/>
    <mergeCell ref="AQ19:AU19"/>
    <mergeCell ref="AV19:AY19"/>
    <mergeCell ref="AZ19:BC19"/>
    <mergeCell ref="AI20:AK20"/>
    <mergeCell ref="AL20:AP20"/>
    <mergeCell ref="AQ20:AU20"/>
    <mergeCell ref="AV20:AY20"/>
    <mergeCell ref="AZ20:BC20"/>
    <mergeCell ref="AZ24:BC24"/>
    <mergeCell ref="AI21:AK21"/>
    <mergeCell ref="AL21:AP21"/>
    <mergeCell ref="AQ21:AU21"/>
    <mergeCell ref="AV21:AY21"/>
    <mergeCell ref="AZ21:BC21"/>
    <mergeCell ref="AI22:AK22"/>
    <mergeCell ref="AL22:AP22"/>
    <mergeCell ref="AQ22:AU22"/>
    <mergeCell ref="AV22:AY22"/>
    <mergeCell ref="AZ22:BC22"/>
    <mergeCell ref="AI27:AK27"/>
    <mergeCell ref="AL27:AP27"/>
    <mergeCell ref="AQ27:AU27"/>
    <mergeCell ref="AZ27:BC27"/>
    <mergeCell ref="AI16:AP16"/>
    <mergeCell ref="AI25:AK25"/>
    <mergeCell ref="AL25:AP25"/>
    <mergeCell ref="AQ25:AU25"/>
    <mergeCell ref="AV25:AY25"/>
    <mergeCell ref="AZ25:BC25"/>
    <mergeCell ref="AI26:AK26"/>
    <mergeCell ref="AL26:AP26"/>
    <mergeCell ref="AQ26:AU26"/>
    <mergeCell ref="AV26:AY26"/>
    <mergeCell ref="AZ26:BC26"/>
    <mergeCell ref="AI23:AK23"/>
    <mergeCell ref="AL23:AP23"/>
    <mergeCell ref="AQ23:AU23"/>
    <mergeCell ref="AV23:AY23"/>
    <mergeCell ref="AZ23:BC23"/>
    <mergeCell ref="AI24:AK24"/>
    <mergeCell ref="AL24:AP24"/>
    <mergeCell ref="AQ24:AU24"/>
    <mergeCell ref="AV24:AY24"/>
  </mergeCells>
  <phoneticPr fontId="2"/>
  <pageMargins left="0.16" right="0.16" top="0.34" bottom="0.3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7月</vt:lpstr>
      <vt:lpstr>8月</vt:lpstr>
      <vt:lpstr>11月花火 (2)</vt:lpstr>
      <vt:lpstr>11月花火</vt:lpstr>
      <vt:lpstr>Sheet1</vt:lpstr>
      <vt:lpstr>11月嵐山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keiko_4512@outlook.com</cp:lastModifiedBy>
  <cp:lastPrinted>2024-12-05T01:34:08Z</cp:lastPrinted>
  <dcterms:created xsi:type="dcterms:W3CDTF">2015-06-05T18:19:34Z</dcterms:created>
  <dcterms:modified xsi:type="dcterms:W3CDTF">2024-12-06T01:25:45Z</dcterms:modified>
</cp:coreProperties>
</file>