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C:\Users\恵子\OneDrive\デスクトップ\恵子\"/>
    </mc:Choice>
  </mc:AlternateContent>
  <xr:revisionPtr revIDLastSave="0" documentId="13_ncr:1_{E7038A1E-8CED-4276-BF9B-12267D2E54A6}" xr6:coauthVersionLast="47" xr6:coauthVersionMax="47" xr10:uidLastSave="{00000000-0000-0000-0000-000000000000}"/>
  <bookViews>
    <workbookView xWindow="-108" yWindow="-108" windowWidth="23256" windowHeight="12456" activeTab="3" xr2:uid="{2A241E57-5843-4B78-A2D4-16727E9497CE}"/>
  </bookViews>
  <sheets>
    <sheet name="姫信用" sheetId="11" r:id="rId1"/>
    <sheet name="2024総計算 (3)" sheetId="13" r:id="rId2"/>
    <sheet name="2024総計算 (2)" sheetId="12" r:id="rId3"/>
    <sheet name="最新" sheetId="14" r:id="rId4"/>
    <sheet name="2024総計算" sheetId="6" r:id="rId5"/>
    <sheet name="Sheet3" sheetId="10" r:id="rId6"/>
    <sheet name="Sheet2" sheetId="9" r:id="rId7"/>
    <sheet name="Sheet1" sheetId="8" r:id="rId8"/>
    <sheet name="２０２４びわ湖" sheetId="7"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4" i="14" l="1"/>
  <c r="F94" i="14"/>
  <c r="O85" i="14"/>
  <c r="X80" i="14"/>
  <c r="T80" i="14"/>
  <c r="F49" i="14" l="1"/>
  <c r="J94" i="14" l="1"/>
  <c r="AO85" i="14" l="1"/>
  <c r="AO84" i="14"/>
  <c r="Q90" i="14" l="1"/>
  <c r="G112" i="14"/>
  <c r="G103" i="14"/>
  <c r="G110" i="14"/>
  <c r="P116" i="14"/>
  <c r="T75" i="14" l="1"/>
  <c r="X78" i="14" l="1"/>
  <c r="X76" i="14"/>
  <c r="X75" i="14"/>
  <c r="T79" i="14"/>
  <c r="X79" i="14" s="1"/>
  <c r="G105" i="14"/>
  <c r="T82" i="14"/>
  <c r="X82" i="14" s="1"/>
  <c r="F82" i="14"/>
  <c r="T84" i="14"/>
  <c r="X84" i="14" s="1"/>
  <c r="T83" i="14"/>
  <c r="T77" i="14"/>
  <c r="X77" i="14" s="1"/>
  <c r="T74" i="14"/>
  <c r="X74" i="14" s="1"/>
  <c r="T73" i="14"/>
  <c r="M70" i="14"/>
  <c r="J69" i="14"/>
  <c r="M69" i="14" s="1"/>
  <c r="F68" i="14"/>
  <c r="F71" i="14" s="1"/>
  <c r="M67" i="14"/>
  <c r="J66" i="14"/>
  <c r="M66" i="14" s="1"/>
  <c r="J65" i="14"/>
  <c r="M65" i="14" s="1"/>
  <c r="J64" i="14"/>
  <c r="J63" i="14"/>
  <c r="M63" i="14" s="1"/>
  <c r="J62" i="14"/>
  <c r="M62" i="14" s="1"/>
  <c r="J61" i="14"/>
  <c r="M61" i="14" s="1"/>
  <c r="J60" i="14"/>
  <c r="M60" i="14" s="1"/>
  <c r="J59" i="14"/>
  <c r="M59" i="14" s="1"/>
  <c r="J58" i="14"/>
  <c r="M58" i="14" s="1"/>
  <c r="J56" i="14"/>
  <c r="J55" i="14"/>
  <c r="J54" i="14"/>
  <c r="J53" i="14"/>
  <c r="M53" i="14" s="1"/>
  <c r="G98" i="14" s="1"/>
  <c r="J48" i="14"/>
  <c r="M48" i="14" s="1"/>
  <c r="J47" i="14"/>
  <c r="M47" i="14" s="1"/>
  <c r="J46" i="14"/>
  <c r="J45" i="14"/>
  <c r="M45" i="14" s="1"/>
  <c r="J44" i="14"/>
  <c r="M44" i="14" s="1"/>
  <c r="M43" i="14"/>
  <c r="M42" i="14"/>
  <c r="J41" i="14"/>
  <c r="M41" i="14" s="1"/>
  <c r="J40" i="14"/>
  <c r="M40" i="14" s="1"/>
  <c r="J39" i="14"/>
  <c r="M39" i="14" s="1"/>
  <c r="J38" i="14"/>
  <c r="M38" i="14" s="1"/>
  <c r="J37" i="14"/>
  <c r="M37" i="14" s="1"/>
  <c r="J36" i="14"/>
  <c r="M36" i="14" s="1"/>
  <c r="J33" i="14"/>
  <c r="M33" i="14" s="1"/>
  <c r="J32" i="14"/>
  <c r="M32" i="14" s="1"/>
  <c r="J31" i="14"/>
  <c r="M31" i="14" s="1"/>
  <c r="J30" i="14"/>
  <c r="M30" i="14" s="1"/>
  <c r="J29" i="14"/>
  <c r="M29" i="14" s="1"/>
  <c r="J28" i="14"/>
  <c r="M28" i="14" s="1"/>
  <c r="J27" i="14"/>
  <c r="M27" i="14" s="1"/>
  <c r="J26" i="14"/>
  <c r="M26" i="14" s="1"/>
  <c r="M25" i="14"/>
  <c r="J24" i="14"/>
  <c r="M24" i="14" s="1"/>
  <c r="J23" i="14"/>
  <c r="M23" i="14" s="1"/>
  <c r="J22" i="14"/>
  <c r="M22" i="14" s="1"/>
  <c r="M21" i="14"/>
  <c r="J20" i="14"/>
  <c r="M20" i="14" s="1"/>
  <c r="J19" i="14"/>
  <c r="M19" i="14" s="1"/>
  <c r="J16" i="14"/>
  <c r="M16" i="14" s="1"/>
  <c r="J15" i="14"/>
  <c r="M15" i="14" s="1"/>
  <c r="J14" i="14"/>
  <c r="M14" i="14" s="1"/>
  <c r="J13" i="14"/>
  <c r="M13" i="14" s="1"/>
  <c r="J12" i="14"/>
  <c r="M12" i="14" s="1"/>
  <c r="M11" i="14"/>
  <c r="J10" i="14"/>
  <c r="M10" i="14" s="1"/>
  <c r="J9" i="14"/>
  <c r="M9" i="14" s="1"/>
  <c r="J8" i="14"/>
  <c r="M8" i="14" s="1"/>
  <c r="J7" i="14"/>
  <c r="M7" i="14" s="1"/>
  <c r="J6" i="14"/>
  <c r="M6" i="14" s="1"/>
  <c r="J5" i="14"/>
  <c r="M5" i="14" s="1"/>
  <c r="M4" i="14"/>
  <c r="J3" i="14"/>
  <c r="M3" i="14" s="1"/>
  <c r="J2" i="14"/>
  <c r="M2" i="14" s="1"/>
  <c r="M21" i="12"/>
  <c r="F54" i="13"/>
  <c r="M45" i="13"/>
  <c r="F49" i="6"/>
  <c r="F82" i="6"/>
  <c r="G104" i="14" l="1"/>
  <c r="K90" i="14"/>
  <c r="T85" i="14"/>
  <c r="X83" i="14"/>
  <c r="AB84" i="14"/>
  <c r="X73" i="14"/>
  <c r="M71" i="14"/>
  <c r="M49" i="14"/>
  <c r="M55" i="14"/>
  <c r="G99" i="14" s="1"/>
  <c r="W107" i="14"/>
  <c r="W113" i="14" s="1"/>
  <c r="J49" i="14"/>
  <c r="J68" i="14"/>
  <c r="J71" i="14" s="1"/>
  <c r="G102" i="14" l="1"/>
  <c r="G115" i="14" s="1"/>
  <c r="F73" i="14"/>
  <c r="M53" i="13"/>
  <c r="J52" i="13"/>
  <c r="M52" i="13" s="1"/>
  <c r="F51" i="13"/>
  <c r="M50" i="13"/>
  <c r="J44" i="13"/>
  <c r="M44" i="13" s="1"/>
  <c r="J43" i="13"/>
  <c r="J42" i="13"/>
  <c r="M42" i="13" s="1"/>
  <c r="J41" i="13"/>
  <c r="M41" i="13" s="1"/>
  <c r="J40" i="13"/>
  <c r="M40" i="13" s="1"/>
  <c r="J49" i="13"/>
  <c r="M49" i="13" s="1"/>
  <c r="J48" i="13"/>
  <c r="M48" i="13" s="1"/>
  <c r="J47" i="13"/>
  <c r="M47" i="13" s="1"/>
  <c r="M54" i="13" s="1"/>
  <c r="J38" i="13"/>
  <c r="J37" i="13"/>
  <c r="M37" i="13" s="1"/>
  <c r="J36" i="13"/>
  <c r="J35" i="13"/>
  <c r="J32" i="13"/>
  <c r="M32" i="13" s="1"/>
  <c r="J28" i="13"/>
  <c r="M28" i="13" s="1"/>
  <c r="J27" i="13"/>
  <c r="M27" i="13" s="1"/>
  <c r="J26" i="13"/>
  <c r="M26" i="13" s="1"/>
  <c r="J25" i="13"/>
  <c r="M25" i="13" s="1"/>
  <c r="J24" i="13"/>
  <c r="M24" i="13" s="1"/>
  <c r="M23" i="13"/>
  <c r="M22" i="13"/>
  <c r="J21" i="13"/>
  <c r="M21" i="13" s="1"/>
  <c r="J20" i="13"/>
  <c r="M20" i="13" s="1"/>
  <c r="J19" i="13"/>
  <c r="M19" i="13" s="1"/>
  <c r="J45" i="13"/>
  <c r="J18" i="13"/>
  <c r="J17" i="13"/>
  <c r="M17" i="13" s="1"/>
  <c r="J13" i="13"/>
  <c r="M13" i="13" s="1"/>
  <c r="J12" i="13"/>
  <c r="M12" i="13" s="1"/>
  <c r="J11" i="13"/>
  <c r="M11" i="13" s="1"/>
  <c r="J10" i="13"/>
  <c r="M10" i="13" s="1"/>
  <c r="J9" i="13"/>
  <c r="M9" i="13" s="1"/>
  <c r="J8" i="13"/>
  <c r="M8" i="13" s="1"/>
  <c r="J7" i="13"/>
  <c r="M7" i="13" s="1"/>
  <c r="J6" i="13"/>
  <c r="M6" i="13" s="1"/>
  <c r="J5" i="13"/>
  <c r="M5" i="13" s="1"/>
  <c r="J4" i="13"/>
  <c r="M4" i="13" s="1"/>
  <c r="J3" i="13"/>
  <c r="M3" i="13" s="1"/>
  <c r="M47" i="6"/>
  <c r="J47" i="6"/>
  <c r="J20" i="12"/>
  <c r="M20" i="12" s="1"/>
  <c r="M19" i="12"/>
  <c r="J18" i="12"/>
  <c r="M18" i="12" s="1"/>
  <c r="J17" i="12"/>
  <c r="M17" i="12" s="1"/>
  <c r="J16" i="12"/>
  <c r="M16" i="12" s="1"/>
  <c r="M15" i="12"/>
  <c r="J14" i="12"/>
  <c r="M14" i="12" s="1"/>
  <c r="J13" i="12"/>
  <c r="M13" i="12" s="1"/>
  <c r="J12" i="12"/>
  <c r="M12" i="12" s="1"/>
  <c r="J11" i="12"/>
  <c r="M11" i="12" s="1"/>
  <c r="M10" i="12"/>
  <c r="J9" i="12"/>
  <c r="M9" i="12" s="1"/>
  <c r="J8" i="12"/>
  <c r="M8" i="12" s="1"/>
  <c r="J7" i="12"/>
  <c r="M7" i="12" s="1"/>
  <c r="J6" i="12"/>
  <c r="J5" i="12"/>
  <c r="M5" i="12" s="1"/>
  <c r="M4" i="12"/>
  <c r="J3" i="12"/>
  <c r="M3" i="12" s="1"/>
  <c r="J2" i="12"/>
  <c r="M2" i="12" s="1"/>
  <c r="M59" i="6"/>
  <c r="F75" i="14" l="1"/>
  <c r="W90" i="14" s="1"/>
  <c r="W93" i="14" s="1"/>
  <c r="J54" i="13"/>
  <c r="M18" i="13"/>
  <c r="M14" i="13"/>
  <c r="M35" i="13"/>
  <c r="M29" i="13"/>
  <c r="J51" i="13"/>
  <c r="M6" i="12"/>
  <c r="G106" i="6" l="1"/>
  <c r="G105" i="6"/>
  <c r="J94" i="6"/>
  <c r="O85" i="6" l="1"/>
  <c r="Q90" i="6" s="1"/>
  <c r="AK58" i="11"/>
  <c r="AK61" i="11"/>
  <c r="AE61" i="11"/>
  <c r="AD68" i="11"/>
  <c r="AD64" i="11"/>
  <c r="M19" i="11"/>
  <c r="M35" i="11"/>
  <c r="M56" i="11"/>
  <c r="M62" i="11"/>
  <c r="M61" i="11"/>
  <c r="M70" i="11"/>
  <c r="T82" i="6"/>
  <c r="J46" i="11"/>
  <c r="M46" i="11" s="1"/>
  <c r="J55" i="11"/>
  <c r="M55" i="11" s="1"/>
  <c r="J54" i="11"/>
  <c r="M54" i="11" s="1"/>
  <c r="M52" i="11"/>
  <c r="J51" i="11"/>
  <c r="M51" i="11" s="1"/>
  <c r="F50" i="11"/>
  <c r="M49" i="11"/>
  <c r="J59" i="11"/>
  <c r="J62" i="11"/>
  <c r="J68" i="11"/>
  <c r="J67" i="11"/>
  <c r="J65" i="11"/>
  <c r="J64" i="11"/>
  <c r="J53" i="11"/>
  <c r="M53" i="11" s="1"/>
  <c r="J74" i="11"/>
  <c r="J73" i="11"/>
  <c r="J71" i="11"/>
  <c r="J70" i="11"/>
  <c r="J48" i="11"/>
  <c r="M48" i="11" s="1"/>
  <c r="J47" i="11"/>
  <c r="M47" i="11" s="1"/>
  <c r="J45" i="11"/>
  <c r="M45" i="11" s="1"/>
  <c r="J44" i="11"/>
  <c r="M44" i="11" s="1"/>
  <c r="M43" i="11"/>
  <c r="J42" i="11"/>
  <c r="M42" i="11" s="1"/>
  <c r="J41" i="11"/>
  <c r="M41" i="11" s="1"/>
  <c r="J40" i="11"/>
  <c r="M40" i="11" s="1"/>
  <c r="J39" i="11"/>
  <c r="M39" i="11" s="1"/>
  <c r="J38" i="11"/>
  <c r="M38" i="11" s="1"/>
  <c r="M34" i="11"/>
  <c r="J33" i="11"/>
  <c r="M33" i="11" s="1"/>
  <c r="J32" i="11"/>
  <c r="M32" i="11" s="1"/>
  <c r="J31" i="11"/>
  <c r="M31" i="11" s="1"/>
  <c r="J30" i="11"/>
  <c r="M30" i="11" s="1"/>
  <c r="J29" i="11"/>
  <c r="M29" i="11" s="1"/>
  <c r="J28" i="11"/>
  <c r="M28" i="11" s="1"/>
  <c r="J27" i="11"/>
  <c r="M27" i="11" s="1"/>
  <c r="J26" i="11"/>
  <c r="M26" i="11" s="1"/>
  <c r="J25" i="11"/>
  <c r="M25" i="11" s="1"/>
  <c r="M24" i="11"/>
  <c r="J23" i="11"/>
  <c r="M23" i="11" s="1"/>
  <c r="J18" i="11"/>
  <c r="M18" i="11" s="1"/>
  <c r="J17" i="11"/>
  <c r="M17" i="11" s="1"/>
  <c r="M16" i="11"/>
  <c r="J61" i="11"/>
  <c r="J22" i="11"/>
  <c r="M22" i="11" s="1"/>
  <c r="J58" i="11"/>
  <c r="M58" i="11" s="1"/>
  <c r="J15" i="11"/>
  <c r="M15" i="11" s="1"/>
  <c r="J14" i="11"/>
  <c r="M14" i="11" s="1"/>
  <c r="J13" i="11"/>
  <c r="M13" i="11" s="1"/>
  <c r="J12" i="11"/>
  <c r="M12" i="11" s="1"/>
  <c r="M11" i="11"/>
  <c r="J10" i="11"/>
  <c r="M10" i="11" s="1"/>
  <c r="J9" i="11"/>
  <c r="M9" i="11" s="1"/>
  <c r="J8" i="11"/>
  <c r="M8" i="11" s="1"/>
  <c r="J7" i="11"/>
  <c r="M7" i="11" s="1"/>
  <c r="J6" i="11"/>
  <c r="M6" i="11" s="1"/>
  <c r="J5" i="11"/>
  <c r="M5" i="11" s="1"/>
  <c r="M4" i="11"/>
  <c r="J3" i="11"/>
  <c r="M3" i="11" s="1"/>
  <c r="J2" i="11"/>
  <c r="J33" i="6"/>
  <c r="M33" i="6" s="1"/>
  <c r="J36" i="6"/>
  <c r="M36" i="6" s="1"/>
  <c r="J66" i="6"/>
  <c r="M66" i="6" s="1"/>
  <c r="J65" i="6"/>
  <c r="M65" i="6" s="1"/>
  <c r="T83" i="6"/>
  <c r="T84" i="6"/>
  <c r="AO69" i="11" l="1"/>
  <c r="M64" i="11"/>
  <c r="M73" i="11"/>
  <c r="M67" i="11"/>
  <c r="J50" i="11"/>
  <c r="M2" i="11"/>
  <c r="F12" i="10"/>
  <c r="J56" i="6" l="1"/>
  <c r="J55" i="6"/>
  <c r="J59" i="6"/>
  <c r="J58" i="6"/>
  <c r="B41" i="7"/>
  <c r="B42" i="7" s="1"/>
  <c r="E39" i="7"/>
  <c r="E40" i="7" s="1"/>
  <c r="M58" i="6" l="1"/>
  <c r="M55" i="6"/>
  <c r="G100" i="6" s="1"/>
  <c r="B43" i="7"/>
  <c r="E41" i="7"/>
  <c r="E33" i="7" l="1"/>
  <c r="E34" i="7" s="1"/>
  <c r="E35" i="7" l="1"/>
  <c r="E24" i="7" l="1"/>
  <c r="E26" i="7" s="1"/>
  <c r="E27" i="7" l="1"/>
  <c r="B33" i="7" l="1"/>
  <c r="B26" i="7"/>
  <c r="B27" i="7" s="1"/>
  <c r="B28" i="7" s="1"/>
  <c r="B22" i="7"/>
  <c r="B20" i="7"/>
  <c r="B34" i="7" l="1"/>
  <c r="B36" i="7" s="1"/>
  <c r="B29" i="7"/>
  <c r="B23" i="7"/>
  <c r="E15" i="7" l="1"/>
  <c r="B10" i="7"/>
  <c r="B12" i="7" s="1"/>
  <c r="B14" i="7" s="1"/>
  <c r="E16" i="7" l="1"/>
  <c r="E17" i="7" s="1"/>
  <c r="E19" i="7" s="1"/>
  <c r="E20" i="7" s="1"/>
  <c r="B15" i="7"/>
  <c r="B17" i="7" s="1"/>
  <c r="D43" i="7" l="1"/>
  <c r="E43" i="7"/>
  <c r="E21" i="7"/>
  <c r="T75" i="6" l="1"/>
  <c r="T77" i="6"/>
  <c r="T80" i="6"/>
  <c r="T81" i="6"/>
  <c r="T74" i="6"/>
  <c r="T73" i="6"/>
  <c r="J60" i="6"/>
  <c r="J62" i="6"/>
  <c r="M62" i="6" s="1"/>
  <c r="J61" i="6"/>
  <c r="M61" i="6" s="1"/>
  <c r="M60" i="6" l="1"/>
  <c r="T85" i="6"/>
  <c r="J69" i="6"/>
  <c r="M69" i="6" s="1"/>
  <c r="M67" i="6"/>
  <c r="J64" i="6"/>
  <c r="J54" i="6"/>
  <c r="F68" i="6"/>
  <c r="F71" i="6" s="1"/>
  <c r="M70" i="6"/>
  <c r="W108" i="6" s="1"/>
  <c r="J63" i="6"/>
  <c r="J53" i="6"/>
  <c r="J48" i="6"/>
  <c r="M48" i="6" s="1"/>
  <c r="J46" i="6"/>
  <c r="J45" i="6"/>
  <c r="M45" i="6" s="1"/>
  <c r="J44" i="6"/>
  <c r="M44" i="6" s="1"/>
  <c r="M43" i="6"/>
  <c r="M42" i="6"/>
  <c r="J41" i="6"/>
  <c r="M41" i="6" s="1"/>
  <c r="J40" i="6"/>
  <c r="M40" i="6" s="1"/>
  <c r="J39" i="6"/>
  <c r="M39" i="6" s="1"/>
  <c r="J38" i="6"/>
  <c r="M38" i="6" s="1"/>
  <c r="J37" i="6"/>
  <c r="M37" i="6" s="1"/>
  <c r="J32" i="6"/>
  <c r="M32" i="6" s="1"/>
  <c r="J31" i="6"/>
  <c r="M31" i="6" s="1"/>
  <c r="J30" i="6"/>
  <c r="M30" i="6" s="1"/>
  <c r="J29" i="6"/>
  <c r="M29" i="6" s="1"/>
  <c r="J28" i="6"/>
  <c r="M28" i="6" s="1"/>
  <c r="J27" i="6"/>
  <c r="M27" i="6" s="1"/>
  <c r="J26" i="6"/>
  <c r="M26" i="6" s="1"/>
  <c r="M25" i="6"/>
  <c r="J24" i="6"/>
  <c r="M24" i="6" s="1"/>
  <c r="J23" i="6"/>
  <c r="M23" i="6" s="1"/>
  <c r="J22" i="6"/>
  <c r="M22" i="6" s="1"/>
  <c r="M21" i="6"/>
  <c r="J20" i="6"/>
  <c r="M20" i="6" s="1"/>
  <c r="J19" i="6"/>
  <c r="M19" i="6" s="1"/>
  <c r="J16" i="6"/>
  <c r="M16" i="6" s="1"/>
  <c r="J15" i="6"/>
  <c r="M15" i="6" s="1"/>
  <c r="J14" i="6"/>
  <c r="M14" i="6" s="1"/>
  <c r="J13" i="6"/>
  <c r="M13" i="6" s="1"/>
  <c r="J12" i="6"/>
  <c r="M12" i="6" s="1"/>
  <c r="M11" i="6"/>
  <c r="J10" i="6"/>
  <c r="M10" i="6" s="1"/>
  <c r="J9" i="6"/>
  <c r="M9" i="6" s="1"/>
  <c r="J8" i="6"/>
  <c r="M8" i="6" s="1"/>
  <c r="J7" i="6"/>
  <c r="M7" i="6" s="1"/>
  <c r="J6" i="6"/>
  <c r="M6" i="6" s="1"/>
  <c r="J5" i="6"/>
  <c r="M5" i="6" s="1"/>
  <c r="M4" i="6"/>
  <c r="J3" i="6"/>
  <c r="M3" i="6" s="1"/>
  <c r="J2" i="6"/>
  <c r="M2" i="6" s="1"/>
  <c r="M49" i="6" l="1"/>
  <c r="F73" i="6" s="1"/>
  <c r="M53" i="6"/>
  <c r="G99" i="6" s="1"/>
  <c r="J68" i="6"/>
  <c r="J71" i="6" s="1"/>
  <c r="M63" i="6"/>
  <c r="M71" i="6" s="1"/>
  <c r="F74" i="6" s="1"/>
  <c r="J49" i="6"/>
  <c r="G104" i="6" l="1"/>
  <c r="F75" i="6" l="1"/>
  <c r="K90" i="6" s="1"/>
  <c r="W90" i="6" s="1"/>
  <c r="E28" i="7"/>
</calcChain>
</file>

<file path=xl/sharedStrings.xml><?xml version="1.0" encoding="utf-8"?>
<sst xmlns="http://schemas.openxmlformats.org/spreadsheetml/2006/main" count="1443" uniqueCount="328">
  <si>
    <t>NO</t>
    <phoneticPr fontId="1"/>
  </si>
  <si>
    <t>企業名</t>
    <rPh sb="0" eb="2">
      <t>キギョウ</t>
    </rPh>
    <rPh sb="2" eb="3">
      <t>メイ</t>
    </rPh>
    <phoneticPr fontId="1"/>
  </si>
  <si>
    <t>有限会社　大晃</t>
    <rPh sb="0" eb="2">
      <t>ユウゲン</t>
    </rPh>
    <rPh sb="2" eb="4">
      <t>ガイシャ</t>
    </rPh>
    <rPh sb="5" eb="6">
      <t>ダイ</t>
    </rPh>
    <rPh sb="6" eb="7">
      <t>コウ</t>
    </rPh>
    <phoneticPr fontId="1"/>
  </si>
  <si>
    <t>株式会社　プラスワン</t>
    <rPh sb="0" eb="2">
      <t>カブシキ</t>
    </rPh>
    <rPh sb="2" eb="4">
      <t>カイシャ</t>
    </rPh>
    <phoneticPr fontId="1"/>
  </si>
  <si>
    <t>株式会社　ＫＳ警</t>
    <rPh sb="0" eb="4">
      <t>カブシキカイシャ</t>
    </rPh>
    <rPh sb="7" eb="8">
      <t>ケイ</t>
    </rPh>
    <phoneticPr fontId="1"/>
  </si>
  <si>
    <t>株式会社　ライズ</t>
    <rPh sb="0" eb="2">
      <t>カブシキ</t>
    </rPh>
    <rPh sb="2" eb="4">
      <t>カイシャ</t>
    </rPh>
    <phoneticPr fontId="1"/>
  </si>
  <si>
    <t>株式会社　アソビイズム</t>
    <rPh sb="0" eb="2">
      <t>カブシキ</t>
    </rPh>
    <rPh sb="2" eb="4">
      <t>カイシャ</t>
    </rPh>
    <phoneticPr fontId="1"/>
  </si>
  <si>
    <t>株式会社　トラストセキュリティ</t>
    <rPh sb="0" eb="2">
      <t>カブシキ</t>
    </rPh>
    <rPh sb="2" eb="4">
      <t>カイシャ</t>
    </rPh>
    <phoneticPr fontId="1"/>
  </si>
  <si>
    <t>有限会社　富綜</t>
    <rPh sb="0" eb="4">
      <t>ユウゲンカイシャ</t>
    </rPh>
    <rPh sb="5" eb="6">
      <t>フ</t>
    </rPh>
    <rPh sb="6" eb="7">
      <t>ソウ</t>
    </rPh>
    <phoneticPr fontId="1"/>
  </si>
  <si>
    <t>サンエス警備保障株式会社　大阪本部</t>
    <rPh sb="4" eb="6">
      <t>ケイビ</t>
    </rPh>
    <rPh sb="6" eb="8">
      <t>ホショウ</t>
    </rPh>
    <rPh sb="8" eb="12">
      <t>カブシキカイシャ</t>
    </rPh>
    <rPh sb="13" eb="15">
      <t>オオサカ</t>
    </rPh>
    <rPh sb="15" eb="17">
      <t>ホンブ</t>
    </rPh>
    <phoneticPr fontId="1"/>
  </si>
  <si>
    <t>株式会社　富士綜合</t>
    <rPh sb="0" eb="4">
      <t>カブシキカイシャ</t>
    </rPh>
    <rPh sb="5" eb="7">
      <t>フジ</t>
    </rPh>
    <rPh sb="7" eb="9">
      <t>ソウゴウ</t>
    </rPh>
    <phoneticPr fontId="1"/>
  </si>
  <si>
    <t>西部綜合警備株式会社</t>
    <rPh sb="0" eb="2">
      <t>セイブ</t>
    </rPh>
    <rPh sb="2" eb="4">
      <t>ソウゴウ</t>
    </rPh>
    <rPh sb="4" eb="6">
      <t>ケイビ</t>
    </rPh>
    <rPh sb="6" eb="10">
      <t>カブシキカイシャ</t>
    </rPh>
    <phoneticPr fontId="1"/>
  </si>
  <si>
    <t>東洋ワークセキュリティ株式会社　大阪営業所</t>
    <rPh sb="0" eb="2">
      <t>トウヨウ</t>
    </rPh>
    <rPh sb="11" eb="15">
      <t>カブシキカイシャ</t>
    </rPh>
    <rPh sb="16" eb="18">
      <t>オオサカ</t>
    </rPh>
    <rPh sb="18" eb="21">
      <t>エイギョウショ</t>
    </rPh>
    <phoneticPr fontId="1"/>
  </si>
  <si>
    <t>関西パトロール株式会社</t>
    <rPh sb="0" eb="2">
      <t>カンサイ</t>
    </rPh>
    <rPh sb="7" eb="11">
      <t>カブシキカイシャ</t>
    </rPh>
    <phoneticPr fontId="1"/>
  </si>
  <si>
    <t>プラスワン株式会社</t>
    <rPh sb="5" eb="9">
      <t>カブシキカイシャ</t>
    </rPh>
    <phoneticPr fontId="1"/>
  </si>
  <si>
    <t>株式会社　コナン</t>
    <rPh sb="0" eb="4">
      <t>カブシキガイシャ</t>
    </rPh>
    <phoneticPr fontId="1"/>
  </si>
  <si>
    <t>株式会社　翔建工</t>
    <rPh sb="0" eb="2">
      <t>カブシキ</t>
    </rPh>
    <rPh sb="2" eb="4">
      <t>カイシャ</t>
    </rPh>
    <rPh sb="5" eb="6">
      <t>ショウ</t>
    </rPh>
    <rPh sb="6" eb="8">
      <t>ケンコウ</t>
    </rPh>
    <phoneticPr fontId="1"/>
  </si>
  <si>
    <t>ルートワン警備保障株式会社</t>
    <rPh sb="5" eb="7">
      <t>ケイビ</t>
    </rPh>
    <rPh sb="7" eb="9">
      <t>ホショウ</t>
    </rPh>
    <rPh sb="9" eb="13">
      <t>カブシキカイシャ</t>
    </rPh>
    <phoneticPr fontId="1"/>
  </si>
  <si>
    <t>合同会社　ZERO警備</t>
    <rPh sb="0" eb="4">
      <t>ゴウドウガイシャ</t>
    </rPh>
    <rPh sb="9" eb="11">
      <t>ケイビ</t>
    </rPh>
    <phoneticPr fontId="1"/>
  </si>
  <si>
    <t>アイガード有限会社</t>
    <rPh sb="5" eb="9">
      <t>ユウゲンガイシャ</t>
    </rPh>
    <phoneticPr fontId="1"/>
  </si>
  <si>
    <t>株式会社　シンリュウ</t>
    <rPh sb="0" eb="4">
      <t>カブシキカイシャ</t>
    </rPh>
    <phoneticPr fontId="1"/>
  </si>
  <si>
    <t>株式会社　Ｋ２ ＳＥＣＵＲＩＴＹ</t>
    <rPh sb="0" eb="2">
      <t>カブシキ</t>
    </rPh>
    <rPh sb="2" eb="4">
      <t>カイシャ</t>
    </rPh>
    <phoneticPr fontId="1"/>
  </si>
  <si>
    <t>株式会社　エース警備保障</t>
    <rPh sb="0" eb="4">
      <t>カブシキカイシャ</t>
    </rPh>
    <rPh sb="8" eb="10">
      <t>ケイビ</t>
    </rPh>
    <rPh sb="10" eb="12">
      <t>ホショウ</t>
    </rPh>
    <phoneticPr fontId="1"/>
  </si>
  <si>
    <t>株式会社　パナテックジャパン</t>
    <rPh sb="0" eb="4">
      <t>カブシキカイシャ</t>
    </rPh>
    <phoneticPr fontId="1"/>
  </si>
  <si>
    <t>株式会社　フューチャーコーポレーション</t>
    <rPh sb="0" eb="4">
      <t>カブシキカイシャ</t>
    </rPh>
    <phoneticPr fontId="1"/>
  </si>
  <si>
    <t>株式会社　ＮＳＳ</t>
    <rPh sb="0" eb="4">
      <t>カブシキカイシャ</t>
    </rPh>
    <phoneticPr fontId="1"/>
  </si>
  <si>
    <t>株式会社　ガードアクシス</t>
    <rPh sb="0" eb="2">
      <t>カブシキ</t>
    </rPh>
    <rPh sb="2" eb="4">
      <t>カイシャ</t>
    </rPh>
    <phoneticPr fontId="1"/>
  </si>
  <si>
    <t>株式会社　エムティー</t>
    <rPh sb="0" eb="4">
      <t>カブシキカイシャ</t>
    </rPh>
    <phoneticPr fontId="1"/>
  </si>
  <si>
    <t>株式会社　兵庫警備保障</t>
    <rPh sb="0" eb="4">
      <t>カブシキカイシャ</t>
    </rPh>
    <rPh sb="5" eb="7">
      <t>ヒョウゴ</t>
    </rPh>
    <rPh sb="7" eb="9">
      <t>ケイビ</t>
    </rPh>
    <rPh sb="9" eb="11">
      <t>ホショウ</t>
    </rPh>
    <phoneticPr fontId="1"/>
  </si>
  <si>
    <t>株式会社　ドリーム警備</t>
    <rPh sb="0" eb="2">
      <t>カブシキ</t>
    </rPh>
    <rPh sb="2" eb="4">
      <t>カイシャ</t>
    </rPh>
    <rPh sb="9" eb="11">
      <t>ケイビ</t>
    </rPh>
    <phoneticPr fontId="1"/>
  </si>
  <si>
    <t>株式会社　ジャパンクリエイトサービス</t>
    <rPh sb="0" eb="4">
      <t>カブシキカイシャ</t>
    </rPh>
    <phoneticPr fontId="1"/>
  </si>
  <si>
    <t>株式会社　セノン</t>
    <rPh sb="0" eb="4">
      <t>カブシキカイシャ</t>
    </rPh>
    <phoneticPr fontId="1"/>
  </si>
  <si>
    <t>株式会社　コトナ</t>
    <rPh sb="0" eb="4">
      <t>カブシキガイシャ</t>
    </rPh>
    <phoneticPr fontId="1"/>
  </si>
  <si>
    <t>ジェイティ警備株式会社</t>
    <rPh sb="5" eb="7">
      <t>ケイビ</t>
    </rPh>
    <rPh sb="7" eb="11">
      <t>カブシキガイシャ</t>
    </rPh>
    <phoneticPr fontId="1"/>
  </si>
  <si>
    <t>東洋ワークセキュリティ株式会社　草津営業所</t>
    <rPh sb="0" eb="2">
      <t>トウヨウ</t>
    </rPh>
    <rPh sb="11" eb="15">
      <t>カブシキガイシャ</t>
    </rPh>
    <rPh sb="16" eb="18">
      <t>クサツ</t>
    </rPh>
    <rPh sb="18" eb="21">
      <t>エイギョウショ</t>
    </rPh>
    <phoneticPr fontId="1"/>
  </si>
  <si>
    <t>AIKOUセキュリティ</t>
    <phoneticPr fontId="1"/>
  </si>
  <si>
    <t>株式会社　アダムスセキュリティ</t>
    <rPh sb="0" eb="4">
      <t>カブシキガイシャ</t>
    </rPh>
    <phoneticPr fontId="1"/>
  </si>
  <si>
    <t>(株)エヌエイチエスフューチャーズ</t>
    <rPh sb="0" eb="3">
      <t>カブ</t>
    </rPh>
    <phoneticPr fontId="1"/>
  </si>
  <si>
    <t>シンテイ警備株式会社 堺支社</t>
    <rPh sb="4" eb="6">
      <t>ケイビ</t>
    </rPh>
    <rPh sb="6" eb="10">
      <t>カブシキカイシャ</t>
    </rPh>
    <rPh sb="11" eb="12">
      <t>サカイ</t>
    </rPh>
    <rPh sb="12" eb="14">
      <t>シシャ</t>
    </rPh>
    <phoneticPr fontId="1"/>
  </si>
  <si>
    <t>株式会社　NYS</t>
    <rPh sb="0" eb="4">
      <t>カブシキガイシャ</t>
    </rPh>
    <phoneticPr fontId="1"/>
  </si>
  <si>
    <t>株式会社　江州大丸</t>
    <rPh sb="0" eb="4">
      <t>カブシキガイシャ</t>
    </rPh>
    <rPh sb="5" eb="6">
      <t>エ</t>
    </rPh>
    <rPh sb="6" eb="7">
      <t>シュウ</t>
    </rPh>
    <rPh sb="7" eb="9">
      <t>ダイマル</t>
    </rPh>
    <phoneticPr fontId="1"/>
  </si>
  <si>
    <t>株式会社　イーフロ</t>
    <rPh sb="0" eb="2">
      <t>カブシキ</t>
    </rPh>
    <rPh sb="2" eb="4">
      <t>カイシャ</t>
    </rPh>
    <phoneticPr fontId="1"/>
  </si>
  <si>
    <t>株式会社　東警サービス</t>
    <rPh sb="0" eb="4">
      <t>カブシキガイシャ</t>
    </rPh>
    <rPh sb="5" eb="6">
      <t>ヒガシ</t>
    </rPh>
    <rPh sb="6" eb="7">
      <t>ケイ</t>
    </rPh>
    <phoneticPr fontId="1"/>
  </si>
  <si>
    <t>レイクサイド</t>
    <phoneticPr fontId="1"/>
  </si>
  <si>
    <t>金額</t>
    <rPh sb="0" eb="2">
      <t>キンガク</t>
    </rPh>
    <phoneticPr fontId="1"/>
  </si>
  <si>
    <t>消費税</t>
    <rPh sb="0" eb="3">
      <t>ショウヒゼイ</t>
    </rPh>
    <phoneticPr fontId="1"/>
  </si>
  <si>
    <t>支払金額</t>
    <rPh sb="0" eb="4">
      <t>シハライキンガク</t>
    </rPh>
    <phoneticPr fontId="1"/>
  </si>
  <si>
    <t>普通</t>
    <rPh sb="0" eb="2">
      <t>フツウ</t>
    </rPh>
    <phoneticPr fontId="1"/>
  </si>
  <si>
    <t>振込先</t>
    <rPh sb="0" eb="3">
      <t>フリコミサキ</t>
    </rPh>
    <phoneticPr fontId="1"/>
  </si>
  <si>
    <t>滋賀銀行</t>
    <rPh sb="0" eb="2">
      <t>シガ</t>
    </rPh>
    <rPh sb="2" eb="4">
      <t>ギンコウ</t>
    </rPh>
    <phoneticPr fontId="1"/>
  </si>
  <si>
    <t>0078747</t>
    <phoneticPr fontId="1"/>
  </si>
  <si>
    <t>三菱UFJ</t>
    <rPh sb="0" eb="2">
      <t>ミツビシ</t>
    </rPh>
    <phoneticPr fontId="1"/>
  </si>
  <si>
    <t>尼崎信用金庫</t>
    <rPh sb="0" eb="6">
      <t>アマガサキシンヨウキンコ</t>
    </rPh>
    <phoneticPr fontId="1"/>
  </si>
  <si>
    <t>杭瀬支店</t>
    <rPh sb="0" eb="4">
      <t>クイセシテン</t>
    </rPh>
    <phoneticPr fontId="1"/>
  </si>
  <si>
    <t>4040825</t>
    <phoneticPr fontId="1"/>
  </si>
  <si>
    <t>大阪京橋</t>
    <rPh sb="0" eb="4">
      <t>オオサカキョウバシ</t>
    </rPh>
    <phoneticPr fontId="1"/>
  </si>
  <si>
    <t>南郷支店</t>
    <rPh sb="0" eb="2">
      <t>ナンゴウ</t>
    </rPh>
    <rPh sb="2" eb="4">
      <t>シテン</t>
    </rPh>
    <phoneticPr fontId="1"/>
  </si>
  <si>
    <t>みずほ銀行</t>
    <rPh sb="3" eb="5">
      <t>ギンコウ</t>
    </rPh>
    <phoneticPr fontId="1"/>
  </si>
  <si>
    <t>四ツ橋</t>
    <rPh sb="0" eb="1">
      <t>ヨ</t>
    </rPh>
    <rPh sb="2" eb="3">
      <t>バシ</t>
    </rPh>
    <phoneticPr fontId="1"/>
  </si>
  <si>
    <t>1279904</t>
    <phoneticPr fontId="1"/>
  </si>
  <si>
    <t>瀬田駅前</t>
    <rPh sb="0" eb="2">
      <t>セタ</t>
    </rPh>
    <rPh sb="2" eb="4">
      <t>エキマエ</t>
    </rPh>
    <phoneticPr fontId="1"/>
  </si>
  <si>
    <t>323908</t>
    <phoneticPr fontId="1"/>
  </si>
  <si>
    <t>関西未来銀行</t>
    <rPh sb="0" eb="6">
      <t>カンサイミライギンコウ</t>
    </rPh>
    <phoneticPr fontId="1"/>
  </si>
  <si>
    <t>大正通</t>
    <rPh sb="0" eb="3">
      <t>タイショウツウ</t>
    </rPh>
    <phoneticPr fontId="1"/>
  </si>
  <si>
    <t>1559567</t>
    <phoneticPr fontId="1"/>
  </si>
  <si>
    <t>瓦町支店</t>
    <rPh sb="0" eb="2">
      <t>カワラマチ</t>
    </rPh>
    <rPh sb="2" eb="4">
      <t>シテン</t>
    </rPh>
    <phoneticPr fontId="1"/>
  </si>
  <si>
    <t>当座</t>
    <rPh sb="0" eb="2">
      <t>トウザ</t>
    </rPh>
    <phoneticPr fontId="1"/>
  </si>
  <si>
    <t>0162279</t>
    <phoneticPr fontId="1"/>
  </si>
  <si>
    <t>関西みらい銀行</t>
    <rPh sb="0" eb="2">
      <t>カンサイ</t>
    </rPh>
    <rPh sb="5" eb="7">
      <t>ギンコウ</t>
    </rPh>
    <phoneticPr fontId="1"/>
  </si>
  <si>
    <t>長浜支店</t>
    <rPh sb="0" eb="4">
      <t>ナガハマシテン</t>
    </rPh>
    <phoneticPr fontId="1"/>
  </si>
  <si>
    <t>2022588</t>
    <phoneticPr fontId="1"/>
  </si>
  <si>
    <t>京都銀行</t>
    <rPh sb="0" eb="4">
      <t>キョウトギンコウ</t>
    </rPh>
    <phoneticPr fontId="1"/>
  </si>
  <si>
    <t>吹田支店</t>
    <rPh sb="0" eb="2">
      <t>スイタ</t>
    </rPh>
    <rPh sb="2" eb="4">
      <t>シテン</t>
    </rPh>
    <phoneticPr fontId="1"/>
  </si>
  <si>
    <t>1083532</t>
    <phoneticPr fontId="1"/>
  </si>
  <si>
    <t>滋賀中央信用金庫</t>
    <rPh sb="0" eb="2">
      <t>シガ</t>
    </rPh>
    <rPh sb="2" eb="4">
      <t>チュウオウ</t>
    </rPh>
    <rPh sb="4" eb="6">
      <t>シンヨウ</t>
    </rPh>
    <rPh sb="6" eb="8">
      <t>キンコ</t>
    </rPh>
    <phoneticPr fontId="1"/>
  </si>
  <si>
    <t>大津支店</t>
    <rPh sb="0" eb="2">
      <t>オオツ</t>
    </rPh>
    <rPh sb="2" eb="4">
      <t>シテン</t>
    </rPh>
    <phoneticPr fontId="1"/>
  </si>
  <si>
    <t>0013161</t>
    <phoneticPr fontId="1"/>
  </si>
  <si>
    <t>京阪ビルテクノサービス</t>
    <rPh sb="0" eb="2">
      <t>ケイハン</t>
    </rPh>
    <phoneticPr fontId="1"/>
  </si>
  <si>
    <t>枚方支店</t>
    <rPh sb="0" eb="4">
      <t>ヒラカタシテン</t>
    </rPh>
    <phoneticPr fontId="1"/>
  </si>
  <si>
    <t>0323248</t>
    <phoneticPr fontId="1"/>
  </si>
  <si>
    <t>園田支店</t>
    <rPh sb="0" eb="4">
      <t>ソノダシテン</t>
    </rPh>
    <phoneticPr fontId="1"/>
  </si>
  <si>
    <t>0709709</t>
    <phoneticPr fontId="1"/>
  </si>
  <si>
    <t>みなと銀行</t>
    <rPh sb="3" eb="5">
      <t>ギンコウ</t>
    </rPh>
    <phoneticPr fontId="1"/>
  </si>
  <si>
    <t>本店営業部</t>
    <rPh sb="0" eb="5">
      <t>ホンテンエイギョウブ</t>
    </rPh>
    <phoneticPr fontId="1"/>
  </si>
  <si>
    <t>1973922</t>
    <phoneticPr fontId="1"/>
  </si>
  <si>
    <t>京都中央信用金庫</t>
    <rPh sb="0" eb="8">
      <t>キョウトチュウオウシンヨウキンコ</t>
    </rPh>
    <phoneticPr fontId="1"/>
  </si>
  <si>
    <t>東山支店</t>
    <rPh sb="0" eb="4">
      <t>ヒガシヤマシテン</t>
    </rPh>
    <phoneticPr fontId="1"/>
  </si>
  <si>
    <t>0277649</t>
    <phoneticPr fontId="1"/>
  </si>
  <si>
    <t>滋賀銀行</t>
    <rPh sb="0" eb="4">
      <t>シガギンコウ</t>
    </rPh>
    <phoneticPr fontId="1"/>
  </si>
  <si>
    <t>甲西代理店</t>
    <rPh sb="0" eb="1">
      <t>コウ</t>
    </rPh>
    <rPh sb="1" eb="2">
      <t>ニシ</t>
    </rPh>
    <rPh sb="2" eb="5">
      <t>ダイリテン</t>
    </rPh>
    <phoneticPr fontId="1"/>
  </si>
  <si>
    <t>0382277</t>
    <phoneticPr fontId="1"/>
  </si>
  <si>
    <t>長浜北支店</t>
    <rPh sb="0" eb="5">
      <t>ナガハマキタシテン</t>
    </rPh>
    <phoneticPr fontId="1"/>
  </si>
  <si>
    <t>777556</t>
    <phoneticPr fontId="1"/>
  </si>
  <si>
    <t>安倉支店</t>
    <rPh sb="0" eb="2">
      <t>ヤスクラ</t>
    </rPh>
    <rPh sb="2" eb="4">
      <t>シテン</t>
    </rPh>
    <phoneticPr fontId="1"/>
  </si>
  <si>
    <t>0001931</t>
    <phoneticPr fontId="1"/>
  </si>
  <si>
    <t>三宮支店</t>
    <rPh sb="0" eb="2">
      <t>サンノミヤ</t>
    </rPh>
    <rPh sb="2" eb="4">
      <t>シテン</t>
    </rPh>
    <phoneticPr fontId="1"/>
  </si>
  <si>
    <t>3339290</t>
    <phoneticPr fontId="1"/>
  </si>
  <si>
    <t>城陽支店</t>
    <rPh sb="0" eb="4">
      <t>ジョウヨウシテン</t>
    </rPh>
    <phoneticPr fontId="1"/>
  </si>
  <si>
    <t>3816312</t>
    <phoneticPr fontId="1"/>
  </si>
  <si>
    <t>関西みらい銀行</t>
    <rPh sb="0" eb="2">
      <t>カンサイ</t>
    </rPh>
    <rPh sb="5" eb="7">
      <t>ギンコウ</t>
    </rPh>
    <phoneticPr fontId="1"/>
  </si>
  <si>
    <t>八日市支店</t>
    <rPh sb="0" eb="3">
      <t>ヨウカイチ</t>
    </rPh>
    <rPh sb="3" eb="5">
      <t>シテン</t>
    </rPh>
    <phoneticPr fontId="1"/>
  </si>
  <si>
    <t>2628</t>
    <phoneticPr fontId="1"/>
  </si>
  <si>
    <t>287895</t>
    <phoneticPr fontId="1"/>
  </si>
  <si>
    <t>大麻支店</t>
    <rPh sb="0" eb="2">
      <t>タイマ</t>
    </rPh>
    <rPh sb="2" eb="4">
      <t>シテン</t>
    </rPh>
    <phoneticPr fontId="1"/>
  </si>
  <si>
    <t>8534686</t>
    <phoneticPr fontId="1"/>
  </si>
  <si>
    <t>徳島大正銀行</t>
    <rPh sb="0" eb="2">
      <t>トクシマ</t>
    </rPh>
    <rPh sb="2" eb="4">
      <t>タイショウ</t>
    </rPh>
    <rPh sb="4" eb="6">
      <t>ギンコウ</t>
    </rPh>
    <phoneticPr fontId="1"/>
  </si>
  <si>
    <t>りそな銀行</t>
    <rPh sb="3" eb="5">
      <t>ギンコウ</t>
    </rPh>
    <phoneticPr fontId="1"/>
  </si>
  <si>
    <t>桜川支店</t>
    <rPh sb="0" eb="4">
      <t>サクラガワシテン</t>
    </rPh>
    <phoneticPr fontId="1"/>
  </si>
  <si>
    <t>6400567</t>
    <phoneticPr fontId="1"/>
  </si>
  <si>
    <t>京都信用金庫</t>
    <rPh sb="0" eb="2">
      <t>キョウト</t>
    </rPh>
    <rPh sb="2" eb="4">
      <t>シンヨウ</t>
    </rPh>
    <rPh sb="4" eb="6">
      <t>キンコ</t>
    </rPh>
    <phoneticPr fontId="1"/>
  </si>
  <si>
    <t>西大津支店</t>
    <rPh sb="0" eb="3">
      <t>ニシオオツ</t>
    </rPh>
    <rPh sb="3" eb="5">
      <t>シテン</t>
    </rPh>
    <phoneticPr fontId="1"/>
  </si>
  <si>
    <t>468537</t>
    <phoneticPr fontId="1"/>
  </si>
  <si>
    <t>三井住友銀行</t>
    <rPh sb="0" eb="6">
      <t>ミツイスミトモギンコウ</t>
    </rPh>
    <phoneticPr fontId="1"/>
  </si>
  <si>
    <t>仙台支店</t>
    <rPh sb="0" eb="4">
      <t>センダイシテン</t>
    </rPh>
    <phoneticPr fontId="1"/>
  </si>
  <si>
    <t>1661234</t>
    <phoneticPr fontId="1"/>
  </si>
  <si>
    <t>3219860</t>
    <phoneticPr fontId="1"/>
  </si>
  <si>
    <t>神戸信用金庫</t>
    <rPh sb="0" eb="6">
      <t>コウベシンヨウキンコ</t>
    </rPh>
    <phoneticPr fontId="1"/>
  </si>
  <si>
    <t>中央支店</t>
    <rPh sb="0" eb="2">
      <t>チュウオウ</t>
    </rPh>
    <rPh sb="2" eb="4">
      <t>シテン</t>
    </rPh>
    <phoneticPr fontId="1"/>
  </si>
  <si>
    <t>0505368</t>
    <phoneticPr fontId="1"/>
  </si>
  <si>
    <t>但馬銀行</t>
    <rPh sb="0" eb="4">
      <t>タジマギンコウ</t>
    </rPh>
    <phoneticPr fontId="1"/>
  </si>
  <si>
    <t>川西支店</t>
    <rPh sb="0" eb="4">
      <t>カワニシシテン</t>
    </rPh>
    <phoneticPr fontId="1"/>
  </si>
  <si>
    <t>0356611</t>
    <phoneticPr fontId="1"/>
  </si>
  <si>
    <t>南都銀行</t>
    <rPh sb="0" eb="4">
      <t>ナントギンコウ</t>
    </rPh>
    <phoneticPr fontId="1"/>
  </si>
  <si>
    <t>中央市場支店</t>
    <rPh sb="0" eb="2">
      <t>チュウオウ</t>
    </rPh>
    <rPh sb="2" eb="4">
      <t>シジョウ</t>
    </rPh>
    <rPh sb="4" eb="6">
      <t>シテン</t>
    </rPh>
    <phoneticPr fontId="1"/>
  </si>
  <si>
    <t>0068924</t>
    <phoneticPr fontId="1"/>
  </si>
  <si>
    <t>守山駅前支店</t>
    <rPh sb="0" eb="4">
      <t>モリヤマエキマエ</t>
    </rPh>
    <rPh sb="4" eb="6">
      <t>シテン</t>
    </rPh>
    <phoneticPr fontId="1"/>
  </si>
  <si>
    <t>0420545</t>
    <phoneticPr fontId="1"/>
  </si>
  <si>
    <t>湖東信用金庫</t>
    <rPh sb="0" eb="2">
      <t>コトウ</t>
    </rPh>
    <rPh sb="2" eb="6">
      <t>シンヨウキンコ</t>
    </rPh>
    <phoneticPr fontId="1"/>
  </si>
  <si>
    <t>緑町支店</t>
    <rPh sb="0" eb="2">
      <t>ミドリマチ</t>
    </rPh>
    <rPh sb="2" eb="4">
      <t>シテン</t>
    </rPh>
    <phoneticPr fontId="1"/>
  </si>
  <si>
    <t>0354159</t>
    <phoneticPr fontId="1"/>
  </si>
  <si>
    <t>綾野支店</t>
    <rPh sb="0" eb="2">
      <t>アヤノ</t>
    </rPh>
    <rPh sb="2" eb="4">
      <t>シテン</t>
    </rPh>
    <phoneticPr fontId="1"/>
  </si>
  <si>
    <t>396239</t>
    <phoneticPr fontId="1"/>
  </si>
  <si>
    <t>草津南店</t>
    <rPh sb="0" eb="4">
      <t>クサツミナミテン</t>
    </rPh>
    <phoneticPr fontId="1"/>
  </si>
  <si>
    <t>2068286</t>
    <phoneticPr fontId="1"/>
  </si>
  <si>
    <t>株式会社グランド</t>
    <rPh sb="0" eb="4">
      <t>カブシキガイシャ</t>
    </rPh>
    <phoneticPr fontId="1"/>
  </si>
  <si>
    <t>但陽信用金庫</t>
    <rPh sb="0" eb="6">
      <t>タンヨウシンヨウキンコ</t>
    </rPh>
    <phoneticPr fontId="1"/>
  </si>
  <si>
    <t>勝原支店</t>
    <rPh sb="0" eb="4">
      <t>カツハラシテン</t>
    </rPh>
    <phoneticPr fontId="1"/>
  </si>
  <si>
    <t>0166392</t>
    <phoneticPr fontId="1"/>
  </si>
  <si>
    <t>株式会社ヒロトミ</t>
    <rPh sb="0" eb="4">
      <t>カブシキガイシャ</t>
    </rPh>
    <phoneticPr fontId="1"/>
  </si>
  <si>
    <t>株式会社本庄</t>
    <rPh sb="0" eb="4">
      <t>カブシキガイシャ</t>
    </rPh>
    <rPh sb="4" eb="6">
      <t>ホンショウ</t>
    </rPh>
    <phoneticPr fontId="1"/>
  </si>
  <si>
    <t>ツバサフォト</t>
    <phoneticPr fontId="1"/>
  </si>
  <si>
    <t>梅田支店</t>
    <rPh sb="0" eb="2">
      <t>ウメダ</t>
    </rPh>
    <rPh sb="2" eb="4">
      <t>シテン</t>
    </rPh>
    <phoneticPr fontId="1"/>
  </si>
  <si>
    <t>7635335</t>
    <phoneticPr fontId="1"/>
  </si>
  <si>
    <t>3215979</t>
    <phoneticPr fontId="1"/>
  </si>
  <si>
    <t>株式会社日伸</t>
    <rPh sb="0" eb="4">
      <t>カブシキガイシャ</t>
    </rPh>
    <rPh sb="4" eb="6">
      <t>ニッシン</t>
    </rPh>
    <phoneticPr fontId="1"/>
  </si>
  <si>
    <t>ひろせテント</t>
    <phoneticPr fontId="1"/>
  </si>
  <si>
    <t>株式会社想彩</t>
    <rPh sb="0" eb="4">
      <t>カブシキガイシャ</t>
    </rPh>
    <rPh sb="4" eb="6">
      <t>ソア</t>
    </rPh>
    <phoneticPr fontId="1"/>
  </si>
  <si>
    <t>0546134</t>
    <phoneticPr fontId="1"/>
  </si>
  <si>
    <t>関西フォークリフト</t>
    <rPh sb="0" eb="2">
      <t>カンサイ</t>
    </rPh>
    <phoneticPr fontId="1"/>
  </si>
  <si>
    <t>福崎支店</t>
    <rPh sb="0" eb="4">
      <t>フクサキシテン</t>
    </rPh>
    <phoneticPr fontId="1"/>
  </si>
  <si>
    <t>500228</t>
    <phoneticPr fontId="1"/>
  </si>
  <si>
    <t>兵庫県信用組合</t>
    <rPh sb="0" eb="3">
      <t>ヒョウゴケン</t>
    </rPh>
    <rPh sb="3" eb="7">
      <t>シンヨウクミアイ</t>
    </rPh>
    <phoneticPr fontId="1"/>
  </si>
  <si>
    <t>龍野支店</t>
    <rPh sb="0" eb="2">
      <t>タツノ</t>
    </rPh>
    <rPh sb="2" eb="4">
      <t>シテン</t>
    </rPh>
    <phoneticPr fontId="1"/>
  </si>
  <si>
    <t>10163</t>
    <phoneticPr fontId="1"/>
  </si>
  <si>
    <t>株式会社アンビュラス</t>
    <rPh sb="0" eb="4">
      <t>カブシキガイシャ</t>
    </rPh>
    <phoneticPr fontId="1"/>
  </si>
  <si>
    <t>北おおさか信用金庫</t>
    <rPh sb="0" eb="1">
      <t>キタ</t>
    </rPh>
    <rPh sb="5" eb="9">
      <t>シンヨウキンコ</t>
    </rPh>
    <phoneticPr fontId="1"/>
  </si>
  <si>
    <t>赤川町支店</t>
    <rPh sb="0" eb="3">
      <t>アカガワマチ</t>
    </rPh>
    <rPh sb="3" eb="5">
      <t>シテン</t>
    </rPh>
    <phoneticPr fontId="1"/>
  </si>
  <si>
    <t>0002158</t>
    <phoneticPr fontId="1"/>
  </si>
  <si>
    <t>警備会社</t>
    <rPh sb="0" eb="4">
      <t>ケイビガイシャ</t>
    </rPh>
    <phoneticPr fontId="1"/>
  </si>
  <si>
    <t>一般業者</t>
    <rPh sb="0" eb="4">
      <t>イッパンギョウシャ</t>
    </rPh>
    <phoneticPr fontId="1"/>
  </si>
  <si>
    <t>バイト/派遣</t>
    <rPh sb="4" eb="6">
      <t>ハケン</t>
    </rPh>
    <phoneticPr fontId="1"/>
  </si>
  <si>
    <t>経費</t>
    <rPh sb="0" eb="2">
      <t>ケイヒ</t>
    </rPh>
    <phoneticPr fontId="1"/>
  </si>
  <si>
    <t>宿泊</t>
    <rPh sb="0" eb="2">
      <t>シュクハク</t>
    </rPh>
    <phoneticPr fontId="1"/>
  </si>
  <si>
    <t>燃料</t>
    <rPh sb="0" eb="2">
      <t>ネンリョウ</t>
    </rPh>
    <phoneticPr fontId="1"/>
  </si>
  <si>
    <t>ホームセンター</t>
    <phoneticPr fontId="1"/>
  </si>
  <si>
    <t>琵琶湖</t>
    <rPh sb="0" eb="3">
      <t>ビワコ</t>
    </rPh>
    <phoneticPr fontId="1"/>
  </si>
  <si>
    <t>立替</t>
    <rPh sb="0" eb="2">
      <t>タテカエ</t>
    </rPh>
    <phoneticPr fontId="1"/>
  </si>
  <si>
    <t>支払額</t>
    <rPh sb="0" eb="2">
      <t>シハライ</t>
    </rPh>
    <rPh sb="2" eb="3">
      <t>ガク</t>
    </rPh>
    <phoneticPr fontId="1"/>
  </si>
  <si>
    <t>入金額</t>
    <rPh sb="0" eb="3">
      <t>ニュウキンガク</t>
    </rPh>
    <phoneticPr fontId="1"/>
  </si>
  <si>
    <t>利益</t>
    <rPh sb="0" eb="2">
      <t>リエキ</t>
    </rPh>
    <phoneticPr fontId="1"/>
  </si>
  <si>
    <t>亀岡</t>
    <rPh sb="0" eb="2">
      <t>カメオカ</t>
    </rPh>
    <phoneticPr fontId="1"/>
  </si>
  <si>
    <t>エムプロジェクト</t>
    <phoneticPr fontId="1"/>
  </si>
  <si>
    <t>2364165</t>
    <phoneticPr fontId="1"/>
  </si>
  <si>
    <t>請求金額</t>
    <rPh sb="0" eb="4">
      <t>セイキュウキンガク</t>
    </rPh>
    <phoneticPr fontId="1"/>
  </si>
  <si>
    <t>コンサル料</t>
    <rPh sb="4" eb="5">
      <t>リョウ</t>
    </rPh>
    <phoneticPr fontId="1"/>
  </si>
  <si>
    <t>有料観覧席関連</t>
    <rPh sb="0" eb="7">
      <t>ユウリョウカンランセキカンレン</t>
    </rPh>
    <phoneticPr fontId="1"/>
  </si>
  <si>
    <t>仮設費関連</t>
    <rPh sb="0" eb="5">
      <t>カセツヒカンレン</t>
    </rPh>
    <phoneticPr fontId="1"/>
  </si>
  <si>
    <t>調査員</t>
    <rPh sb="0" eb="3">
      <t>チョウサイン</t>
    </rPh>
    <phoneticPr fontId="1"/>
  </si>
  <si>
    <t>大型ビジョン</t>
    <rPh sb="0" eb="2">
      <t>オオガタ</t>
    </rPh>
    <phoneticPr fontId="1"/>
  </si>
  <si>
    <t>アンケート:クオカード</t>
    <phoneticPr fontId="1"/>
  </si>
  <si>
    <t>エイドステーション</t>
    <phoneticPr fontId="1"/>
  </si>
  <si>
    <t>①業務用地</t>
    <rPh sb="1" eb="5">
      <t>ギョウムヨウチ</t>
    </rPh>
    <phoneticPr fontId="1"/>
  </si>
  <si>
    <t>②一般B</t>
    <rPh sb="1" eb="3">
      <t>イッパン</t>
    </rPh>
    <phoneticPr fontId="1"/>
  </si>
  <si>
    <t>③びわ湖ホール</t>
    <rPh sb="3" eb="4">
      <t>コ</t>
    </rPh>
    <phoneticPr fontId="1"/>
  </si>
  <si>
    <t>④楽天エリア</t>
    <rPh sb="1" eb="3">
      <t>ラクテン</t>
    </rPh>
    <phoneticPr fontId="1"/>
  </si>
  <si>
    <t>⑤琵琶湖ホテル前</t>
    <rPh sb="1" eb="4">
      <t>ビワコ</t>
    </rPh>
    <rPh sb="7" eb="8">
      <t>マエ</t>
    </rPh>
    <phoneticPr fontId="1"/>
  </si>
  <si>
    <t>⑥マリーナ・ターミナル</t>
    <phoneticPr fontId="1"/>
  </si>
  <si>
    <t>⑦救命士</t>
    <rPh sb="1" eb="4">
      <t>キュウメイシ</t>
    </rPh>
    <phoneticPr fontId="1"/>
  </si>
  <si>
    <t>⑧諸経費</t>
    <rPh sb="1" eb="4">
      <t>ショケイヒ</t>
    </rPh>
    <phoneticPr fontId="1"/>
  </si>
  <si>
    <t>小計</t>
    <rPh sb="0" eb="2">
      <t>ショウケイ</t>
    </rPh>
    <phoneticPr fontId="1"/>
  </si>
  <si>
    <t>値引き</t>
    <rPh sb="0" eb="2">
      <t>ネビ</t>
    </rPh>
    <phoneticPr fontId="1"/>
  </si>
  <si>
    <t>課税対象額</t>
    <rPh sb="0" eb="4">
      <t>カゼイタイショウ</t>
    </rPh>
    <rPh sb="4" eb="5">
      <t>ガク</t>
    </rPh>
    <phoneticPr fontId="1"/>
  </si>
  <si>
    <t>救命士交通費</t>
    <rPh sb="0" eb="3">
      <t>キュウメイシ</t>
    </rPh>
    <rPh sb="3" eb="6">
      <t>コウツウヒ</t>
    </rPh>
    <phoneticPr fontId="1"/>
  </si>
  <si>
    <t>救護所</t>
    <rPh sb="0" eb="3">
      <t>キュウゴショ</t>
    </rPh>
    <phoneticPr fontId="1"/>
  </si>
  <si>
    <t>①市民会館前</t>
    <rPh sb="1" eb="5">
      <t>シミンカイカン</t>
    </rPh>
    <rPh sb="5" eb="6">
      <t>マエ</t>
    </rPh>
    <phoneticPr fontId="1"/>
  </si>
  <si>
    <t>②大津港ターミナル</t>
    <rPh sb="1" eb="4">
      <t>オオツコウ</t>
    </rPh>
    <phoneticPr fontId="1"/>
  </si>
  <si>
    <t>③勤労福祉センター</t>
    <rPh sb="1" eb="5">
      <t>キンロウフクシ</t>
    </rPh>
    <phoneticPr fontId="1"/>
  </si>
  <si>
    <t>④におの浜</t>
    <rPh sb="4" eb="5">
      <t>ハマ</t>
    </rPh>
    <phoneticPr fontId="1"/>
  </si>
  <si>
    <t>⑤逢坂市民センター</t>
    <rPh sb="1" eb="3">
      <t>オウサカ</t>
    </rPh>
    <rPh sb="3" eb="5">
      <t>シミン</t>
    </rPh>
    <phoneticPr fontId="1"/>
  </si>
  <si>
    <t>⑥平野公民館</t>
    <rPh sb="1" eb="3">
      <t>ヒラノ</t>
    </rPh>
    <rPh sb="3" eb="6">
      <t>コウミンカン</t>
    </rPh>
    <phoneticPr fontId="1"/>
  </si>
  <si>
    <t>⑦ボートレースびわこ</t>
    <phoneticPr fontId="1"/>
  </si>
  <si>
    <t>⑧草津本部</t>
    <rPh sb="1" eb="5">
      <t>クサツホンブ</t>
    </rPh>
    <phoneticPr fontId="1"/>
  </si>
  <si>
    <t>⑨予備AED</t>
    <rPh sb="1" eb="3">
      <t>ヨビ</t>
    </rPh>
    <phoneticPr fontId="1"/>
  </si>
  <si>
    <t>設営撤去</t>
    <rPh sb="0" eb="2">
      <t>セツエイ</t>
    </rPh>
    <rPh sb="2" eb="4">
      <t>テッキョ</t>
    </rPh>
    <phoneticPr fontId="1"/>
  </si>
  <si>
    <t>輸送配送</t>
    <rPh sb="0" eb="2">
      <t>ユソウ</t>
    </rPh>
    <rPh sb="2" eb="4">
      <t>ハイソウ</t>
    </rPh>
    <phoneticPr fontId="1"/>
  </si>
  <si>
    <t>冷凍車</t>
    <rPh sb="0" eb="2">
      <t>レイトウ</t>
    </rPh>
    <rPh sb="2" eb="3">
      <t>シャ</t>
    </rPh>
    <phoneticPr fontId="1"/>
  </si>
  <si>
    <t>①調査員・クオカード</t>
    <rPh sb="1" eb="4">
      <t>チョウサイン</t>
    </rPh>
    <phoneticPr fontId="1"/>
  </si>
  <si>
    <t>交通費</t>
    <rPh sb="0" eb="3">
      <t>コウツウヒ</t>
    </rPh>
    <phoneticPr fontId="1"/>
  </si>
  <si>
    <t>請求合計</t>
    <rPh sb="0" eb="2">
      <t>セイキュウ</t>
    </rPh>
    <rPh sb="2" eb="4">
      <t>ゴウケイ</t>
    </rPh>
    <phoneticPr fontId="1"/>
  </si>
  <si>
    <t>①オーバーツーリズム対応</t>
    <rPh sb="10" eb="12">
      <t>タイオウ</t>
    </rPh>
    <phoneticPr fontId="1"/>
  </si>
  <si>
    <t>②諸経費</t>
    <rPh sb="1" eb="4">
      <t>ショケイヒ</t>
    </rPh>
    <phoneticPr fontId="1"/>
  </si>
  <si>
    <t>①調査員</t>
    <rPh sb="1" eb="4">
      <t>チョウサイン</t>
    </rPh>
    <phoneticPr fontId="1"/>
  </si>
  <si>
    <t>①仮設費</t>
    <rPh sb="1" eb="3">
      <t>カセツ</t>
    </rPh>
    <rPh sb="3" eb="4">
      <t>ヒ</t>
    </rPh>
    <phoneticPr fontId="1"/>
  </si>
  <si>
    <t>調整</t>
    <rPh sb="0" eb="2">
      <t>チョウセイ</t>
    </rPh>
    <phoneticPr fontId="1"/>
  </si>
  <si>
    <t>①コンサルティング料金</t>
    <rPh sb="9" eb="11">
      <t>リョウキン</t>
    </rPh>
    <phoneticPr fontId="1"/>
  </si>
  <si>
    <t>①有料観覧席</t>
    <rPh sb="1" eb="6">
      <t>ユウリョウカンランセキ</t>
    </rPh>
    <phoneticPr fontId="1"/>
  </si>
  <si>
    <t>愛知川支店</t>
    <rPh sb="0" eb="3">
      <t>アイチカワ</t>
    </rPh>
    <rPh sb="3" eb="5">
      <t>シテン</t>
    </rPh>
    <phoneticPr fontId="1"/>
  </si>
  <si>
    <t>0411323</t>
    <phoneticPr fontId="1"/>
  </si>
  <si>
    <t>近畿産業信用金庫</t>
    <rPh sb="0" eb="4">
      <t>キンキサンギョウ</t>
    </rPh>
    <rPh sb="4" eb="6">
      <t>シンヨウ</t>
    </rPh>
    <rPh sb="6" eb="8">
      <t>キンコ</t>
    </rPh>
    <phoneticPr fontId="1"/>
  </si>
  <si>
    <t>1120067</t>
    <phoneticPr fontId="1"/>
  </si>
  <si>
    <t>①仮設費</t>
    <rPh sb="1" eb="4">
      <t>カセツヒ</t>
    </rPh>
    <phoneticPr fontId="1"/>
  </si>
  <si>
    <t>大津支店</t>
    <rPh sb="0" eb="4">
      <t>オオツシテン</t>
    </rPh>
    <phoneticPr fontId="1"/>
  </si>
  <si>
    <t>びわ湖大花火大会</t>
    <rPh sb="2" eb="8">
      <t>コダイハナビタイカイ</t>
    </rPh>
    <phoneticPr fontId="1"/>
  </si>
  <si>
    <t>警備契約書</t>
    <rPh sb="0" eb="5">
      <t>ケイビケイヤクショ</t>
    </rPh>
    <phoneticPr fontId="1"/>
  </si>
  <si>
    <t>2024年度</t>
    <rPh sb="4" eb="5">
      <t>ネン</t>
    </rPh>
    <rPh sb="5" eb="6">
      <t>ド</t>
    </rPh>
    <phoneticPr fontId="1"/>
  </si>
  <si>
    <t>きよなみ</t>
    <phoneticPr fontId="1"/>
  </si>
  <si>
    <t>1108004</t>
    <phoneticPr fontId="1"/>
  </si>
  <si>
    <t>5654592</t>
    <phoneticPr fontId="1"/>
  </si>
  <si>
    <t>621234</t>
    <phoneticPr fontId="1"/>
  </si>
  <si>
    <t>新富町支店</t>
    <rPh sb="0" eb="3">
      <t>シントミチョウ</t>
    </rPh>
    <rPh sb="3" eb="5">
      <t>シテン</t>
    </rPh>
    <phoneticPr fontId="1"/>
  </si>
  <si>
    <t>0321691</t>
    <phoneticPr fontId="1"/>
  </si>
  <si>
    <t>千葉銀行</t>
    <rPh sb="0" eb="4">
      <t>チバギンコウ</t>
    </rPh>
    <phoneticPr fontId="1"/>
  </si>
  <si>
    <t>幕張本郷</t>
    <rPh sb="0" eb="2">
      <t>マクハリ</t>
    </rPh>
    <rPh sb="2" eb="4">
      <t>ホンゴウ</t>
    </rPh>
    <phoneticPr fontId="1"/>
  </si>
  <si>
    <t>3113252</t>
    <phoneticPr fontId="1"/>
  </si>
  <si>
    <t>京都信用金庫</t>
    <rPh sb="0" eb="6">
      <t>キョウトシンヨウキンコ</t>
    </rPh>
    <phoneticPr fontId="1"/>
  </si>
  <si>
    <t>亀岡支店</t>
    <rPh sb="0" eb="2">
      <t>カメオカ</t>
    </rPh>
    <rPh sb="2" eb="4">
      <t>シテン</t>
    </rPh>
    <phoneticPr fontId="1"/>
  </si>
  <si>
    <t>0540872</t>
    <phoneticPr fontId="1"/>
  </si>
  <si>
    <t>ダスキン</t>
    <phoneticPr fontId="1"/>
  </si>
  <si>
    <t>昨年、2024年の花火大会に向けての資機材を購入し、保管するための倉庫を借りました。</t>
    <rPh sb="0" eb="2">
      <t>サクネン</t>
    </rPh>
    <rPh sb="7" eb="8">
      <t>ネン</t>
    </rPh>
    <rPh sb="9" eb="13">
      <t>ハナビタイカイ</t>
    </rPh>
    <rPh sb="14" eb="15">
      <t>ム</t>
    </rPh>
    <rPh sb="18" eb="21">
      <t>シキザイ</t>
    </rPh>
    <rPh sb="22" eb="24">
      <t>コウニュウ</t>
    </rPh>
    <rPh sb="26" eb="28">
      <t>ホカン</t>
    </rPh>
    <rPh sb="33" eb="35">
      <t>ソウコ</t>
    </rPh>
    <rPh sb="36" eb="37">
      <t>カ</t>
    </rPh>
    <phoneticPr fontId="1"/>
  </si>
  <si>
    <t>良いものでしょうか？</t>
    <rPh sb="0" eb="1">
      <t>ヨ</t>
    </rPh>
    <phoneticPr fontId="1"/>
  </si>
  <si>
    <t>契約金額</t>
    <rPh sb="0" eb="4">
      <t>ケイヤクキンガク</t>
    </rPh>
    <phoneticPr fontId="1"/>
  </si>
  <si>
    <t>賃料</t>
    <rPh sb="0" eb="2">
      <t>チンリョウ</t>
    </rPh>
    <phoneticPr fontId="1"/>
  </si>
  <si>
    <t>9月</t>
  </si>
  <si>
    <t>9月</t>
    <rPh sb="1" eb="2">
      <t>ガツ</t>
    </rPh>
    <phoneticPr fontId="1"/>
  </si>
  <si>
    <t>10月</t>
  </si>
  <si>
    <t>11月</t>
  </si>
  <si>
    <t>12月</t>
  </si>
  <si>
    <t>1月</t>
  </si>
  <si>
    <t>2月</t>
  </si>
  <si>
    <t>3月</t>
    <phoneticPr fontId="1"/>
  </si>
  <si>
    <t>4月</t>
  </si>
  <si>
    <t>5月</t>
  </si>
  <si>
    <t>6月</t>
  </si>
  <si>
    <t>7月</t>
  </si>
  <si>
    <t>8月</t>
  </si>
  <si>
    <t>ドラッグストア</t>
    <phoneticPr fontId="1"/>
  </si>
  <si>
    <t>亀岡合計</t>
    <rPh sb="0" eb="2">
      <t>カメオカ</t>
    </rPh>
    <rPh sb="2" eb="4">
      <t>ゴウケイ</t>
    </rPh>
    <phoneticPr fontId="1"/>
  </si>
  <si>
    <t>びわ湖飲食</t>
    <rPh sb="2" eb="3">
      <t>コ</t>
    </rPh>
    <rPh sb="3" eb="5">
      <t>インショク</t>
    </rPh>
    <phoneticPr fontId="1"/>
  </si>
  <si>
    <t>氷</t>
    <rPh sb="0" eb="1">
      <t>コオリ</t>
    </rPh>
    <phoneticPr fontId="1"/>
  </si>
  <si>
    <t>アマゾン等</t>
    <rPh sb="4" eb="5">
      <t>トウ</t>
    </rPh>
    <phoneticPr fontId="1"/>
  </si>
  <si>
    <t>㈱グランド</t>
    <phoneticPr fontId="1"/>
  </si>
  <si>
    <t>㈱ヒロトミ</t>
    <phoneticPr fontId="1"/>
  </si>
  <si>
    <t>立替金（前金）</t>
    <rPh sb="0" eb="2">
      <t>タテカエ</t>
    </rPh>
    <rPh sb="2" eb="3">
      <t>キン</t>
    </rPh>
    <rPh sb="4" eb="6">
      <t>マエキン</t>
    </rPh>
    <phoneticPr fontId="1"/>
  </si>
  <si>
    <t>レンタカー</t>
    <phoneticPr fontId="1"/>
  </si>
  <si>
    <t>コトナ</t>
    <phoneticPr fontId="1"/>
  </si>
  <si>
    <t>関西パトロール</t>
    <rPh sb="0" eb="2">
      <t>カンサイ</t>
    </rPh>
    <phoneticPr fontId="1"/>
  </si>
  <si>
    <t>水口支店</t>
    <rPh sb="0" eb="4">
      <t>ミズグチシテン</t>
    </rPh>
    <phoneticPr fontId="1"/>
  </si>
  <si>
    <t>774671</t>
    <phoneticPr fontId="1"/>
  </si>
  <si>
    <t>新宿西口支店</t>
    <rPh sb="0" eb="4">
      <t>シンジュクニシグチ</t>
    </rPh>
    <rPh sb="4" eb="6">
      <t>シテン</t>
    </rPh>
    <phoneticPr fontId="1"/>
  </si>
  <si>
    <t>1020787</t>
    <phoneticPr fontId="1"/>
  </si>
  <si>
    <t>石部支店</t>
    <rPh sb="0" eb="4">
      <t>イシベシテン</t>
    </rPh>
    <phoneticPr fontId="1"/>
  </si>
  <si>
    <t>0040583</t>
    <phoneticPr fontId="1"/>
  </si>
  <si>
    <t>瀬田支店</t>
    <rPh sb="0" eb="4">
      <t>セタシテン</t>
    </rPh>
    <phoneticPr fontId="1"/>
  </si>
  <si>
    <t>高槻支店</t>
    <rPh sb="0" eb="4">
      <t>タカツキシテン</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</si>
  <si>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</si>
  <si>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</si>
  <si>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</si>
  <si>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</si>
  <si>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</si>
  <si>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</si>
  <si>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</si>
  <si>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</si>
  <si>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</si>
  <si>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</si>
  <si>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</si>
  <si>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</si>
  <si>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手数料</t>
    <rPh sb="0" eb="3">
      <t>テスウリョウ</t>
    </rPh>
    <phoneticPr fontId="1"/>
  </si>
  <si>
    <t>現状、大崎の立替となっておりますが、今回の琵琶湖の花火の入金より対応しても</t>
    <rPh sb="0" eb="2">
      <t>ゲンジョウ</t>
    </rPh>
    <rPh sb="3" eb="5">
      <t>オオサキ</t>
    </rPh>
    <rPh sb="6" eb="8">
      <t>タテカエ</t>
    </rPh>
    <rPh sb="18" eb="20">
      <t>コンカイ</t>
    </rPh>
    <rPh sb="21" eb="24">
      <t>ビワコ</t>
    </rPh>
    <rPh sb="25" eb="27">
      <t>ハナビ</t>
    </rPh>
    <rPh sb="28" eb="30">
      <t>ニュウキン</t>
    </rPh>
    <rPh sb="32" eb="34">
      <t>タイオウ</t>
    </rPh>
    <phoneticPr fontId="1"/>
  </si>
  <si>
    <t>警備員人件費</t>
    <rPh sb="0" eb="3">
      <t>ケイビイン</t>
    </rPh>
    <rPh sb="3" eb="6">
      <t>ジンケンヒ</t>
    </rPh>
    <phoneticPr fontId="1"/>
  </si>
  <si>
    <t>姫信からの振り込み</t>
    <rPh sb="0" eb="2">
      <t>ヒメシン</t>
    </rPh>
    <rPh sb="5" eb="6">
      <t>フ</t>
    </rPh>
    <rPh sb="7" eb="8">
      <t>コ</t>
    </rPh>
    <phoneticPr fontId="1"/>
  </si>
  <si>
    <t>グランド</t>
    <phoneticPr fontId="1"/>
  </si>
  <si>
    <t>ヒロトミ</t>
    <phoneticPr fontId="1"/>
  </si>
  <si>
    <t>出金他銀行振り込み</t>
    <rPh sb="0" eb="2">
      <t>シュッキン</t>
    </rPh>
    <rPh sb="2" eb="3">
      <t>ホカ</t>
    </rPh>
    <rPh sb="3" eb="5">
      <t>ギンコウ</t>
    </rPh>
    <rPh sb="5" eb="6">
      <t>フ</t>
    </rPh>
    <rPh sb="7" eb="8">
      <t>コ</t>
    </rPh>
    <phoneticPr fontId="1"/>
  </si>
  <si>
    <t>警備業者合計</t>
    <rPh sb="0" eb="4">
      <t>ケイビギョウシャ</t>
    </rPh>
    <rPh sb="4" eb="6">
      <t>ゴウケイ</t>
    </rPh>
    <phoneticPr fontId="1"/>
  </si>
  <si>
    <t>振込手数料</t>
    <rPh sb="0" eb="5">
      <t>フリコミテスウリョウ</t>
    </rPh>
    <phoneticPr fontId="1"/>
  </si>
  <si>
    <t>43業者中、５件がUFJなので、38件×220円＝8,363円</t>
    <rPh sb="2" eb="5">
      <t>ギョウシャチュウ</t>
    </rPh>
    <rPh sb="7" eb="8">
      <t>ケン</t>
    </rPh>
    <rPh sb="18" eb="19">
      <t>ケン</t>
    </rPh>
    <rPh sb="23" eb="24">
      <t>エン</t>
    </rPh>
    <rPh sb="30" eb="31">
      <t>エン</t>
    </rPh>
    <phoneticPr fontId="1"/>
  </si>
  <si>
    <t>11業者中、2件がUFJなので、9件×220円＝1,980円</t>
    <rPh sb="2" eb="5">
      <t>ギョウシャチュウ</t>
    </rPh>
    <rPh sb="7" eb="8">
      <t>ケン</t>
    </rPh>
    <rPh sb="17" eb="18">
      <t>ケン</t>
    </rPh>
    <rPh sb="22" eb="23">
      <t>エン</t>
    </rPh>
    <rPh sb="29" eb="30">
      <t>エン</t>
    </rPh>
    <phoneticPr fontId="1"/>
  </si>
  <si>
    <t>人件費</t>
    <rPh sb="0" eb="3">
      <t>ジンケンヒ</t>
    </rPh>
    <phoneticPr fontId="1"/>
  </si>
  <si>
    <t>駐車場高速費</t>
    <rPh sb="0" eb="3">
      <t>チュウシャジョウ</t>
    </rPh>
    <rPh sb="3" eb="6">
      <t>コウソクヒ</t>
    </rPh>
    <phoneticPr fontId="1"/>
  </si>
  <si>
    <t>今後の口座の動き</t>
    <rPh sb="0" eb="2">
      <t>コンゴ</t>
    </rPh>
    <rPh sb="3" eb="5">
      <t>コウザ</t>
    </rPh>
    <rPh sb="6" eb="7">
      <t>ウゴ</t>
    </rPh>
    <phoneticPr fontId="1"/>
  </si>
  <si>
    <t>びわ湖大花火大会実行委員会からの入金があり次第</t>
    <rPh sb="2" eb="13">
      <t>コダイハナビタイカイジッコウイインカイ</t>
    </rPh>
    <rPh sb="16" eb="18">
      <t>ニュウキン</t>
    </rPh>
    <rPh sb="21" eb="23">
      <t>シダイ</t>
    </rPh>
    <phoneticPr fontId="1"/>
  </si>
  <si>
    <t>　　・警備業者、人件費9/19出金予定</t>
    <rPh sb="3" eb="5">
      <t>ケイビ</t>
    </rPh>
    <rPh sb="5" eb="7">
      <t>ギョウシャ</t>
    </rPh>
    <rPh sb="8" eb="11">
      <t>ジンケンヒ</t>
    </rPh>
    <rPh sb="15" eb="19">
      <t>シュッキンヨテイ</t>
    </rPh>
    <phoneticPr fontId="1"/>
  </si>
  <si>
    <t xml:space="preserve">     ・一般業者は随時、最終琵琶湖の入金時</t>
    <rPh sb="6" eb="8">
      <t>イッパン</t>
    </rPh>
    <rPh sb="8" eb="10">
      <t>ギョウシャ</t>
    </rPh>
    <rPh sb="9" eb="11">
      <t>ズイジ</t>
    </rPh>
    <rPh sb="12" eb="14">
      <t>サイシュウ</t>
    </rPh>
    <rPh sb="14" eb="17">
      <t>ビワコ</t>
    </rPh>
    <rPh sb="18" eb="21">
      <t>ニュウキンジ</t>
    </rPh>
    <phoneticPr fontId="1"/>
  </si>
  <si>
    <t>9/25出金予定</t>
    <rPh sb="4" eb="8">
      <t>シュッキンヨテイ</t>
    </rPh>
    <phoneticPr fontId="1"/>
  </si>
  <si>
    <t>.320.</t>
    <phoneticPr fontId="1"/>
  </si>
  <si>
    <t>立替/倉庫</t>
    <rPh sb="0" eb="2">
      <t>タテカエ</t>
    </rPh>
    <rPh sb="3" eb="5">
      <t>ソウコ</t>
    </rPh>
    <phoneticPr fontId="1"/>
  </si>
  <si>
    <t>5000228</t>
    <phoneticPr fontId="1"/>
  </si>
  <si>
    <t>+</t>
    <phoneticPr fontId="1"/>
  </si>
  <si>
    <t>草津</t>
    <rPh sb="0" eb="2">
      <t>クサツ</t>
    </rPh>
    <phoneticPr fontId="1"/>
  </si>
  <si>
    <t>2039356</t>
    <phoneticPr fontId="1"/>
  </si>
  <si>
    <t>9/21振込完了</t>
    <rPh sb="4" eb="8">
      <t>フリコミカンリョウ</t>
    </rPh>
    <phoneticPr fontId="1"/>
  </si>
  <si>
    <t>9/22振込完了</t>
    <rPh sb="4" eb="6">
      <t>フリコミ</t>
    </rPh>
    <rPh sb="6" eb="8">
      <t>カンリョウ</t>
    </rPh>
    <phoneticPr fontId="1"/>
  </si>
  <si>
    <t>9/23振込完了</t>
    <rPh sb="4" eb="6">
      <t>フリコミ</t>
    </rPh>
    <rPh sb="6" eb="8">
      <t>カンリョウ</t>
    </rPh>
    <phoneticPr fontId="1"/>
  </si>
  <si>
    <t>9/19振込完了</t>
    <rPh sb="4" eb="8">
      <t>フリコミカンリョウ</t>
    </rPh>
    <phoneticPr fontId="1"/>
  </si>
  <si>
    <t>^</t>
    <phoneticPr fontId="1"/>
  </si>
  <si>
    <t>43業者中、6件がUFJなので、37件×220円＝8,140円</t>
    <rPh sb="2" eb="5">
      <t>ギョウシャチュウ</t>
    </rPh>
    <rPh sb="7" eb="8">
      <t>ケン</t>
    </rPh>
    <rPh sb="18" eb="19">
      <t>ケン</t>
    </rPh>
    <rPh sb="23" eb="24">
      <t>エン</t>
    </rPh>
    <rPh sb="30" eb="31">
      <t>エン</t>
    </rPh>
    <phoneticPr fontId="1"/>
  </si>
  <si>
    <t>合計</t>
    <rPh sb="0" eb="2">
      <t>ゴウケイ</t>
    </rPh>
    <phoneticPr fontId="1"/>
  </si>
  <si>
    <t>9/19出金予定</t>
    <rPh sb="4" eb="8">
      <t>シュッキンヨテイ</t>
    </rPh>
    <phoneticPr fontId="1"/>
  </si>
  <si>
    <t>出金額</t>
    <rPh sb="0" eb="2">
      <t>シュッキン</t>
    </rPh>
    <rPh sb="2" eb="3">
      <t>ガク</t>
    </rPh>
    <phoneticPr fontId="1"/>
  </si>
  <si>
    <t>残額</t>
    <rPh sb="0" eb="2">
      <t>ザンガク</t>
    </rPh>
    <phoneticPr fontId="1"/>
  </si>
  <si>
    <t>びわ湖大花火大会実行委員会からの入金があり次第姫信より振込む</t>
    <rPh sb="2" eb="13">
      <t>コダイハナビタイカイジッコウイインカイ</t>
    </rPh>
    <rPh sb="16" eb="18">
      <t>ニュウキン</t>
    </rPh>
    <rPh sb="21" eb="23">
      <t>シダイ</t>
    </rPh>
    <rPh sb="23" eb="25">
      <t>ヒメシン</t>
    </rPh>
    <rPh sb="27" eb="29">
      <t>フリコ</t>
    </rPh>
    <phoneticPr fontId="1"/>
  </si>
  <si>
    <t>最終出金額</t>
    <rPh sb="0" eb="2">
      <t>サイシュウ</t>
    </rPh>
    <rPh sb="2" eb="5">
      <t>シュッキンガク</t>
    </rPh>
    <phoneticPr fontId="1"/>
  </si>
  <si>
    <t>ハイエース</t>
    <phoneticPr fontId="1"/>
  </si>
  <si>
    <t>9/19出金</t>
    <rPh sb="4" eb="6">
      <t>シュッキン</t>
    </rPh>
    <phoneticPr fontId="1"/>
  </si>
  <si>
    <t>不足分</t>
    <rPh sb="0" eb="3">
      <t>フソクブン</t>
    </rPh>
    <phoneticPr fontId="1"/>
  </si>
  <si>
    <t>振込手数料込み</t>
    <rPh sb="0" eb="5">
      <t>フリコミテスウリョウ</t>
    </rPh>
    <rPh sb="5" eb="6">
      <t>コ</t>
    </rPh>
    <phoneticPr fontId="1"/>
  </si>
  <si>
    <t>静香通帳</t>
    <rPh sb="0" eb="2">
      <t>シズカ</t>
    </rPh>
    <rPh sb="2" eb="4">
      <t>ツウチョウ</t>
    </rPh>
    <phoneticPr fontId="1"/>
  </si>
  <si>
    <t>宏稀通帳</t>
    <rPh sb="0" eb="2">
      <t>コウキ</t>
    </rPh>
    <rPh sb="2" eb="4">
      <t>ツウチョウ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</si>
</sst>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0_);[Red]\([$¥-411]#,##0\)"/>
  </numFmts>
  <fonts count="2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UD デジタル 教科書体 N-R"/>
      <family val="1"/>
      <charset val="128"/>
    </font>
    <font>
      <sz val="11"/>
      <name val="UD デジタル 教科書体 N-R"/>
      <family val="1"/>
      <charset val="128"/>
    </font>
    <font>
      <b/>
      <sz val="18"/>
      <color theme="1"/>
      <name val="UD デジタル 教科書体 N-R"/>
      <family val="1"/>
      <charset val="128"/>
    </font>
    <font>
      <sz val="26"/>
      <color theme="1"/>
      <name val="UD デジタル 教科書体 NP-B"/>
      <family val="1"/>
      <charset val="128"/>
    </font>
    <font>
      <sz val="36"/>
      <color theme="1"/>
      <name val="UD デジタル 教科書体 NP-B"/>
      <family val="1"/>
      <charset val="128"/>
    </font>
    <font>
      <sz val="72"/>
      <color theme="1"/>
      <name val="UD デジタル 教科書体 NP-B"/>
      <family val="1"/>
      <charset val="128"/>
    </font>
    <font>
      <sz val="40"/>
      <color theme="1"/>
      <name val="UD デジタル 教科書体 NP-B"/>
      <family val="1"/>
      <charset val="128"/>
    </font>
    <font>
      <sz val="22"/>
      <color theme="1"/>
      <name val="UD デジタル 教科書体 NP-R"/>
      <family val="1"/>
      <charset val="128"/>
    </font>
    <font>
      <sz val="24"/>
      <color theme="1"/>
      <name val="UD デジタル 教科書体 NP-R"/>
      <family val="1"/>
      <charset val="128"/>
    </font>
    <font>
      <sz val="26"/>
      <color theme="1"/>
      <name val="UD デジタル 教科書体 NP-R"/>
      <family val="1"/>
      <charset val="128"/>
    </font>
    <font>
      <sz val="11"/>
      <color theme="1"/>
      <name val="UD デジタル 教科書体 NP-R"/>
      <family val="1"/>
      <charset val="128"/>
    </font>
    <font>
      <sz val="12"/>
      <color theme="1"/>
      <name val="UD デジタル 教科書体 NP-R"/>
      <family val="1"/>
      <charset val="128"/>
    </font>
    <font>
      <sz val="14"/>
      <color theme="1"/>
      <name val="UD デジタル 教科書体 NP-R"/>
      <family val="1"/>
      <charset val="128"/>
    </font>
    <font>
      <b/>
      <sz val="24"/>
      <color theme="1"/>
      <name val="UD デジタル 教科書体 NP-R"/>
      <family val="1"/>
      <charset val="128"/>
    </font>
    <font>
      <sz val="28"/>
      <color theme="1"/>
      <name val="UD デジタル 教科書体 NP-R"/>
      <family val="1"/>
      <charset val="128"/>
    </font>
    <font>
      <sz val="36"/>
      <color theme="1"/>
      <name val="UD デジタル 教科書体 NP-R"/>
      <family val="1"/>
      <charset val="128"/>
    </font>
    <font>
      <b/>
      <sz val="22"/>
      <color theme="1"/>
      <name val="UD デジタル 教科書体 NP-R"/>
      <family val="1"/>
      <charset val="128"/>
    </font>
    <font>
      <sz val="20"/>
      <color theme="1"/>
      <name val="UD デジタル 教科書体 NP-R"/>
      <family val="1"/>
      <charset val="128"/>
    </font>
    <font>
      <sz val="18"/>
      <color theme="1"/>
      <name val="UD デジタル 教科書体 NP-R"/>
      <family val="1"/>
      <charset val="128"/>
    </font>
    <font>
      <sz val="16"/>
      <color theme="1"/>
      <name val="UD デジタル 教科書体 NP-R"/>
      <family val="1"/>
      <charset val="128"/>
    </font>
    <font>
      <b/>
      <sz val="16"/>
      <color theme="1"/>
      <name val="UD デジタル 教科書体 NP-R"/>
      <family val="1"/>
      <charset val="128"/>
    </font>
    <font>
      <b/>
      <sz val="18"/>
      <color theme="1"/>
      <name val="UD デジタル 教科書体 NP-R"/>
      <family val="1"/>
      <charset val="128"/>
    </font>
    <font>
      <b/>
      <sz val="20"/>
      <color theme="1"/>
      <name val="UD デジタル 教科書体 NP-R"/>
      <family val="1"/>
      <charset val="128"/>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553">
    <xf numFmtId="0" fontId="0" fillId="0" borderId="0" xfId="0">
      <alignment vertical="center"/>
    </xf>
    <xf numFmtId="0" fontId="3" fillId="0" borderId="0" xfId="0" applyFont="1">
      <alignment vertical="center"/>
    </xf>
    <xf numFmtId="0" fontId="3" fillId="0" borderId="1" xfId="0" applyFont="1" applyBorder="1">
      <alignment vertical="center"/>
    </xf>
    <xf numFmtId="6" fontId="3" fillId="0" borderId="1" xfId="1" applyFont="1" applyBorder="1">
      <alignment vertical="center"/>
    </xf>
    <xf numFmtId="6" fontId="3" fillId="0" borderId="5" xfId="1" applyFont="1" applyBorder="1">
      <alignment vertical="center"/>
    </xf>
    <xf numFmtId="0" fontId="3" fillId="0" borderId="14" xfId="0" applyFont="1" applyBorder="1" applyAlignment="1">
      <alignment horizontal="right" vertical="center"/>
    </xf>
    <xf numFmtId="6" fontId="3" fillId="0" borderId="7" xfId="1" applyFont="1" applyBorder="1">
      <alignment vertical="center"/>
    </xf>
    <xf numFmtId="6" fontId="3" fillId="0" borderId="41" xfId="1" applyFont="1" applyBorder="1">
      <alignment vertical="center"/>
    </xf>
    <xf numFmtId="0" fontId="3" fillId="0" borderId="0" xfId="0" applyFont="1" applyAlignment="1">
      <alignment horizontal="right" vertical="center"/>
    </xf>
    <xf numFmtId="6" fontId="3" fillId="0" borderId="57" xfId="1" applyFont="1" applyFill="1" applyBorder="1">
      <alignment vertical="center"/>
    </xf>
    <xf numFmtId="6" fontId="3" fillId="0" borderId="7" xfId="0" applyNumberFormat="1" applyFont="1" applyBorder="1">
      <alignment vertical="center"/>
    </xf>
    <xf numFmtId="6" fontId="3" fillId="0" borderId="57" xfId="0" applyNumberFormat="1" applyFont="1" applyBorder="1">
      <alignment vertical="center"/>
    </xf>
    <xf numFmtId="0" fontId="3" fillId="0" borderId="29" xfId="0" applyFont="1" applyBorder="1" applyAlignment="1">
      <alignment horizontal="right" vertical="center"/>
    </xf>
    <xf numFmtId="0" fontId="3" fillId="0" borderId="25" xfId="0" applyFont="1" applyBorder="1" applyAlignment="1">
      <alignment horizontal="right" vertical="center"/>
    </xf>
    <xf numFmtId="6" fontId="3" fillId="0" borderId="0" xfId="1" applyFont="1">
      <alignment vertical="center"/>
    </xf>
    <xf numFmtId="0" fontId="3" fillId="0" borderId="3" xfId="0" applyFont="1" applyBorder="1">
      <alignment vertical="center"/>
    </xf>
    <xf numFmtId="0" fontId="4" fillId="0" borderId="1" xfId="0" applyFont="1" applyBorder="1">
      <alignment vertical="center"/>
    </xf>
    <xf numFmtId="0" fontId="3" fillId="0" borderId="5" xfId="0" applyFont="1" applyBorder="1" applyAlignment="1">
      <alignment horizontal="left" vertical="center"/>
    </xf>
    <xf numFmtId="0" fontId="3" fillId="0" borderId="43" xfId="0" applyFont="1" applyBorder="1" applyAlignment="1">
      <alignment horizontal="right" vertical="center"/>
    </xf>
    <xf numFmtId="0" fontId="3" fillId="0" borderId="2" xfId="0" applyFont="1" applyBorder="1" applyAlignment="1">
      <alignment horizontal="right" vertical="center"/>
    </xf>
    <xf numFmtId="0" fontId="3" fillId="0" borderId="45" xfId="0" applyFont="1" applyBorder="1" applyAlignment="1">
      <alignment horizontal="right" vertical="center"/>
    </xf>
    <xf numFmtId="6" fontId="3" fillId="0" borderId="49" xfId="1" applyFont="1" applyBorder="1">
      <alignment vertical="center"/>
    </xf>
    <xf numFmtId="6" fontId="3" fillId="0" borderId="0" xfId="1" applyFont="1" applyBorder="1">
      <alignment vertical="center"/>
    </xf>
    <xf numFmtId="0" fontId="3" fillId="0" borderId="1" xfId="0" applyFont="1" applyBorder="1" applyAlignment="1">
      <alignment horizontal="left" vertical="center"/>
    </xf>
    <xf numFmtId="0" fontId="6" fillId="0" borderId="0" xfId="0" applyFont="1">
      <alignment vertical="center"/>
    </xf>
    <xf numFmtId="0" fontId="10" fillId="2" borderId="7" xfId="0" applyFont="1" applyFill="1" applyBorder="1" applyAlignment="1">
      <alignment horizontal="center" vertical="center" shrinkToFit="1"/>
    </xf>
    <xf numFmtId="0" fontId="13" fillId="0" borderId="0" xfId="0" applyFont="1">
      <alignment vertical="center"/>
    </xf>
    <xf numFmtId="0" fontId="10" fillId="3" borderId="8"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12" fillId="3" borderId="12" xfId="0" applyFont="1" applyFill="1" applyBorder="1" applyAlignment="1">
      <alignment horizontal="center" vertical="center" shrinkToFit="1"/>
    </xf>
    <xf numFmtId="0" fontId="10" fillId="3" borderId="10"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0" fillId="0" borderId="0" xfId="0" applyFont="1" applyAlignment="1">
      <alignment vertical="center" shrinkToFit="1"/>
    </xf>
    <xf numFmtId="0" fontId="12" fillId="0" borderId="0" xfId="0" applyFont="1" applyAlignment="1">
      <alignment vertical="center" shrinkToFit="1"/>
    </xf>
    <xf numFmtId="49" fontId="12" fillId="0" borderId="0" xfId="0" applyNumberFormat="1" applyFont="1" applyAlignment="1">
      <alignment vertical="center" shrinkToFit="1"/>
    </xf>
    <xf numFmtId="6" fontId="12" fillId="0" borderId="0" xfId="1" applyFont="1" applyAlignment="1">
      <alignment horizontal="right" vertical="center" shrinkToFit="1"/>
    </xf>
    <xf numFmtId="6" fontId="12" fillId="0" borderId="0" xfId="1" applyFont="1" applyBorder="1" applyAlignment="1">
      <alignment vertical="center" shrinkToFit="1"/>
    </xf>
    <xf numFmtId="6" fontId="12" fillId="0" borderId="0" xfId="1" applyFont="1" applyBorder="1" applyAlignment="1">
      <alignment horizontal="right" vertical="center" shrinkToFit="1"/>
    </xf>
    <xf numFmtId="0" fontId="13" fillId="0" borderId="0" xfId="0" applyFont="1" applyAlignment="1">
      <alignment horizontal="left" vertical="center"/>
    </xf>
    <xf numFmtId="6" fontId="13" fillId="0" borderId="0" xfId="1" applyFont="1">
      <alignment vertical="center"/>
    </xf>
    <xf numFmtId="176" fontId="13" fillId="0" borderId="0" xfId="0" applyNumberFormat="1" applyFont="1">
      <alignment vertical="center"/>
    </xf>
    <xf numFmtId="0" fontId="13" fillId="0" borderId="1" xfId="0" applyFont="1" applyBorder="1">
      <alignment vertical="center"/>
    </xf>
    <xf numFmtId="0" fontId="13" fillId="0" borderId="1" xfId="0" applyFont="1" applyBorder="1" applyAlignment="1">
      <alignment horizontal="right" vertical="center"/>
    </xf>
    <xf numFmtId="6" fontId="13" fillId="0" borderId="1" xfId="1" applyFont="1" applyBorder="1">
      <alignment vertical="center"/>
    </xf>
    <xf numFmtId="6" fontId="13" fillId="0" borderId="41" xfId="1" applyFont="1" applyBorder="1">
      <alignment vertical="center"/>
    </xf>
    <xf numFmtId="6" fontId="13" fillId="0" borderId="7" xfId="1" applyFont="1" applyBorder="1">
      <alignment vertical="center"/>
    </xf>
    <xf numFmtId="0" fontId="15" fillId="0" borderId="0" xfId="0" applyFont="1">
      <alignment vertical="center"/>
    </xf>
    <xf numFmtId="6" fontId="13" fillId="0" borderId="0" xfId="1" applyFont="1" applyBorder="1">
      <alignment vertical="center"/>
    </xf>
    <xf numFmtId="6" fontId="12" fillId="0" borderId="0" xfId="1" applyFont="1" applyAlignment="1">
      <alignment horizontal="right" shrinkToFit="1"/>
    </xf>
    <xf numFmtId="0" fontId="12" fillId="3" borderId="22" xfId="0"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23" xfId="0" applyFont="1" applyFill="1" applyBorder="1" applyAlignment="1">
      <alignment horizontal="center" vertical="center" shrinkToFit="1"/>
    </xf>
    <xf numFmtId="6" fontId="12" fillId="3" borderId="0" xfId="1" applyFont="1" applyFill="1" applyBorder="1" applyAlignment="1">
      <alignment horizontal="center" vertical="center" shrinkToFit="1"/>
    </xf>
    <xf numFmtId="0" fontId="10" fillId="3" borderId="0" xfId="0" applyFont="1" applyFill="1" applyAlignment="1">
      <alignment horizontal="center" vertical="center" shrinkToFit="1"/>
    </xf>
    <xf numFmtId="0" fontId="12" fillId="3" borderId="0" xfId="0" applyFont="1" applyFill="1" applyAlignment="1">
      <alignment horizontal="center" vertical="center" shrinkToFit="1"/>
    </xf>
    <xf numFmtId="0" fontId="10" fillId="3" borderId="37" xfId="0" applyFont="1" applyFill="1" applyBorder="1" applyAlignment="1">
      <alignment horizontal="center" vertical="center" shrinkToFit="1"/>
    </xf>
    <xf numFmtId="6" fontId="12" fillId="3" borderId="37" xfId="1" applyFont="1" applyFill="1" applyBorder="1" applyAlignment="1">
      <alignment horizontal="center" vertical="center" shrinkToFit="1"/>
    </xf>
    <xf numFmtId="0" fontId="12" fillId="3" borderId="37" xfId="0" applyFont="1" applyFill="1" applyBorder="1" applyAlignment="1">
      <alignment horizontal="center" vertical="center" shrinkToFit="1"/>
    </xf>
    <xf numFmtId="0" fontId="10" fillId="0" borderId="0" xfId="0" applyFont="1" applyAlignment="1">
      <alignment horizontal="right" vertical="center" shrinkToFit="1"/>
    </xf>
    <xf numFmtId="0" fontId="12" fillId="0" borderId="0" xfId="0" applyFont="1" applyAlignment="1">
      <alignment horizontal="right" vertical="center" shrinkToFit="1"/>
    </xf>
    <xf numFmtId="0" fontId="10" fillId="0" borderId="14" xfId="0" applyFont="1" applyBorder="1" applyAlignment="1">
      <alignment horizontal="center" vertical="center" shrinkToFit="1"/>
    </xf>
    <xf numFmtId="0" fontId="10" fillId="0" borderId="0" xfId="0" applyFont="1" applyAlignment="1">
      <alignment horizontal="center" vertical="center" shrinkToFit="1"/>
    </xf>
    <xf numFmtId="6" fontId="12" fillId="0" borderId="0" xfId="1" applyFont="1" applyBorder="1" applyAlignment="1">
      <alignment horizontal="center" shrinkToFit="1"/>
    </xf>
    <xf numFmtId="0" fontId="10" fillId="0" borderId="29" xfId="0" applyFont="1" applyBorder="1" applyAlignment="1">
      <alignment vertical="center" shrinkToFit="1"/>
    </xf>
    <xf numFmtId="0" fontId="11" fillId="0" borderId="0" xfId="0" applyFont="1" applyAlignment="1">
      <alignment vertical="center" shrinkToFit="1"/>
    </xf>
    <xf numFmtId="6" fontId="11" fillId="0" borderId="0" xfId="1" applyFont="1" applyAlignment="1">
      <alignment horizontal="right" vertical="center" shrinkToFit="1"/>
    </xf>
    <xf numFmtId="0" fontId="11" fillId="0" borderId="0" xfId="0" applyFont="1">
      <alignment vertical="center"/>
    </xf>
    <xf numFmtId="49" fontId="11" fillId="0" borderId="0" xfId="0" applyNumberFormat="1" applyFont="1" applyAlignment="1">
      <alignment vertical="center" shrinkToFit="1"/>
    </xf>
    <xf numFmtId="6" fontId="11" fillId="0" borderId="2" xfId="0" applyNumberFormat="1" applyFont="1" applyBorder="1" applyAlignment="1">
      <alignment horizontal="center" vertical="center"/>
    </xf>
    <xf numFmtId="6" fontId="11" fillId="0" borderId="0" xfId="1" applyFont="1" applyBorder="1" applyAlignment="1">
      <alignment horizontal="right" vertical="center" shrinkToFit="1"/>
    </xf>
    <xf numFmtId="6" fontId="11" fillId="0" borderId="2" xfId="1" applyFont="1" applyBorder="1" applyAlignment="1">
      <alignment vertical="center" shrinkToFit="1"/>
    </xf>
    <xf numFmtId="0" fontId="12" fillId="4" borderId="9" xfId="0" applyFont="1" applyFill="1" applyBorder="1" applyAlignment="1">
      <alignment horizontal="center" vertical="center" shrinkToFit="1"/>
    </xf>
    <xf numFmtId="0" fontId="12" fillId="3" borderId="34"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0" fontId="12" fillId="3" borderId="35" xfId="0" applyFont="1" applyFill="1" applyBorder="1" applyAlignment="1">
      <alignment horizontal="center" vertical="center" shrinkToFit="1"/>
    </xf>
    <xf numFmtId="6" fontId="12" fillId="3" borderId="32" xfId="1" applyFont="1" applyFill="1" applyBorder="1" applyAlignment="1">
      <alignment horizontal="center" vertical="center" shrinkToFit="1"/>
    </xf>
    <xf numFmtId="0" fontId="12" fillId="4" borderId="8" xfId="0" applyFont="1" applyFill="1" applyBorder="1" applyAlignment="1">
      <alignment horizontal="center" vertical="center" shrinkToFit="1"/>
    </xf>
    <xf numFmtId="0" fontId="12" fillId="4" borderId="10" xfId="0" applyFont="1" applyFill="1" applyBorder="1" applyAlignment="1">
      <alignment horizontal="center" vertical="center" shrinkToFit="1"/>
    </xf>
    <xf numFmtId="0" fontId="12" fillId="4" borderId="12" xfId="0" applyFont="1" applyFill="1" applyBorder="1" applyAlignment="1">
      <alignment horizontal="center" vertical="center" shrinkToFit="1"/>
    </xf>
    <xf numFmtId="0" fontId="12" fillId="3" borderId="22" xfId="0" applyFont="1" applyFill="1" applyBorder="1" applyAlignment="1">
      <alignment vertical="center" shrinkToFit="1"/>
    </xf>
    <xf numFmtId="0" fontId="10" fillId="3" borderId="37" xfId="0" applyFont="1" applyFill="1" applyBorder="1" applyAlignment="1">
      <alignment horizontal="left" vertical="center" shrinkToFit="1"/>
    </xf>
    <xf numFmtId="56" fontId="10" fillId="3" borderId="37" xfId="0" applyNumberFormat="1" applyFont="1" applyFill="1" applyBorder="1" applyAlignment="1">
      <alignment horizontal="left" vertical="top" shrinkToFit="1"/>
    </xf>
    <xf numFmtId="56" fontId="10" fillId="3" borderId="0" xfId="0" applyNumberFormat="1" applyFont="1" applyFill="1" applyAlignment="1">
      <alignment horizontal="left" vertical="top" shrinkToFit="1"/>
    </xf>
    <xf numFmtId="0" fontId="12" fillId="3" borderId="39" xfId="0" applyFont="1" applyFill="1" applyBorder="1" applyAlignment="1">
      <alignment vertical="center" shrinkToFit="1"/>
    </xf>
    <xf numFmtId="0" fontId="12" fillId="3" borderId="37" xfId="0" applyFont="1" applyFill="1" applyBorder="1" applyAlignment="1">
      <alignment vertical="center" shrinkToFit="1"/>
    </xf>
    <xf numFmtId="0" fontId="12" fillId="3" borderId="40" xfId="0" applyFont="1" applyFill="1" applyBorder="1" applyAlignment="1">
      <alignment vertical="center" shrinkToFit="1"/>
    </xf>
    <xf numFmtId="0" fontId="12" fillId="3" borderId="11" xfId="0" applyFont="1" applyFill="1" applyBorder="1" applyAlignment="1">
      <alignment vertical="center" shrinkToFit="1"/>
    </xf>
    <xf numFmtId="49" fontId="12" fillId="3" borderId="39" xfId="0" applyNumberFormat="1" applyFont="1" applyFill="1" applyBorder="1" applyAlignment="1">
      <alignment vertical="center" shrinkToFit="1"/>
    </xf>
    <xf numFmtId="49" fontId="12" fillId="3" borderId="37" xfId="0" applyNumberFormat="1" applyFont="1" applyFill="1" applyBorder="1" applyAlignment="1">
      <alignment vertical="center" shrinkToFit="1"/>
    </xf>
    <xf numFmtId="49" fontId="12" fillId="3" borderId="40" xfId="0" applyNumberFormat="1" applyFont="1" applyFill="1" applyBorder="1" applyAlignment="1">
      <alignment vertical="center" shrinkToFit="1"/>
    </xf>
    <xf numFmtId="0" fontId="13" fillId="0" borderId="0" xfId="0" applyFont="1" applyAlignment="1">
      <alignment horizontal="right" vertical="center"/>
    </xf>
    <xf numFmtId="49" fontId="12" fillId="3" borderId="9" xfId="0" applyNumberFormat="1" applyFont="1" applyFill="1" applyBorder="1" applyAlignment="1">
      <alignment horizontal="center" vertical="center" shrinkToFit="1"/>
    </xf>
    <xf numFmtId="0" fontId="10" fillId="3" borderId="13" xfId="0" applyFont="1" applyFill="1" applyBorder="1" applyAlignment="1">
      <alignment horizontal="center" vertical="center" shrinkToFit="1"/>
    </xf>
    <xf numFmtId="0" fontId="10" fillId="3" borderId="14" xfId="0" applyFont="1" applyFill="1" applyBorder="1" applyAlignment="1">
      <alignment horizontal="center" vertical="center" shrinkToFit="1"/>
    </xf>
    <xf numFmtId="0" fontId="10" fillId="3" borderId="15" xfId="0" applyFont="1" applyFill="1" applyBorder="1" applyAlignment="1">
      <alignment horizontal="center" vertical="center" shrinkToFit="1"/>
    </xf>
    <xf numFmtId="6" fontId="12" fillId="3" borderId="9" xfId="1" applyFont="1" applyFill="1" applyBorder="1" applyAlignment="1">
      <alignment horizontal="right" vertical="center" shrinkToFit="1"/>
    </xf>
    <xf numFmtId="0" fontId="12" fillId="4" borderId="9" xfId="0" applyFont="1" applyFill="1" applyBorder="1" applyAlignment="1">
      <alignment horizontal="center" vertical="center" shrinkToFit="1"/>
    </xf>
    <xf numFmtId="0" fontId="12" fillId="3" borderId="13"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5"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0" fillId="3" borderId="38"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0" fontId="10" fillId="3" borderId="34" xfId="0" applyFont="1" applyFill="1" applyBorder="1" applyAlignment="1">
      <alignment horizontal="center" vertical="center" shrinkToFit="1"/>
    </xf>
    <xf numFmtId="0" fontId="10" fillId="3" borderId="35" xfId="0" applyFont="1" applyFill="1" applyBorder="1" applyAlignment="1">
      <alignment horizontal="center" vertical="center" shrinkToFit="1"/>
    </xf>
    <xf numFmtId="0" fontId="10" fillId="3" borderId="36" xfId="0" applyFont="1" applyFill="1" applyBorder="1" applyAlignment="1">
      <alignment horizontal="center" vertical="center" shrinkToFit="1"/>
    </xf>
    <xf numFmtId="0" fontId="10" fillId="3" borderId="39" xfId="0" applyFont="1" applyFill="1" applyBorder="1" applyAlignment="1">
      <alignment horizontal="center" vertical="center" shrinkToFit="1"/>
    </xf>
    <xf numFmtId="0" fontId="10" fillId="3" borderId="37" xfId="0" applyFont="1" applyFill="1" applyBorder="1" applyAlignment="1">
      <alignment horizontal="center" vertical="center" shrinkToFit="1"/>
    </xf>
    <xf numFmtId="0" fontId="10" fillId="3" borderId="40" xfId="0" applyFont="1" applyFill="1" applyBorder="1" applyAlignment="1">
      <alignment horizontal="center" vertical="center" shrinkToFit="1"/>
    </xf>
    <xf numFmtId="6" fontId="12" fillId="3" borderId="12" xfId="1" applyFont="1" applyFill="1" applyBorder="1" applyAlignment="1">
      <alignment horizontal="right" vertical="center" shrinkToFit="1"/>
    </xf>
    <xf numFmtId="6" fontId="12" fillId="3" borderId="34" xfId="1" applyFont="1" applyFill="1" applyBorder="1" applyAlignment="1">
      <alignment horizontal="right" vertical="center" shrinkToFit="1"/>
    </xf>
    <xf numFmtId="6" fontId="12" fillId="3" borderId="35" xfId="1" applyFont="1" applyFill="1" applyBorder="1" applyAlignment="1">
      <alignment horizontal="right" vertical="center" shrinkToFit="1"/>
    </xf>
    <xf numFmtId="6" fontId="12" fillId="3" borderId="36" xfId="1" applyFont="1" applyFill="1" applyBorder="1" applyAlignment="1">
      <alignment horizontal="right" vertical="center" shrinkToFit="1"/>
    </xf>
    <xf numFmtId="6" fontId="12" fillId="3" borderId="39" xfId="1" applyFont="1" applyFill="1" applyBorder="1" applyAlignment="1">
      <alignment horizontal="right" vertical="center" shrinkToFit="1"/>
    </xf>
    <xf numFmtId="6" fontId="12" fillId="3" borderId="37" xfId="1" applyFont="1" applyFill="1" applyBorder="1" applyAlignment="1">
      <alignment horizontal="right" vertical="center" shrinkToFit="1"/>
    </xf>
    <xf numFmtId="6" fontId="12" fillId="3" borderId="40" xfId="1" applyFont="1" applyFill="1" applyBorder="1" applyAlignment="1">
      <alignment horizontal="right" vertical="center" shrinkToFit="1"/>
    </xf>
    <xf numFmtId="6" fontId="12" fillId="3" borderId="11" xfId="1" applyFont="1" applyFill="1" applyBorder="1" applyAlignment="1">
      <alignment horizontal="right" vertical="center" shrinkToFit="1"/>
    </xf>
    <xf numFmtId="6" fontId="12" fillId="3" borderId="19" xfId="1" applyFont="1" applyFill="1" applyBorder="1" applyAlignment="1">
      <alignment horizontal="center" vertical="center" shrinkToFit="1"/>
    </xf>
    <xf numFmtId="6" fontId="12" fillId="3" borderId="20" xfId="1" applyFont="1" applyFill="1" applyBorder="1" applyAlignment="1">
      <alignment horizontal="center" vertical="center" shrinkToFit="1"/>
    </xf>
    <xf numFmtId="6" fontId="12" fillId="3" borderId="21" xfId="1" applyFont="1" applyFill="1" applyBorder="1" applyAlignment="1">
      <alignment horizontal="center" vertical="center" shrinkToFit="1"/>
    </xf>
    <xf numFmtId="6" fontId="12" fillId="3" borderId="39" xfId="1" applyFont="1" applyFill="1" applyBorder="1" applyAlignment="1">
      <alignment horizontal="center" vertical="center" wrapText="1" shrinkToFit="1"/>
    </xf>
    <xf numFmtId="6" fontId="12" fillId="3" borderId="37" xfId="1" applyFont="1" applyFill="1" applyBorder="1" applyAlignment="1">
      <alignment horizontal="center" vertical="center" wrapText="1" shrinkToFit="1"/>
    </xf>
    <xf numFmtId="6" fontId="12" fillId="3" borderId="40" xfId="1" applyFont="1" applyFill="1" applyBorder="1" applyAlignment="1">
      <alignment horizontal="center" vertical="center" wrapText="1" shrinkToFit="1"/>
    </xf>
    <xf numFmtId="0" fontId="12" fillId="3" borderId="34" xfId="0" applyFont="1" applyFill="1" applyBorder="1" applyAlignment="1">
      <alignment horizontal="center" vertical="center" shrinkToFit="1"/>
    </xf>
    <xf numFmtId="0" fontId="12" fillId="3" borderId="35" xfId="0" applyFont="1" applyFill="1" applyBorder="1" applyAlignment="1">
      <alignment horizontal="center" vertical="center" shrinkToFit="1"/>
    </xf>
    <xf numFmtId="0" fontId="12" fillId="3" borderId="36" xfId="0" applyFont="1" applyFill="1" applyBorder="1" applyAlignment="1">
      <alignment horizontal="center" vertical="center" shrinkToFit="1"/>
    </xf>
    <xf numFmtId="0" fontId="12" fillId="3" borderId="39" xfId="0" applyFont="1" applyFill="1" applyBorder="1" applyAlignment="1">
      <alignment horizontal="center" vertical="center" shrinkToFit="1"/>
    </xf>
    <xf numFmtId="0" fontId="12" fillId="3" borderId="37" xfId="0" applyFont="1" applyFill="1" applyBorder="1" applyAlignment="1">
      <alignment horizontal="center" vertical="center" shrinkToFit="1"/>
    </xf>
    <xf numFmtId="0" fontId="12" fillId="3" borderId="40" xfId="0" applyFont="1" applyFill="1" applyBorder="1" applyAlignment="1">
      <alignment horizontal="center" vertical="center" shrinkToFit="1"/>
    </xf>
    <xf numFmtId="0" fontId="12" fillId="3" borderId="38"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49" fontId="12" fillId="3" borderId="34" xfId="0" applyNumberFormat="1" applyFont="1" applyFill="1" applyBorder="1" applyAlignment="1">
      <alignment horizontal="center" vertical="center" shrinkToFit="1"/>
    </xf>
    <xf numFmtId="49" fontId="12" fillId="3" borderId="35" xfId="0" applyNumberFormat="1" applyFont="1" applyFill="1" applyBorder="1" applyAlignment="1">
      <alignment horizontal="center" vertical="center" shrinkToFit="1"/>
    </xf>
    <xf numFmtId="49" fontId="12" fillId="3" borderId="36" xfId="0" applyNumberFormat="1" applyFont="1" applyFill="1" applyBorder="1" applyAlignment="1">
      <alignment horizontal="center" vertical="center" shrinkToFit="1"/>
    </xf>
    <xf numFmtId="49" fontId="12" fillId="3" borderId="39" xfId="0" applyNumberFormat="1" applyFont="1" applyFill="1" applyBorder="1" applyAlignment="1">
      <alignment horizontal="center" vertical="center" shrinkToFit="1"/>
    </xf>
    <xf numFmtId="49" fontId="12" fillId="3" borderId="37" xfId="0" applyNumberFormat="1" applyFont="1" applyFill="1" applyBorder="1" applyAlignment="1">
      <alignment horizontal="center" vertical="center" shrinkToFit="1"/>
    </xf>
    <xf numFmtId="49" fontId="12" fillId="3" borderId="40" xfId="0" applyNumberFormat="1" applyFont="1" applyFill="1" applyBorder="1" applyAlignment="1">
      <alignment horizontal="center" vertical="center" shrinkToFit="1"/>
    </xf>
    <xf numFmtId="6" fontId="12" fillId="3" borderId="10" xfId="1" applyFont="1" applyFill="1" applyBorder="1" applyAlignment="1">
      <alignment horizontal="right" vertical="center" shrinkToFit="1"/>
    </xf>
    <xf numFmtId="6" fontId="12" fillId="3" borderId="13" xfId="1" applyFont="1" applyFill="1" applyBorder="1" applyAlignment="1">
      <alignment horizontal="right" vertical="center" shrinkToFit="1"/>
    </xf>
    <xf numFmtId="6" fontId="12" fillId="3" borderId="14" xfId="1" applyFont="1" applyFill="1" applyBorder="1" applyAlignment="1">
      <alignment horizontal="right" vertical="center" shrinkToFit="1"/>
    </xf>
    <xf numFmtId="6" fontId="12" fillId="3" borderId="15" xfId="1" applyFont="1" applyFill="1" applyBorder="1" applyAlignment="1">
      <alignment horizontal="right" vertical="center" shrinkToFit="1"/>
    </xf>
    <xf numFmtId="0" fontId="12" fillId="4" borderId="34" xfId="0" applyFont="1" applyFill="1" applyBorder="1" applyAlignment="1">
      <alignment horizontal="center" vertical="center" shrinkToFit="1"/>
    </xf>
    <xf numFmtId="0" fontId="12" fillId="4" borderId="35" xfId="0" applyFont="1" applyFill="1" applyBorder="1" applyAlignment="1">
      <alignment horizontal="center" vertical="center" shrinkToFit="1"/>
    </xf>
    <xf numFmtId="0" fontId="12" fillId="4" borderId="36" xfId="0" applyFont="1" applyFill="1" applyBorder="1" applyAlignment="1">
      <alignment horizontal="center" vertical="center" shrinkToFit="1"/>
    </xf>
    <xf numFmtId="0" fontId="12" fillId="4" borderId="39" xfId="0" applyFont="1" applyFill="1" applyBorder="1" applyAlignment="1">
      <alignment horizontal="center" vertical="center" shrinkToFit="1"/>
    </xf>
    <xf numFmtId="0" fontId="12" fillId="4" borderId="37" xfId="0" applyFont="1" applyFill="1" applyBorder="1" applyAlignment="1">
      <alignment horizontal="center" vertical="center" shrinkToFit="1"/>
    </xf>
    <xf numFmtId="0" fontId="12" fillId="4" borderId="40"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0" fillId="3" borderId="25" xfId="0" applyFont="1" applyFill="1" applyBorder="1" applyAlignment="1">
      <alignment horizontal="center" vertical="center" shrinkToFit="1"/>
    </xf>
    <xf numFmtId="6" fontId="12" fillId="3" borderId="31" xfId="1" applyFont="1" applyFill="1" applyBorder="1" applyAlignment="1">
      <alignment horizontal="center" vertical="center" shrinkToFit="1"/>
    </xf>
    <xf numFmtId="6" fontId="12" fillId="3" borderId="32" xfId="1" applyFont="1" applyFill="1" applyBorder="1" applyAlignment="1">
      <alignment horizontal="center" vertical="center" shrinkToFit="1"/>
    </xf>
    <xf numFmtId="6" fontId="12" fillId="3" borderId="33" xfId="1" applyFont="1" applyFill="1" applyBorder="1" applyAlignment="1">
      <alignment horizontal="center" vertical="center" shrinkToFit="1"/>
    </xf>
    <xf numFmtId="6" fontId="17" fillId="5" borderId="34" xfId="1" applyFont="1" applyFill="1" applyBorder="1" applyAlignment="1">
      <alignment horizontal="right" vertical="center" shrinkToFit="1"/>
    </xf>
    <xf numFmtId="6" fontId="17" fillId="5" borderId="35" xfId="1" applyFont="1" applyFill="1" applyBorder="1" applyAlignment="1">
      <alignment horizontal="right" vertical="center" shrinkToFit="1"/>
    </xf>
    <xf numFmtId="6" fontId="17" fillId="5" borderId="36" xfId="1" applyFont="1" applyFill="1" applyBorder="1" applyAlignment="1">
      <alignment horizontal="right" vertical="center" shrinkToFit="1"/>
    </xf>
    <xf numFmtId="6" fontId="17" fillId="5" borderId="39" xfId="1" applyFont="1" applyFill="1" applyBorder="1" applyAlignment="1">
      <alignment horizontal="right" vertical="center" shrinkToFit="1"/>
    </xf>
    <xf numFmtId="6" fontId="17" fillId="5" borderId="37" xfId="1" applyFont="1" applyFill="1" applyBorder="1" applyAlignment="1">
      <alignment horizontal="right" vertical="center" shrinkToFit="1"/>
    </xf>
    <xf numFmtId="6" fontId="17" fillId="5" borderId="40" xfId="1" applyFont="1" applyFill="1" applyBorder="1" applyAlignment="1">
      <alignment horizontal="right" vertical="center" shrinkToFit="1"/>
    </xf>
    <xf numFmtId="6" fontId="12" fillId="3" borderId="19" xfId="1" applyFont="1" applyFill="1" applyBorder="1" applyAlignment="1">
      <alignment horizontal="right" vertical="center" shrinkToFit="1"/>
    </xf>
    <xf numFmtId="6" fontId="12" fillId="3" borderId="20" xfId="1" applyFont="1" applyFill="1" applyBorder="1" applyAlignment="1">
      <alignment horizontal="right" vertical="center" shrinkToFit="1"/>
    </xf>
    <xf numFmtId="6" fontId="12" fillId="3" borderId="21" xfId="1" applyFont="1" applyFill="1" applyBorder="1" applyAlignment="1">
      <alignment horizontal="right" vertical="center" shrinkToFit="1"/>
    </xf>
    <xf numFmtId="6" fontId="12" fillId="5" borderId="34" xfId="1" applyFont="1" applyFill="1" applyBorder="1" applyAlignment="1">
      <alignment horizontal="right" vertical="center" shrinkToFit="1"/>
    </xf>
    <xf numFmtId="6" fontId="12" fillId="5" borderId="35" xfId="1" applyFont="1" applyFill="1" applyBorder="1" applyAlignment="1">
      <alignment horizontal="right" vertical="center" shrinkToFit="1"/>
    </xf>
    <xf numFmtId="6" fontId="12" fillId="5" borderId="36" xfId="1" applyFont="1" applyFill="1" applyBorder="1" applyAlignment="1">
      <alignment horizontal="right" vertical="center" shrinkToFit="1"/>
    </xf>
    <xf numFmtId="6" fontId="12" fillId="5" borderId="39" xfId="1" applyFont="1" applyFill="1" applyBorder="1" applyAlignment="1">
      <alignment horizontal="right" vertical="center" shrinkToFit="1"/>
    </xf>
    <xf numFmtId="6" fontId="12" fillId="5" borderId="37" xfId="1" applyFont="1" applyFill="1" applyBorder="1" applyAlignment="1">
      <alignment horizontal="right" vertical="center" shrinkToFit="1"/>
    </xf>
    <xf numFmtId="6" fontId="12" fillId="5" borderId="40" xfId="1" applyFont="1" applyFill="1" applyBorder="1" applyAlignment="1">
      <alignment horizontal="right" vertical="center" shrinkToFit="1"/>
    </xf>
    <xf numFmtId="6" fontId="12" fillId="3" borderId="8" xfId="1" applyFont="1" applyFill="1" applyBorder="1" applyAlignment="1">
      <alignment horizontal="right" vertical="center" shrinkToFit="1"/>
    </xf>
    <xf numFmtId="0" fontId="10" fillId="3" borderId="0" xfId="0" applyFont="1" applyFill="1" applyAlignment="1">
      <alignment horizontal="center" vertical="center" shrinkToFit="1"/>
    </xf>
    <xf numFmtId="6" fontId="12" fillId="3" borderId="39" xfId="1" applyFont="1" applyFill="1" applyBorder="1" applyAlignment="1">
      <alignment horizontal="center" vertical="center" shrinkToFit="1"/>
    </xf>
    <xf numFmtId="6" fontId="12" fillId="3" borderId="37" xfId="1" applyFont="1" applyFill="1" applyBorder="1" applyAlignment="1">
      <alignment horizontal="center" vertical="center" shrinkToFit="1"/>
    </xf>
    <xf numFmtId="6" fontId="12" fillId="3" borderId="40" xfId="1" applyFont="1" applyFill="1" applyBorder="1" applyAlignment="1">
      <alignment horizontal="center" vertical="center" shrinkToFit="1"/>
    </xf>
    <xf numFmtId="0" fontId="12" fillId="3" borderId="0" xfId="0" applyFont="1" applyFill="1" applyAlignment="1">
      <alignment horizontal="center" vertical="center" shrinkToFit="1"/>
    </xf>
    <xf numFmtId="49" fontId="12" fillId="3" borderId="13" xfId="0" applyNumberFormat="1" applyFont="1" applyFill="1" applyBorder="1" applyAlignment="1">
      <alignment horizontal="center" vertical="center" shrinkToFit="1"/>
    </xf>
    <xf numFmtId="49" fontId="12" fillId="3" borderId="14" xfId="0" applyNumberFormat="1" applyFont="1" applyFill="1" applyBorder="1" applyAlignment="1">
      <alignment horizontal="center" vertical="center" shrinkToFit="1"/>
    </xf>
    <xf numFmtId="49" fontId="12" fillId="3" borderId="15" xfId="0" applyNumberFormat="1" applyFont="1" applyFill="1" applyBorder="1" applyAlignment="1">
      <alignment horizontal="center" vertical="center" shrinkToFit="1"/>
    </xf>
    <xf numFmtId="0" fontId="11" fillId="2" borderId="31"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0" fontId="11" fillId="2" borderId="33" xfId="0" applyFont="1" applyFill="1" applyBorder="1" applyAlignment="1">
      <alignment horizontal="center" vertical="center" shrinkToFit="1"/>
    </xf>
    <xf numFmtId="6" fontId="12" fillId="2" borderId="7" xfId="1" applyFont="1" applyFill="1" applyBorder="1" applyAlignment="1">
      <alignment horizontal="center" vertical="center" shrinkToFit="1"/>
    </xf>
    <xf numFmtId="0" fontId="12" fillId="2" borderId="7" xfId="0" applyFont="1" applyFill="1" applyBorder="1" applyAlignment="1">
      <alignment horizontal="center" vertical="center" shrinkToFi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2" fillId="3" borderId="19" xfId="0" applyFont="1" applyFill="1" applyBorder="1" applyAlignment="1">
      <alignment horizontal="center" vertical="center" shrinkToFit="1"/>
    </xf>
    <xf numFmtId="0" fontId="12" fillId="3" borderId="20" xfId="0" applyFont="1" applyFill="1" applyBorder="1" applyAlignment="1">
      <alignment horizontal="center" vertical="center" shrinkToFit="1"/>
    </xf>
    <xf numFmtId="0" fontId="12" fillId="3" borderId="21" xfId="0" applyFont="1" applyFill="1" applyBorder="1" applyAlignment="1">
      <alignment horizontal="center" vertical="center" shrinkToFit="1"/>
    </xf>
    <xf numFmtId="49" fontId="12" fillId="3" borderId="10" xfId="0" applyNumberFormat="1" applyFont="1" applyFill="1" applyBorder="1" applyAlignment="1">
      <alignment horizontal="center" vertical="center" shrinkToFit="1"/>
    </xf>
    <xf numFmtId="49" fontId="12" fillId="3" borderId="12" xfId="0" applyNumberFormat="1" applyFont="1" applyFill="1" applyBorder="1" applyAlignment="1">
      <alignment horizontal="center" vertical="center" shrinkToFit="1"/>
    </xf>
    <xf numFmtId="0" fontId="10" fillId="3" borderId="16" xfId="0" applyFont="1" applyFill="1" applyBorder="1" applyAlignment="1">
      <alignment horizontal="center" vertical="center" shrinkToFit="1"/>
    </xf>
    <xf numFmtId="0" fontId="10" fillId="3" borderId="17" xfId="0" applyFont="1" applyFill="1" applyBorder="1" applyAlignment="1">
      <alignment horizontal="center" vertical="center" shrinkToFit="1"/>
    </xf>
    <xf numFmtId="0" fontId="10" fillId="3" borderId="18" xfId="0" applyFont="1" applyFill="1" applyBorder="1" applyAlignment="1">
      <alignment horizontal="center" vertical="center" shrinkToFit="1"/>
    </xf>
    <xf numFmtId="0" fontId="12" fillId="3" borderId="12" xfId="0" applyFont="1" applyFill="1" applyBorder="1" applyAlignment="1">
      <alignment horizontal="center" vertical="center" shrinkToFit="1"/>
    </xf>
    <xf numFmtId="0" fontId="12" fillId="3" borderId="16" xfId="0" applyFont="1" applyFill="1" applyBorder="1" applyAlignment="1">
      <alignment horizontal="center" vertical="center" shrinkToFit="1"/>
    </xf>
    <xf numFmtId="0" fontId="12" fillId="3" borderId="17" xfId="0" applyFont="1" applyFill="1" applyBorder="1" applyAlignment="1">
      <alignment horizontal="center" vertical="center" shrinkToFit="1"/>
    </xf>
    <xf numFmtId="0" fontId="12" fillId="3" borderId="18" xfId="0" applyFont="1" applyFill="1" applyBorder="1" applyAlignment="1">
      <alignment horizontal="center" vertical="center" shrinkToFit="1"/>
    </xf>
    <xf numFmtId="49" fontId="12" fillId="3" borderId="8" xfId="0" applyNumberFormat="1" applyFont="1" applyFill="1" applyBorder="1" applyAlignment="1">
      <alignment horizontal="center" vertical="center" shrinkToFit="1"/>
    </xf>
    <xf numFmtId="0" fontId="10" fillId="3" borderId="28" xfId="0" applyFont="1" applyFill="1" applyBorder="1" applyAlignment="1">
      <alignment horizontal="center" vertical="center" shrinkToFit="1"/>
    </xf>
    <xf numFmtId="0" fontId="10" fillId="3" borderId="29" xfId="0" applyFont="1" applyFill="1" applyBorder="1" applyAlignment="1">
      <alignment horizontal="center" vertical="center" shrinkToFit="1"/>
    </xf>
    <xf numFmtId="0" fontId="10" fillId="3" borderId="30"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2" fillId="3" borderId="28" xfId="0" applyFont="1" applyFill="1" applyBorder="1" applyAlignment="1">
      <alignment horizontal="center" vertical="center" shrinkToFit="1"/>
    </xf>
    <xf numFmtId="0" fontId="12" fillId="3" borderId="29" xfId="0" applyFont="1" applyFill="1" applyBorder="1" applyAlignment="1">
      <alignment horizontal="center" vertical="center" shrinkToFit="1"/>
    </xf>
    <xf numFmtId="0" fontId="12" fillId="3" borderId="30" xfId="0" applyFont="1" applyFill="1" applyBorder="1" applyAlignment="1">
      <alignment horizontal="center" vertical="center" shrinkToFit="1"/>
    </xf>
    <xf numFmtId="6" fontId="12" fillId="2" borderId="11" xfId="1" applyFont="1" applyFill="1" applyBorder="1" applyAlignment="1">
      <alignment horizontal="center" vertical="center" shrinkToFit="1"/>
    </xf>
    <xf numFmtId="0" fontId="12" fillId="3" borderId="24"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6" fontId="17" fillId="0" borderId="42" xfId="0" applyNumberFormat="1" applyFont="1" applyBorder="1" applyAlignment="1">
      <alignment horizontal="center" vertical="center"/>
    </xf>
    <xf numFmtId="0" fontId="17" fillId="0" borderId="2" xfId="0" applyFont="1" applyBorder="1" applyAlignment="1">
      <alignment horizontal="center" vertic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0" xfId="0" applyFont="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7" fillId="0" borderId="29" xfId="0" applyFont="1" applyBorder="1" applyAlignment="1">
      <alignment horizontal="center" vertical="center"/>
    </xf>
    <xf numFmtId="0" fontId="17" fillId="0" borderId="6" xfId="0" applyFont="1" applyBorder="1" applyAlignment="1">
      <alignment horizontal="center" vertical="center"/>
    </xf>
    <xf numFmtId="6" fontId="16" fillId="0" borderId="42" xfId="1" applyFont="1" applyBorder="1" applyAlignment="1">
      <alignment horizontal="center" vertical="center"/>
    </xf>
    <xf numFmtId="6" fontId="16" fillId="0" borderId="2" xfId="1" applyFont="1" applyBorder="1" applyAlignment="1">
      <alignment horizontal="center" vertical="center"/>
    </xf>
    <xf numFmtId="6" fontId="16" fillId="0" borderId="43" xfId="1" applyFont="1" applyBorder="1" applyAlignment="1">
      <alignment horizontal="center" vertical="center"/>
    </xf>
    <xf numFmtId="6" fontId="16" fillId="0" borderId="46" xfId="1" applyFont="1" applyBorder="1" applyAlignment="1">
      <alignment horizontal="center" vertical="center"/>
    </xf>
    <xf numFmtId="6" fontId="16" fillId="0" borderId="29" xfId="1" applyFont="1" applyBorder="1" applyAlignment="1">
      <alignment horizontal="center" vertical="center"/>
    </xf>
    <xf numFmtId="6" fontId="16" fillId="0" borderId="6" xfId="1" applyFont="1" applyBorder="1" applyAlignment="1">
      <alignment horizontal="center" vertical="center"/>
    </xf>
    <xf numFmtId="6" fontId="19" fillId="0" borderId="42" xfId="1" applyFont="1" applyBorder="1" applyAlignment="1">
      <alignment horizontal="center" vertical="center"/>
    </xf>
    <xf numFmtId="6" fontId="19" fillId="0" borderId="2" xfId="1" applyFont="1" applyBorder="1" applyAlignment="1">
      <alignment horizontal="center" vertical="center"/>
    </xf>
    <xf numFmtId="6" fontId="19" fillId="0" borderId="43" xfId="1" applyFont="1" applyBorder="1" applyAlignment="1">
      <alignment horizontal="center" vertical="center"/>
    </xf>
    <xf numFmtId="6" fontId="19" fillId="0" borderId="46" xfId="1" applyFont="1" applyBorder="1" applyAlignment="1">
      <alignment horizontal="center" vertical="center"/>
    </xf>
    <xf numFmtId="6" fontId="19" fillId="0" borderId="29" xfId="1" applyFont="1" applyBorder="1" applyAlignment="1">
      <alignment horizontal="center" vertical="center"/>
    </xf>
    <xf numFmtId="6" fontId="19" fillId="0" borderId="6" xfId="1" applyFont="1" applyBorder="1" applyAlignment="1">
      <alignment horizontal="center" vertical="center"/>
    </xf>
    <xf numFmtId="0" fontId="10" fillId="3" borderId="32" xfId="0"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35" xfId="1" applyFont="1" applyFill="1" applyBorder="1" applyAlignment="1">
      <alignment horizontal="center" vertical="center" shrinkToFit="1"/>
    </xf>
    <xf numFmtId="6" fontId="12" fillId="3" borderId="36" xfId="1" applyFont="1" applyFill="1" applyBorder="1" applyAlignment="1">
      <alignment horizontal="center" vertical="center" shrinkToFit="1"/>
    </xf>
    <xf numFmtId="6" fontId="18" fillId="0" borderId="34" xfId="0" applyNumberFormat="1" applyFont="1" applyBorder="1" applyAlignment="1">
      <alignment horizontal="center" vertical="center"/>
    </xf>
    <xf numFmtId="6" fontId="18" fillId="0" borderId="35" xfId="0" applyNumberFormat="1" applyFont="1" applyBorder="1" applyAlignment="1">
      <alignment horizontal="center" vertical="center"/>
    </xf>
    <xf numFmtId="6" fontId="18" fillId="0" borderId="36" xfId="0" applyNumberFormat="1" applyFont="1" applyBorder="1" applyAlignment="1">
      <alignment horizontal="center" vertical="center"/>
    </xf>
    <xf numFmtId="6" fontId="18" fillId="0" borderId="26" xfId="0" applyNumberFormat="1" applyFont="1" applyBorder="1" applyAlignment="1">
      <alignment horizontal="center" vertical="center"/>
    </xf>
    <xf numFmtId="6" fontId="18" fillId="0" borderId="0" xfId="0" applyNumberFormat="1" applyFont="1" applyAlignment="1">
      <alignment horizontal="center" vertical="center"/>
    </xf>
    <xf numFmtId="6" fontId="18" fillId="0" borderId="27" xfId="0" applyNumberFormat="1" applyFont="1" applyBorder="1" applyAlignment="1">
      <alignment horizontal="center" vertical="center"/>
    </xf>
    <xf numFmtId="6" fontId="18" fillId="0" borderId="39" xfId="0" applyNumberFormat="1" applyFont="1" applyBorder="1" applyAlignment="1">
      <alignment horizontal="center" vertical="center"/>
    </xf>
    <xf numFmtId="6" fontId="18" fillId="0" borderId="37" xfId="0" applyNumberFormat="1" applyFont="1" applyBorder="1" applyAlignment="1">
      <alignment horizontal="center" vertical="center"/>
    </xf>
    <xf numFmtId="6" fontId="18" fillId="0" borderId="40" xfId="0" applyNumberFormat="1"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18" fillId="0" borderId="26" xfId="0" applyFont="1" applyBorder="1" applyAlignment="1">
      <alignment horizontal="center" vertical="center"/>
    </xf>
    <xf numFmtId="0" fontId="18" fillId="0" borderId="0" xfId="0" applyFont="1" applyAlignment="1">
      <alignment horizontal="center" vertical="center"/>
    </xf>
    <xf numFmtId="0" fontId="18" fillId="0" borderId="27" xfId="0" applyFont="1" applyBorder="1" applyAlignment="1">
      <alignment horizontal="center" vertical="center"/>
    </xf>
    <xf numFmtId="0" fontId="18" fillId="0" borderId="39" xfId="0" applyFont="1" applyBorder="1" applyAlignment="1">
      <alignment horizontal="center" vertical="center"/>
    </xf>
    <xf numFmtId="0" fontId="18" fillId="0" borderId="37" xfId="0" applyFont="1" applyBorder="1" applyAlignment="1">
      <alignment horizontal="center" vertical="center"/>
    </xf>
    <xf numFmtId="0" fontId="18" fillId="0" borderId="40" xfId="0" applyFont="1" applyBorder="1" applyAlignment="1">
      <alignment horizontal="center" vertical="center"/>
    </xf>
    <xf numFmtId="0" fontId="15" fillId="0" borderId="29" xfId="0" applyFont="1" applyBorder="1" applyAlignment="1">
      <alignment horizontal="center" vertical="center"/>
    </xf>
    <xf numFmtId="6" fontId="12" fillId="3" borderId="16" xfId="1" applyFont="1" applyFill="1" applyBorder="1" applyAlignment="1">
      <alignment horizontal="center" vertical="center" shrinkToFit="1"/>
    </xf>
    <xf numFmtId="6" fontId="12" fillId="3" borderId="17" xfId="1" applyFont="1" applyFill="1" applyBorder="1" applyAlignment="1">
      <alignment horizontal="center" vertical="center" shrinkToFit="1"/>
    </xf>
    <xf numFmtId="6" fontId="12" fillId="3" borderId="18" xfId="1" applyFont="1" applyFill="1" applyBorder="1" applyAlignment="1">
      <alignment horizontal="center" vertical="center" shrinkToFit="1"/>
    </xf>
    <xf numFmtId="6" fontId="12" fillId="2" borderId="7" xfId="1" applyFont="1" applyFill="1" applyBorder="1" applyAlignment="1">
      <alignment horizontal="right" vertical="center" shrinkToFit="1"/>
    </xf>
    <xf numFmtId="49" fontId="12" fillId="3" borderId="24" xfId="0" applyNumberFormat="1" applyFont="1" applyFill="1" applyBorder="1" applyAlignment="1">
      <alignment horizontal="center" vertical="center" shrinkToFit="1"/>
    </xf>
    <xf numFmtId="49" fontId="12" fillId="3" borderId="2" xfId="0" applyNumberFormat="1" applyFont="1" applyFill="1" applyBorder="1" applyAlignment="1">
      <alignment horizontal="center" vertical="center" shrinkToFit="1"/>
    </xf>
    <xf numFmtId="49" fontId="12" fillId="3" borderId="25" xfId="0" applyNumberFormat="1" applyFont="1" applyFill="1" applyBorder="1" applyAlignment="1">
      <alignment horizontal="center" vertical="center" shrinkToFit="1"/>
    </xf>
    <xf numFmtId="0" fontId="10" fillId="3" borderId="24" xfId="0" applyFont="1" applyFill="1" applyBorder="1" applyAlignment="1">
      <alignment horizontal="center" vertical="center" shrinkToFit="1"/>
    </xf>
    <xf numFmtId="6" fontId="12" fillId="3" borderId="24" xfId="1" applyFont="1" applyFill="1" applyBorder="1" applyAlignment="1">
      <alignment horizontal="center" vertical="center" shrinkToFit="1"/>
    </xf>
    <xf numFmtId="6" fontId="12" fillId="3" borderId="2" xfId="1" applyFont="1" applyFill="1" applyBorder="1" applyAlignment="1">
      <alignment horizontal="center" vertical="center" shrinkToFit="1"/>
    </xf>
    <xf numFmtId="6" fontId="12" fillId="3" borderId="25" xfId="1" applyFont="1" applyFill="1" applyBorder="1" applyAlignment="1">
      <alignment horizontal="center" vertical="center" shrinkToFit="1"/>
    </xf>
    <xf numFmtId="0" fontId="12" fillId="3" borderId="24" xfId="0" applyFont="1" applyFill="1" applyBorder="1" applyAlignment="1">
      <alignment horizontal="center" vertical="center" wrapText="1" shrinkToFit="1"/>
    </xf>
    <xf numFmtId="0" fontId="12" fillId="3" borderId="2" xfId="0" applyFont="1" applyFill="1" applyBorder="1" applyAlignment="1">
      <alignment horizontal="center" vertical="center" wrapText="1" shrinkToFit="1"/>
    </xf>
    <xf numFmtId="0" fontId="12" fillId="3" borderId="25" xfId="0" applyFont="1" applyFill="1" applyBorder="1" applyAlignment="1">
      <alignment horizontal="center" vertical="center" wrapText="1" shrinkToFit="1"/>
    </xf>
    <xf numFmtId="0" fontId="12" fillId="3" borderId="25" xfId="0" applyFont="1" applyFill="1" applyBorder="1" applyAlignment="1">
      <alignment horizontal="center" vertical="center" shrinkToFit="1"/>
    </xf>
    <xf numFmtId="6" fontId="12" fillId="3" borderId="28" xfId="1" applyFont="1" applyFill="1" applyBorder="1" applyAlignment="1">
      <alignment horizontal="right" vertical="center" shrinkToFit="1"/>
    </xf>
    <xf numFmtId="6" fontId="12" fillId="3" borderId="29" xfId="1" applyFont="1" applyFill="1" applyBorder="1" applyAlignment="1">
      <alignment horizontal="right" vertical="center" shrinkToFit="1"/>
    </xf>
    <xf numFmtId="6" fontId="12" fillId="3" borderId="30" xfId="1" applyFont="1" applyFill="1" applyBorder="1" applyAlignment="1">
      <alignment horizontal="right" vertical="center" shrinkToFit="1"/>
    </xf>
    <xf numFmtId="49" fontId="12" fillId="3" borderId="28" xfId="0" applyNumberFormat="1" applyFont="1" applyFill="1" applyBorder="1" applyAlignment="1">
      <alignment horizontal="center" vertical="center" shrinkToFit="1"/>
    </xf>
    <xf numFmtId="49" fontId="12" fillId="3" borderId="29" xfId="0" applyNumberFormat="1" applyFont="1" applyFill="1" applyBorder="1" applyAlignment="1">
      <alignment horizontal="center" vertical="center" shrinkToFit="1"/>
    </xf>
    <xf numFmtId="49" fontId="12" fillId="3" borderId="30" xfId="0" applyNumberFormat="1" applyFont="1" applyFill="1" applyBorder="1" applyAlignment="1">
      <alignment horizontal="center" vertical="center" shrinkToFit="1"/>
    </xf>
    <xf numFmtId="0" fontId="10" fillId="3" borderId="0" xfId="0" applyFont="1" applyFill="1" applyAlignment="1">
      <alignment horizontal="left" vertical="center" shrinkToFit="1"/>
    </xf>
    <xf numFmtId="0" fontId="10" fillId="3" borderId="27" xfId="0" applyFont="1" applyFill="1" applyBorder="1" applyAlignment="1">
      <alignment horizontal="left" vertical="center" shrinkToFit="1"/>
    </xf>
    <xf numFmtId="0" fontId="12" fillId="3" borderId="26" xfId="0" applyFont="1" applyFill="1" applyBorder="1" applyAlignment="1">
      <alignment horizontal="center" vertical="center" shrinkToFit="1"/>
    </xf>
    <xf numFmtId="0" fontId="10" fillId="3" borderId="35" xfId="0" applyFont="1" applyFill="1" applyBorder="1" applyAlignment="1">
      <alignment horizontal="left" vertical="center" shrinkToFit="1"/>
    </xf>
    <xf numFmtId="0" fontId="10" fillId="3" borderId="36" xfId="0" applyFont="1" applyFill="1" applyBorder="1" applyAlignment="1">
      <alignment horizontal="left" vertical="center" shrinkToFit="1"/>
    </xf>
    <xf numFmtId="49" fontId="12" fillId="3" borderId="19" xfId="0" applyNumberFormat="1" applyFont="1" applyFill="1" applyBorder="1" applyAlignment="1">
      <alignment horizontal="center" vertical="center" shrinkToFit="1"/>
    </xf>
    <xf numFmtId="49" fontId="12" fillId="3" borderId="20" xfId="0" applyNumberFormat="1" applyFont="1" applyFill="1" applyBorder="1" applyAlignment="1">
      <alignment horizontal="center" vertical="center" shrinkToFit="1"/>
    </xf>
    <xf numFmtId="49" fontId="12" fillId="3" borderId="21" xfId="0" applyNumberFormat="1"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8" xfId="0" applyFont="1" applyFill="1" applyBorder="1" applyAlignment="1">
      <alignment horizontal="center" vertical="center" shrinkToFit="1"/>
    </xf>
    <xf numFmtId="6" fontId="12" fillId="3" borderId="28" xfId="1" applyFont="1" applyFill="1" applyBorder="1" applyAlignment="1">
      <alignment horizontal="center" vertical="center" shrinkToFit="1"/>
    </xf>
    <xf numFmtId="6" fontId="12" fillId="3" borderId="29" xfId="1" applyFont="1" applyFill="1" applyBorder="1" applyAlignment="1">
      <alignment horizontal="center" vertical="center" shrinkToFit="1"/>
    </xf>
    <xf numFmtId="6" fontId="12" fillId="3" borderId="30" xfId="1" applyFont="1" applyFill="1" applyBorder="1" applyAlignment="1">
      <alignment horizontal="center" vertical="center" shrinkToFit="1"/>
    </xf>
    <xf numFmtId="0" fontId="10" fillId="4" borderId="16" xfId="0" applyFont="1" applyFill="1" applyBorder="1" applyAlignment="1">
      <alignment horizontal="center" vertical="center" shrinkToFit="1"/>
    </xf>
    <xf numFmtId="0" fontId="10" fillId="4" borderId="17" xfId="0" applyFont="1" applyFill="1" applyBorder="1" applyAlignment="1">
      <alignment horizontal="center" vertical="center" shrinkToFit="1"/>
    </xf>
    <xf numFmtId="0" fontId="10" fillId="4" borderId="18" xfId="0" applyFont="1" applyFill="1" applyBorder="1" applyAlignment="1">
      <alignment horizontal="center" vertical="center" shrinkToFit="1"/>
    </xf>
    <xf numFmtId="6" fontId="12" fillId="4" borderId="16" xfId="1" applyFont="1" applyFill="1" applyBorder="1" applyAlignment="1">
      <alignment horizontal="right" vertical="center" shrinkToFit="1"/>
    </xf>
    <xf numFmtId="6" fontId="12" fillId="4" borderId="17" xfId="1" applyFont="1" applyFill="1" applyBorder="1" applyAlignment="1">
      <alignment horizontal="right" vertical="center" shrinkToFit="1"/>
    </xf>
    <xf numFmtId="6" fontId="12" fillId="4" borderId="18" xfId="1" applyFont="1" applyFill="1" applyBorder="1" applyAlignment="1">
      <alignment horizontal="right" vertical="center" shrinkToFit="1"/>
    </xf>
    <xf numFmtId="0" fontId="12" fillId="4" borderId="16" xfId="0" applyFont="1" applyFill="1" applyBorder="1" applyAlignment="1">
      <alignment horizontal="center" vertical="center" shrinkToFit="1"/>
    </xf>
    <xf numFmtId="0" fontId="12" fillId="4" borderId="17" xfId="0" applyFont="1" applyFill="1" applyBorder="1" applyAlignment="1">
      <alignment horizontal="center" vertical="center" shrinkToFit="1"/>
    </xf>
    <xf numFmtId="0" fontId="12" fillId="4" borderId="18" xfId="0" applyFont="1" applyFill="1" applyBorder="1" applyAlignment="1">
      <alignment horizontal="center" vertical="center" shrinkToFit="1"/>
    </xf>
    <xf numFmtId="49" fontId="12" fillId="4" borderId="16" xfId="0" applyNumberFormat="1" applyFont="1" applyFill="1" applyBorder="1" applyAlignment="1">
      <alignment horizontal="center" vertical="center" shrinkToFit="1"/>
    </xf>
    <xf numFmtId="49" fontId="12" fillId="4" borderId="17" xfId="0" applyNumberFormat="1" applyFont="1" applyFill="1" applyBorder="1" applyAlignment="1">
      <alignment horizontal="center" vertical="center" shrinkToFit="1"/>
    </xf>
    <xf numFmtId="49" fontId="12" fillId="4" borderId="18" xfId="0" applyNumberFormat="1" applyFont="1" applyFill="1" applyBorder="1" applyAlignment="1">
      <alignment horizontal="center" vertical="center" shrinkToFit="1"/>
    </xf>
    <xf numFmtId="0" fontId="12" fillId="3" borderId="22" xfId="0" applyFont="1" applyFill="1" applyBorder="1" applyAlignment="1">
      <alignment horizontal="center" vertical="center" shrinkToFit="1"/>
    </xf>
    <xf numFmtId="49" fontId="12" fillId="4" borderId="9" xfId="0" applyNumberFormat="1" applyFont="1" applyFill="1" applyBorder="1" applyAlignment="1">
      <alignment horizontal="center" vertical="center" shrinkToFit="1"/>
    </xf>
    <xf numFmtId="0" fontId="10" fillId="4" borderId="13" xfId="0" applyFont="1" applyFill="1" applyBorder="1" applyAlignment="1">
      <alignment horizontal="center" vertical="center" shrinkToFit="1"/>
    </xf>
    <xf numFmtId="0" fontId="10" fillId="4" borderId="14" xfId="0" applyFont="1" applyFill="1" applyBorder="1" applyAlignment="1">
      <alignment horizontal="center" vertical="center" shrinkToFit="1"/>
    </xf>
    <xf numFmtId="0" fontId="10" fillId="4" borderId="15" xfId="0" applyFont="1" applyFill="1" applyBorder="1" applyAlignment="1">
      <alignment horizontal="center" vertical="center" shrinkToFit="1"/>
    </xf>
    <xf numFmtId="6" fontId="12" fillId="4" borderId="13" xfId="1" applyFont="1" applyFill="1" applyBorder="1" applyAlignment="1">
      <alignment horizontal="right" vertical="center" shrinkToFit="1"/>
    </xf>
    <xf numFmtId="6" fontId="12" fillId="4" borderId="14" xfId="1" applyFont="1" applyFill="1" applyBorder="1" applyAlignment="1">
      <alignment horizontal="right" vertical="center" shrinkToFit="1"/>
    </xf>
    <xf numFmtId="6" fontId="12" fillId="4" borderId="15" xfId="1" applyFont="1" applyFill="1" applyBorder="1" applyAlignment="1">
      <alignment horizontal="right" vertical="center" shrinkToFit="1"/>
    </xf>
    <xf numFmtId="6" fontId="12" fillId="4" borderId="9" xfId="1" applyFont="1" applyFill="1" applyBorder="1" applyAlignment="1">
      <alignment horizontal="right" vertical="center" shrinkToFit="1"/>
    </xf>
    <xf numFmtId="0" fontId="12" fillId="4" borderId="13" xfId="0" applyFont="1" applyFill="1" applyBorder="1" applyAlignment="1">
      <alignment horizontal="center" vertical="center" shrinkToFit="1"/>
    </xf>
    <xf numFmtId="0" fontId="12" fillId="4" borderId="14" xfId="0" applyFont="1" applyFill="1" applyBorder="1" applyAlignment="1">
      <alignment horizontal="center" vertical="center" shrinkToFit="1"/>
    </xf>
    <xf numFmtId="0" fontId="12" fillId="4" borderId="15" xfId="0" applyFont="1" applyFill="1" applyBorder="1" applyAlignment="1">
      <alignment horizontal="center" vertical="center" shrinkToFit="1"/>
    </xf>
    <xf numFmtId="6" fontId="12" fillId="3" borderId="24" xfId="1" applyFont="1" applyFill="1" applyBorder="1" applyAlignment="1">
      <alignment horizontal="right" vertical="center" shrinkToFit="1"/>
    </xf>
    <xf numFmtId="6" fontId="12" fillId="3" borderId="2" xfId="1" applyFont="1" applyFill="1" applyBorder="1" applyAlignment="1">
      <alignment horizontal="right" vertical="center" shrinkToFit="1"/>
    </xf>
    <xf numFmtId="6" fontId="12" fillId="3" borderId="25" xfId="1" applyFont="1" applyFill="1" applyBorder="1" applyAlignment="1">
      <alignment horizontal="right" vertical="center" shrinkToFit="1"/>
    </xf>
    <xf numFmtId="0" fontId="12" fillId="4" borderId="8" xfId="0" applyFont="1" applyFill="1" applyBorder="1" applyAlignment="1">
      <alignment horizontal="center" vertical="center" shrinkToFit="1"/>
    </xf>
    <xf numFmtId="0" fontId="12" fillId="4" borderId="28" xfId="0" applyFont="1" applyFill="1" applyBorder="1" applyAlignment="1">
      <alignment horizontal="center" vertical="center" shrinkToFit="1"/>
    </xf>
    <xf numFmtId="0" fontId="12" fillId="4" borderId="29" xfId="0" applyFont="1" applyFill="1" applyBorder="1" applyAlignment="1">
      <alignment horizontal="center" vertical="center" shrinkToFit="1"/>
    </xf>
    <xf numFmtId="0" fontId="12" fillId="4" borderId="30" xfId="0" applyFont="1" applyFill="1" applyBorder="1" applyAlignment="1">
      <alignment horizontal="center" vertical="center" shrinkToFit="1"/>
    </xf>
    <xf numFmtId="6" fontId="12" fillId="0" borderId="31" xfId="1" applyFont="1" applyBorder="1" applyAlignment="1">
      <alignment horizontal="center" vertical="center" shrinkToFit="1"/>
    </xf>
    <xf numFmtId="6" fontId="12" fillId="0" borderId="32" xfId="1" applyFont="1" applyBorder="1" applyAlignment="1">
      <alignment horizontal="center" vertical="center" shrinkToFit="1"/>
    </xf>
    <xf numFmtId="6" fontId="12" fillId="0" borderId="33" xfId="1" applyFont="1" applyBorder="1" applyAlignment="1">
      <alignment horizontal="center" vertical="center" shrinkToFit="1"/>
    </xf>
    <xf numFmtId="6" fontId="12" fillId="0" borderId="32" xfId="1" applyFont="1" applyBorder="1" applyAlignment="1">
      <alignment horizontal="right" vertical="center" shrinkToFit="1"/>
    </xf>
    <xf numFmtId="6" fontId="12" fillId="0" borderId="33" xfId="1" applyFont="1" applyBorder="1" applyAlignment="1">
      <alignment horizontal="right" vertical="center" shrinkToFit="1"/>
    </xf>
    <xf numFmtId="0" fontId="10" fillId="0" borderId="35" xfId="0" applyFont="1" applyBorder="1" applyAlignment="1">
      <alignment horizontal="left" vertical="center" shrinkToFit="1"/>
    </xf>
    <xf numFmtId="0" fontId="10" fillId="0" borderId="36" xfId="0" applyFont="1" applyBorder="1" applyAlignment="1">
      <alignment horizontal="left" vertical="center" shrinkToFit="1"/>
    </xf>
    <xf numFmtId="0" fontId="10" fillId="4" borderId="19" xfId="0" applyFont="1" applyFill="1" applyBorder="1" applyAlignment="1">
      <alignment horizontal="center" vertical="center" shrinkToFit="1"/>
    </xf>
    <xf numFmtId="0" fontId="10" fillId="4" borderId="20" xfId="0" applyFont="1" applyFill="1" applyBorder="1" applyAlignment="1">
      <alignment horizontal="center" vertical="center" shrinkToFit="1"/>
    </xf>
    <xf numFmtId="0" fontId="10" fillId="4" borderId="21" xfId="0" applyFont="1" applyFill="1" applyBorder="1" applyAlignment="1">
      <alignment horizontal="center" vertical="center" shrinkToFit="1"/>
    </xf>
    <xf numFmtId="6" fontId="12" fillId="4" borderId="19" xfId="1" applyFont="1" applyFill="1" applyBorder="1" applyAlignment="1">
      <alignment horizontal="right" vertical="center" shrinkToFit="1"/>
    </xf>
    <xf numFmtId="6" fontId="12" fillId="4" borderId="20" xfId="1" applyFont="1" applyFill="1" applyBorder="1" applyAlignment="1">
      <alignment horizontal="right" vertical="center" shrinkToFit="1"/>
    </xf>
    <xf numFmtId="6" fontId="12" fillId="4" borderId="21" xfId="1" applyFont="1" applyFill="1" applyBorder="1" applyAlignment="1">
      <alignment horizontal="right" vertical="center" shrinkToFit="1"/>
    </xf>
    <xf numFmtId="6" fontId="12" fillId="4" borderId="11" xfId="1" applyFont="1" applyFill="1" applyBorder="1" applyAlignment="1">
      <alignment horizontal="right" vertical="center" shrinkToFit="1"/>
    </xf>
    <xf numFmtId="0" fontId="12" fillId="4" borderId="10" xfId="0" applyFont="1" applyFill="1" applyBorder="1" applyAlignment="1">
      <alignment horizontal="center" vertical="center" shrinkToFit="1"/>
    </xf>
    <xf numFmtId="0" fontId="12" fillId="4" borderId="19" xfId="0" applyFont="1" applyFill="1" applyBorder="1" applyAlignment="1">
      <alignment horizontal="center" vertical="center" shrinkToFit="1"/>
    </xf>
    <xf numFmtId="0" fontId="12" fillId="4" borderId="20" xfId="0" applyFont="1" applyFill="1" applyBorder="1" applyAlignment="1">
      <alignment horizontal="center" vertical="center" shrinkToFit="1"/>
    </xf>
    <xf numFmtId="0" fontId="12" fillId="4" borderId="21" xfId="0" applyFont="1" applyFill="1" applyBorder="1" applyAlignment="1">
      <alignment horizontal="center" vertical="center" shrinkToFit="1"/>
    </xf>
    <xf numFmtId="49" fontId="12" fillId="4" borderId="10" xfId="0" applyNumberFormat="1" applyFont="1" applyFill="1" applyBorder="1" applyAlignment="1">
      <alignment horizontal="center" vertical="center" shrinkToFit="1"/>
    </xf>
    <xf numFmtId="49" fontId="12" fillId="4" borderId="8" xfId="0" applyNumberFormat="1" applyFont="1" applyFill="1" applyBorder="1" applyAlignment="1">
      <alignment horizontal="center" vertical="center" shrinkToFit="1"/>
    </xf>
    <xf numFmtId="6" fontId="12" fillId="3" borderId="23" xfId="1" applyFont="1" applyFill="1" applyBorder="1" applyAlignment="1">
      <alignment horizontal="right" vertical="center" shrinkToFit="1"/>
    </xf>
    <xf numFmtId="56" fontId="10" fillId="3" borderId="35" xfId="0" applyNumberFormat="1" applyFont="1" applyFill="1" applyBorder="1" applyAlignment="1">
      <alignment horizontal="left" vertical="top" shrinkToFit="1"/>
    </xf>
    <xf numFmtId="56" fontId="10" fillId="3" borderId="0" xfId="0" applyNumberFormat="1" applyFont="1" applyFill="1" applyAlignment="1">
      <alignment horizontal="left" vertical="top" shrinkToFit="1"/>
    </xf>
    <xf numFmtId="6" fontId="23" fillId="4" borderId="64" xfId="0" applyNumberFormat="1" applyFont="1" applyFill="1" applyBorder="1" applyAlignment="1">
      <alignment horizontal="center" vertical="center"/>
    </xf>
    <xf numFmtId="0" fontId="23" fillId="4" borderId="65" xfId="0" applyFont="1" applyFill="1" applyBorder="1" applyAlignment="1">
      <alignment horizontal="center" vertical="center"/>
    </xf>
    <xf numFmtId="0" fontId="23" fillId="4" borderId="66" xfId="0" applyFont="1" applyFill="1" applyBorder="1" applyAlignment="1">
      <alignment horizontal="center" vertical="center"/>
    </xf>
    <xf numFmtId="0" fontId="10" fillId="0" borderId="24"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43"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29" xfId="0" applyFont="1" applyBorder="1" applyAlignment="1">
      <alignment horizontal="center" vertical="center" shrinkToFit="1"/>
    </xf>
    <xf numFmtId="0" fontId="10" fillId="0" borderId="6" xfId="0" applyFont="1" applyBorder="1" applyAlignment="1">
      <alignment horizontal="center" vertical="center" shrinkToFit="1"/>
    </xf>
    <xf numFmtId="6" fontId="12" fillId="0" borderId="24" xfId="1" applyFont="1" applyBorder="1" applyAlignment="1">
      <alignment horizontal="center" vertical="center" shrinkToFit="1"/>
    </xf>
    <xf numFmtId="6" fontId="12" fillId="0" borderId="2" xfId="1" applyFont="1" applyBorder="1" applyAlignment="1">
      <alignment horizontal="center" vertical="center" shrinkToFit="1"/>
    </xf>
    <xf numFmtId="6" fontId="12" fillId="0" borderId="25" xfId="1" applyFont="1" applyBorder="1" applyAlignment="1">
      <alignment horizontal="center" vertical="center" shrinkToFit="1"/>
    </xf>
    <xf numFmtId="6" fontId="12" fillId="0" borderId="28" xfId="1" applyFont="1" applyBorder="1" applyAlignment="1">
      <alignment horizontal="center" vertical="center" shrinkToFit="1"/>
    </xf>
    <xf numFmtId="6" fontId="12" fillId="0" borderId="29" xfId="1" applyFont="1" applyBorder="1" applyAlignment="1">
      <alignment horizontal="center" vertical="center" shrinkToFit="1"/>
    </xf>
    <xf numFmtId="6" fontId="12" fillId="0" borderId="30" xfId="1" applyFont="1" applyBorder="1" applyAlignment="1">
      <alignment horizontal="center" vertical="center" shrinkToFit="1"/>
    </xf>
    <xf numFmtId="6" fontId="20" fillId="0" borderId="31" xfId="1" applyFont="1" applyBorder="1" applyAlignment="1">
      <alignment horizontal="center" vertical="center"/>
    </xf>
    <xf numFmtId="6" fontId="20" fillId="0" borderId="32" xfId="1" applyFont="1" applyBorder="1" applyAlignment="1">
      <alignment horizontal="center" vertical="center"/>
    </xf>
    <xf numFmtId="6" fontId="20" fillId="0" borderId="33" xfId="1" applyFont="1" applyBorder="1" applyAlignment="1">
      <alignment horizontal="center" vertical="center"/>
    </xf>
    <xf numFmtId="0" fontId="23" fillId="0" borderId="1" xfId="0" applyFont="1" applyBorder="1" applyAlignment="1">
      <alignment horizontal="center" vertical="center"/>
    </xf>
    <xf numFmtId="6" fontId="24" fillId="0" borderId="1" xfId="1" applyFont="1" applyBorder="1" applyAlignment="1">
      <alignment horizontal="center" vertical="center"/>
    </xf>
    <xf numFmtId="6" fontId="23" fillId="0" borderId="1" xfId="1" applyFont="1" applyBorder="1" applyAlignment="1">
      <alignment horizontal="center" vertical="center"/>
    </xf>
    <xf numFmtId="6" fontId="23" fillId="0" borderId="41" xfId="0" applyNumberFormat="1" applyFont="1" applyBorder="1" applyAlignment="1">
      <alignment horizontal="center" vertical="center"/>
    </xf>
    <xf numFmtId="0" fontId="23" fillId="0" borderId="41" xfId="0" applyFont="1" applyBorder="1" applyAlignment="1">
      <alignment horizontal="center" vertical="center"/>
    </xf>
    <xf numFmtId="0" fontId="11" fillId="0" borderId="0" xfId="0" applyFont="1" applyAlignment="1">
      <alignment horizontal="center" vertical="center"/>
    </xf>
    <xf numFmtId="6" fontId="11" fillId="0" borderId="1" xfId="1" applyFont="1" applyBorder="1" applyAlignment="1">
      <alignment horizontal="right" vertical="center" shrinkToFit="1"/>
    </xf>
    <xf numFmtId="0" fontId="11" fillId="0" borderId="0" xfId="0" applyFont="1" applyAlignment="1">
      <alignment horizontal="center" vertical="center" shrinkToFit="1"/>
    </xf>
    <xf numFmtId="6" fontId="11" fillId="0" borderId="3" xfId="1" applyFont="1" applyBorder="1" applyAlignment="1">
      <alignment horizontal="right" vertical="center" shrinkToFit="1"/>
    </xf>
    <xf numFmtId="6" fontId="24" fillId="0" borderId="31" xfId="0" applyNumberFormat="1" applyFont="1" applyBorder="1" applyAlignment="1">
      <alignment horizontal="right" vertical="center"/>
    </xf>
    <xf numFmtId="0" fontId="24" fillId="0" borderId="32" xfId="0" applyFont="1" applyBorder="1" applyAlignment="1">
      <alignment horizontal="right" vertical="center"/>
    </xf>
    <xf numFmtId="0" fontId="24" fillId="0" borderId="33" xfId="0" applyFont="1" applyBorder="1" applyAlignment="1">
      <alignment horizontal="right" vertical="center"/>
    </xf>
    <xf numFmtId="0" fontId="25" fillId="0" borderId="0" xfId="0" applyFont="1" applyAlignment="1">
      <alignment horizontal="center"/>
    </xf>
    <xf numFmtId="6" fontId="25" fillId="0" borderId="31" xfId="1" applyFont="1" applyBorder="1" applyAlignment="1">
      <alignment horizontal="center" vertical="center"/>
    </xf>
    <xf numFmtId="6" fontId="25" fillId="0" borderId="32" xfId="1" applyFont="1" applyBorder="1" applyAlignment="1">
      <alignment horizontal="center" vertical="center"/>
    </xf>
    <xf numFmtId="6" fontId="25" fillId="0" borderId="33" xfId="1" applyFont="1" applyBorder="1" applyAlignment="1">
      <alignment horizontal="center" vertical="center"/>
    </xf>
    <xf numFmtId="6" fontId="12" fillId="0" borderId="34" xfId="0" applyNumberFormat="1"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37" xfId="0" applyFont="1" applyBorder="1" applyAlignment="1">
      <alignment horizontal="center" vertical="center" shrinkToFit="1"/>
    </xf>
    <xf numFmtId="0" fontId="12" fillId="0" borderId="40" xfId="0" applyFont="1" applyBorder="1" applyAlignment="1">
      <alignment horizontal="center" vertical="center" shrinkToFit="1"/>
    </xf>
    <xf numFmtId="6" fontId="11" fillId="0" borderId="31" xfId="1" applyFont="1" applyBorder="1" applyAlignment="1">
      <alignment horizontal="center" vertical="center" shrinkToFit="1"/>
    </xf>
    <xf numFmtId="6" fontId="11" fillId="0" borderId="32" xfId="1" applyFont="1" applyBorder="1" applyAlignment="1">
      <alignment horizontal="center" vertical="center" shrinkToFit="1"/>
    </xf>
    <xf numFmtId="6" fontId="11" fillId="0" borderId="33" xfId="1" applyFont="1" applyBorder="1" applyAlignment="1">
      <alignment horizontal="center" vertical="center" shrinkToFit="1"/>
    </xf>
    <xf numFmtId="6" fontId="11" fillId="0" borderId="44" xfId="1" applyFont="1" applyBorder="1" applyAlignment="1">
      <alignment horizontal="center" vertical="center" shrinkToFit="1"/>
    </xf>
    <xf numFmtId="6" fontId="11" fillId="0" borderId="0" xfId="1" applyFont="1" applyAlignment="1">
      <alignment horizontal="center" vertical="center" shrinkToFit="1"/>
    </xf>
    <xf numFmtId="6" fontId="11" fillId="0" borderId="29" xfId="1" applyFont="1" applyBorder="1" applyAlignment="1">
      <alignment horizontal="center" vertical="center" shrinkToFit="1"/>
    </xf>
    <xf numFmtId="0" fontId="11" fillId="0" borderId="5" xfId="0" applyFont="1" applyBorder="1" applyAlignment="1">
      <alignment horizontal="center" vertical="center" shrinkToFit="1"/>
    </xf>
    <xf numFmtId="6" fontId="11" fillId="0" borderId="1" xfId="0" applyNumberFormat="1" applyFont="1" applyBorder="1" applyAlignment="1">
      <alignment horizontal="center" vertical="center" shrinkToFit="1"/>
    </xf>
    <xf numFmtId="0" fontId="11" fillId="0" borderId="1" xfId="0" applyFont="1" applyBorder="1" applyAlignment="1">
      <alignment horizontal="center" vertical="center" shrinkToFit="1"/>
    </xf>
    <xf numFmtId="6" fontId="11" fillId="0" borderId="4" xfId="1" applyFont="1" applyBorder="1" applyAlignment="1">
      <alignment horizontal="right" vertical="center" shrinkToFit="1"/>
    </xf>
    <xf numFmtId="6" fontId="11" fillId="0" borderId="41" xfId="1" applyFont="1" applyBorder="1" applyAlignment="1">
      <alignment horizontal="right" vertical="center" shrinkToFit="1"/>
    </xf>
    <xf numFmtId="6" fontId="11" fillId="0" borderId="64" xfId="1" applyFont="1" applyBorder="1" applyAlignment="1">
      <alignment horizontal="right" vertical="center" shrinkToFit="1"/>
    </xf>
    <xf numFmtId="6" fontId="11" fillId="0" borderId="65" xfId="1" applyFont="1" applyBorder="1" applyAlignment="1">
      <alignment horizontal="right" vertical="center" shrinkToFit="1"/>
    </xf>
    <xf numFmtId="6" fontId="11" fillId="0" borderId="66" xfId="1" applyFont="1" applyBorder="1" applyAlignment="1">
      <alignment horizontal="right" vertical="center" shrinkToFit="1"/>
    </xf>
    <xf numFmtId="0" fontId="11" fillId="0" borderId="27" xfId="0" applyFont="1" applyBorder="1" applyAlignment="1">
      <alignment horizontal="center" vertical="center" shrinkToFit="1"/>
    </xf>
    <xf numFmtId="6" fontId="11" fillId="0" borderId="3" xfId="1" applyFont="1" applyBorder="1" applyAlignment="1">
      <alignment horizontal="center" vertical="center" shrinkToFit="1"/>
    </xf>
    <xf numFmtId="6" fontId="11" fillId="0" borderId="14" xfId="1" applyFont="1" applyBorder="1" applyAlignment="1">
      <alignment horizontal="center" vertical="center" shrinkToFit="1"/>
    </xf>
    <xf numFmtId="6" fontId="11" fillId="0" borderId="4" xfId="1" applyFont="1" applyBorder="1" applyAlignment="1">
      <alignment horizontal="center" vertical="center" shrinkToFit="1"/>
    </xf>
    <xf numFmtId="6" fontId="12" fillId="0" borderId="19" xfId="1" applyFont="1" applyBorder="1" applyAlignment="1">
      <alignment horizontal="right" vertical="center" shrinkToFit="1"/>
    </xf>
    <xf numFmtId="6" fontId="12" fillId="0" borderId="20" xfId="1" applyFont="1" applyBorder="1" applyAlignment="1">
      <alignment horizontal="right" vertical="center" shrinkToFit="1"/>
    </xf>
    <xf numFmtId="6" fontId="12" fillId="0" borderId="21" xfId="1" applyFont="1" applyBorder="1" applyAlignment="1">
      <alignment horizontal="right" vertical="center" shrinkToFit="1"/>
    </xf>
    <xf numFmtId="6" fontId="12" fillId="0" borderId="28" xfId="1" applyFont="1" applyBorder="1" applyAlignment="1">
      <alignment horizontal="right" vertical="center" shrinkToFit="1"/>
    </xf>
    <xf numFmtId="6" fontId="12" fillId="0" borderId="29" xfId="1" applyFont="1" applyBorder="1" applyAlignment="1">
      <alignment horizontal="right" vertical="center" shrinkToFit="1"/>
    </xf>
    <xf numFmtId="6" fontId="12" fillId="0" borderId="30" xfId="1" applyFont="1" applyBorder="1" applyAlignment="1">
      <alignment horizontal="right" vertical="center" shrinkToFit="1"/>
    </xf>
    <xf numFmtId="6" fontId="12" fillId="0" borderId="39" xfId="1" applyFont="1" applyBorder="1" applyAlignment="1">
      <alignment horizontal="right" vertical="center" shrinkToFit="1"/>
    </xf>
    <xf numFmtId="6" fontId="12" fillId="0" borderId="37" xfId="1" applyFont="1" applyBorder="1" applyAlignment="1">
      <alignment horizontal="right" vertical="center" shrinkToFit="1"/>
    </xf>
    <xf numFmtId="6" fontId="12" fillId="0" borderId="40" xfId="1" applyFont="1" applyBorder="1" applyAlignment="1">
      <alignment horizontal="right" vertical="center" shrinkToFit="1"/>
    </xf>
    <xf numFmtId="0" fontId="20" fillId="0" borderId="37" xfId="0" applyFont="1" applyBorder="1" applyAlignment="1">
      <alignment horizontal="center" shrinkToFit="1"/>
    </xf>
    <xf numFmtId="49" fontId="20" fillId="0" borderId="37" xfId="0" applyNumberFormat="1" applyFont="1" applyBorder="1" applyAlignment="1">
      <alignment horizontal="center" shrinkToFit="1"/>
    </xf>
    <xf numFmtId="6" fontId="12" fillId="0" borderId="3" xfId="1" applyFont="1" applyBorder="1" applyAlignment="1">
      <alignment vertical="center" shrinkToFit="1"/>
    </xf>
    <xf numFmtId="6" fontId="12" fillId="0" borderId="14" xfId="1" applyFont="1" applyBorder="1" applyAlignment="1">
      <alignment vertical="center" shrinkToFit="1"/>
    </xf>
    <xf numFmtId="6" fontId="12" fillId="0" borderId="4" xfId="1" applyFont="1" applyBorder="1" applyAlignment="1">
      <alignment vertical="center" shrinkToFit="1"/>
    </xf>
    <xf numFmtId="6" fontId="12" fillId="0" borderId="16" xfId="1" applyFont="1" applyBorder="1" applyAlignment="1">
      <alignment horizontal="right" vertical="center" shrinkToFit="1"/>
    </xf>
    <xf numFmtId="6" fontId="12" fillId="0" borderId="17" xfId="1" applyFont="1" applyBorder="1" applyAlignment="1">
      <alignment horizontal="right" vertical="center" shrinkToFit="1"/>
    </xf>
    <xf numFmtId="6" fontId="12" fillId="0" borderId="18" xfId="1" applyFont="1" applyBorder="1" applyAlignment="1">
      <alignment horizontal="right" vertical="center" shrinkToFit="1"/>
    </xf>
    <xf numFmtId="6" fontId="12" fillId="0" borderId="13" xfId="1" applyFont="1" applyBorder="1" applyAlignment="1">
      <alignment horizontal="right" vertical="center" shrinkToFit="1"/>
    </xf>
    <xf numFmtId="6" fontId="12" fillId="0" borderId="14" xfId="1" applyFont="1" applyBorder="1" applyAlignment="1">
      <alignment horizontal="right" vertical="center" shrinkToFit="1"/>
    </xf>
    <xf numFmtId="6" fontId="12" fillId="0" borderId="15" xfId="1" applyFont="1" applyBorder="1" applyAlignment="1">
      <alignment horizontal="right" vertical="center" shrinkToFit="1"/>
    </xf>
    <xf numFmtId="49" fontId="12" fillId="3" borderId="16" xfId="0" applyNumberFormat="1" applyFont="1" applyFill="1" applyBorder="1" applyAlignment="1">
      <alignment horizontal="center" vertical="center" shrinkToFit="1"/>
    </xf>
    <xf numFmtId="49" fontId="12" fillId="3" borderId="17" xfId="0" applyNumberFormat="1" applyFont="1" applyFill="1" applyBorder="1" applyAlignment="1">
      <alignment horizontal="center" vertical="center" shrinkToFit="1"/>
    </xf>
    <xf numFmtId="49" fontId="12" fillId="3" borderId="18" xfId="0" applyNumberFormat="1" applyFont="1" applyFill="1" applyBorder="1" applyAlignment="1">
      <alignment horizontal="center" vertical="center" shrinkToFit="1"/>
    </xf>
    <xf numFmtId="6" fontId="12" fillId="3" borderId="16" xfId="1" applyFont="1" applyFill="1" applyBorder="1" applyAlignment="1">
      <alignment horizontal="right" vertical="center" shrinkToFit="1"/>
    </xf>
    <xf numFmtId="6" fontId="12" fillId="3" borderId="17" xfId="1" applyFont="1" applyFill="1" applyBorder="1" applyAlignment="1">
      <alignment horizontal="right" vertical="center" shrinkToFit="1"/>
    </xf>
    <xf numFmtId="6" fontId="12" fillId="3" borderId="18" xfId="1" applyFont="1" applyFill="1" applyBorder="1" applyAlignment="1">
      <alignment horizontal="right" vertical="center" shrinkToFit="1"/>
    </xf>
    <xf numFmtId="6" fontId="12" fillId="4" borderId="8" xfId="1" applyFont="1" applyFill="1" applyBorder="1" applyAlignment="1">
      <alignment horizontal="right" vertical="center" shrinkToFit="1"/>
    </xf>
    <xf numFmtId="6" fontId="12" fillId="3" borderId="13" xfId="1" applyFont="1" applyFill="1" applyBorder="1" applyAlignment="1">
      <alignment horizontal="center" vertical="center" shrinkToFit="1"/>
    </xf>
    <xf numFmtId="6" fontId="12" fillId="3" borderId="14" xfId="1" applyFont="1" applyFill="1" applyBorder="1" applyAlignment="1">
      <alignment horizontal="center" vertical="center" shrinkToFit="1"/>
    </xf>
    <xf numFmtId="6" fontId="12" fillId="3" borderId="15" xfId="1" applyFont="1" applyFill="1" applyBorder="1" applyAlignment="1">
      <alignment horizontal="center" vertical="center" shrinkToFit="1"/>
    </xf>
    <xf numFmtId="0" fontId="20" fillId="0" borderId="0" xfId="0" applyFont="1" applyAlignment="1">
      <alignment horizontal="center" wrapText="1" shrinkToFit="1"/>
    </xf>
    <xf numFmtId="0" fontId="10" fillId="0" borderId="62" xfId="0" applyFont="1" applyBorder="1" applyAlignment="1">
      <alignment horizontal="center" vertical="center" shrinkToFit="1"/>
    </xf>
    <xf numFmtId="0" fontId="10" fillId="0" borderId="47" xfId="0" applyFont="1" applyBorder="1" applyAlignment="1">
      <alignment horizontal="center" vertical="center" shrinkToFit="1"/>
    </xf>
    <xf numFmtId="6" fontId="12" fillId="0" borderId="52" xfId="1" applyFont="1" applyBorder="1" applyAlignment="1">
      <alignment vertical="center" shrinkToFit="1"/>
    </xf>
    <xf numFmtId="6" fontId="12" fillId="0" borderId="17" xfId="1" applyFont="1" applyBorder="1" applyAlignment="1">
      <alignment vertical="center" shrinkToFit="1"/>
    </xf>
    <xf numFmtId="6" fontId="12" fillId="0" borderId="18" xfId="1" applyFont="1" applyBorder="1" applyAlignment="1">
      <alignment vertical="center" shrinkToFit="1"/>
    </xf>
    <xf numFmtId="0" fontId="10" fillId="0" borderId="38" xfId="0" applyFont="1" applyBorder="1" applyAlignment="1">
      <alignment horizontal="center" vertical="center" textRotation="255" shrinkToFit="1"/>
    </xf>
    <xf numFmtId="0" fontId="10" fillId="0" borderId="23" xfId="0" applyFont="1" applyBorder="1" applyAlignment="1">
      <alignment horizontal="center" vertical="center" textRotation="255" shrinkToFit="1"/>
    </xf>
    <xf numFmtId="0" fontId="10" fillId="0" borderId="11" xfId="0" applyFont="1" applyBorder="1" applyAlignment="1">
      <alignment horizontal="center" vertical="center" textRotation="255" shrinkToFit="1"/>
    </xf>
    <xf numFmtId="0" fontId="10" fillId="0" borderId="16" xfId="0" applyFont="1" applyBorder="1" applyAlignment="1">
      <alignment horizontal="right" vertical="center" shrinkToFit="1"/>
    </xf>
    <xf numFmtId="0" fontId="10" fillId="0" borderId="17" xfId="0" applyFont="1" applyBorder="1" applyAlignment="1">
      <alignment horizontal="right" vertical="center" shrinkToFit="1"/>
    </xf>
    <xf numFmtId="0" fontId="10" fillId="0" borderId="53" xfId="0" applyFont="1" applyBorder="1" applyAlignment="1">
      <alignment horizontal="right" vertical="center" shrinkToFit="1"/>
    </xf>
    <xf numFmtId="6" fontId="12" fillId="3" borderId="52" xfId="1" applyFont="1" applyFill="1" applyBorder="1" applyAlignment="1">
      <alignment horizontal="right" vertical="center" shrinkToFit="1"/>
    </xf>
    <xf numFmtId="6" fontId="12" fillId="3" borderId="53" xfId="1" applyFont="1" applyFill="1" applyBorder="1" applyAlignment="1">
      <alignment horizontal="right" vertical="center" shrinkToFit="1"/>
    </xf>
    <xf numFmtId="6" fontId="12" fillId="4" borderId="31" xfId="1" applyFont="1" applyFill="1" applyBorder="1" applyAlignment="1">
      <alignment horizontal="center" vertical="center" shrinkToFit="1"/>
    </xf>
    <xf numFmtId="6" fontId="12" fillId="4" borderId="32" xfId="1" applyFont="1" applyFill="1" applyBorder="1" applyAlignment="1">
      <alignment horizontal="center" vertical="center" shrinkToFit="1"/>
    </xf>
    <xf numFmtId="6" fontId="12" fillId="4" borderId="33" xfId="1" applyFont="1" applyFill="1" applyBorder="1" applyAlignment="1">
      <alignment horizontal="center" vertical="center" shrinkToFit="1"/>
    </xf>
    <xf numFmtId="0" fontId="10" fillId="0" borderId="13" xfId="0" applyFont="1" applyBorder="1" applyAlignment="1">
      <alignment horizontal="right" vertical="center" shrinkToFit="1"/>
    </xf>
    <xf numFmtId="0" fontId="10" fillId="0" borderId="14" xfId="0" applyFont="1" applyBorder="1" applyAlignment="1">
      <alignment horizontal="right" vertical="center" shrinkToFit="1"/>
    </xf>
    <xf numFmtId="0" fontId="10" fillId="0" borderId="4" xfId="0" applyFont="1" applyBorder="1" applyAlignment="1">
      <alignment horizontal="right" vertical="center" shrinkToFit="1"/>
    </xf>
    <xf numFmtId="6" fontId="12" fillId="3" borderId="3" xfId="1" applyFont="1" applyFill="1" applyBorder="1" applyAlignment="1">
      <alignment horizontal="right" vertical="center" shrinkToFit="1"/>
    </xf>
    <xf numFmtId="6" fontId="12" fillId="3" borderId="4" xfId="1" applyFont="1" applyFill="1" applyBorder="1" applyAlignment="1">
      <alignment horizontal="right" vertical="center" shrinkToFit="1"/>
    </xf>
    <xf numFmtId="6" fontId="12" fillId="0" borderId="6" xfId="1" applyFont="1" applyBorder="1" applyAlignment="1">
      <alignment horizontal="right" vertical="center" shrinkToFit="1"/>
    </xf>
    <xf numFmtId="6" fontId="12" fillId="0" borderId="5" xfId="1" applyFont="1" applyBorder="1" applyAlignment="1">
      <alignment horizontal="right" vertical="center" shrinkToFit="1"/>
    </xf>
    <xf numFmtId="6" fontId="12" fillId="0" borderId="51" xfId="1" applyFont="1" applyBorder="1" applyAlignment="1">
      <alignment horizontal="right" vertical="center" shrinkToFit="1"/>
    </xf>
    <xf numFmtId="6" fontId="12" fillId="0" borderId="53" xfId="1" applyFont="1" applyBorder="1" applyAlignment="1">
      <alignment horizontal="right" vertical="center" shrinkToFit="1"/>
    </xf>
    <xf numFmtId="6" fontId="12" fillId="0" borderId="47" xfId="1" applyFont="1" applyBorder="1" applyAlignment="1">
      <alignment horizontal="right" vertical="center" shrinkToFit="1"/>
    </xf>
    <xf numFmtId="6" fontId="12" fillId="0" borderId="48" xfId="1" applyFont="1" applyBorder="1" applyAlignment="1">
      <alignment horizontal="right" vertical="center" shrinkToFit="1"/>
    </xf>
    <xf numFmtId="0" fontId="10" fillId="0" borderId="63" xfId="0" applyFont="1" applyBorder="1" applyAlignment="1">
      <alignment horizontal="center" vertical="center" shrinkToFit="1"/>
    </xf>
    <xf numFmtId="0" fontId="10" fillId="0" borderId="49" xfId="0" applyFont="1" applyBorder="1" applyAlignment="1">
      <alignment horizontal="center" vertical="center" shrinkToFit="1"/>
    </xf>
    <xf numFmtId="6" fontId="12" fillId="0" borderId="54" xfId="1" applyFont="1" applyBorder="1" applyAlignment="1">
      <alignment vertical="center" shrinkToFit="1"/>
    </xf>
    <xf numFmtId="6" fontId="12" fillId="0" borderId="20" xfId="1" applyFont="1" applyBorder="1" applyAlignment="1">
      <alignment vertical="center" shrinkToFit="1"/>
    </xf>
    <xf numFmtId="6" fontId="12" fillId="0" borderId="21" xfId="1" applyFont="1" applyBorder="1" applyAlignment="1">
      <alignment vertical="center" shrinkToFit="1"/>
    </xf>
    <xf numFmtId="0" fontId="10" fillId="0" borderId="42" xfId="0" applyFont="1" applyBorder="1" applyAlignment="1">
      <alignment horizontal="center" vertical="center" shrinkToFit="1"/>
    </xf>
    <xf numFmtId="0" fontId="10" fillId="0" borderId="44" xfId="0" applyFont="1" applyBorder="1" applyAlignment="1">
      <alignment horizontal="center" vertical="center" shrinkToFit="1"/>
    </xf>
    <xf numFmtId="0" fontId="10" fillId="0" borderId="0" xfId="0" applyFont="1" applyAlignment="1">
      <alignment horizontal="center" vertical="center" shrinkToFit="1"/>
    </xf>
    <xf numFmtId="0" fontId="10" fillId="0" borderId="45" xfId="0" applyFont="1" applyBorder="1" applyAlignment="1">
      <alignment horizontal="center" vertical="center" shrinkToFit="1"/>
    </xf>
    <xf numFmtId="0" fontId="10" fillId="0" borderId="46" xfId="0" applyFont="1" applyBorder="1" applyAlignment="1">
      <alignment horizontal="center" vertical="center" shrinkToFit="1"/>
    </xf>
    <xf numFmtId="6" fontId="12" fillId="0" borderId="42" xfId="1" applyFont="1" applyBorder="1" applyAlignment="1">
      <alignment vertical="center" shrinkToFit="1"/>
    </xf>
    <xf numFmtId="6" fontId="12" fillId="0" borderId="2" xfId="1" applyFont="1" applyBorder="1" applyAlignment="1">
      <alignment vertical="center" shrinkToFit="1"/>
    </xf>
    <xf numFmtId="6" fontId="12" fillId="0" borderId="43" xfId="1" applyFont="1" applyBorder="1" applyAlignment="1">
      <alignment vertical="center" shrinkToFit="1"/>
    </xf>
    <xf numFmtId="6" fontId="12" fillId="0" borderId="3" xfId="1" applyFont="1" applyBorder="1" applyAlignment="1">
      <alignment horizontal="right" vertical="center" shrinkToFit="1"/>
    </xf>
    <xf numFmtId="6" fontId="12" fillId="0" borderId="4" xfId="1" applyFont="1" applyBorder="1" applyAlignment="1">
      <alignment horizontal="right" vertical="center" shrinkToFit="1"/>
    </xf>
    <xf numFmtId="6" fontId="22" fillId="0" borderId="6" xfId="1" applyFont="1" applyBorder="1" applyAlignment="1">
      <alignment horizontal="right" vertical="center" shrinkToFit="1"/>
    </xf>
    <xf numFmtId="6" fontId="22" fillId="0" borderId="5" xfId="1" applyFont="1" applyBorder="1" applyAlignment="1">
      <alignment horizontal="right" vertical="center" shrinkToFit="1"/>
    </xf>
    <xf numFmtId="6" fontId="22" fillId="0" borderId="51" xfId="1" applyFont="1" applyBorder="1" applyAlignment="1">
      <alignment horizontal="right" vertical="center" shrinkToFit="1"/>
    </xf>
    <xf numFmtId="0" fontId="10" fillId="0" borderId="19" xfId="0" applyFont="1" applyBorder="1" applyAlignment="1">
      <alignment horizontal="right" vertical="center" shrinkToFit="1"/>
    </xf>
    <xf numFmtId="0" fontId="10" fillId="0" borderId="20" xfId="0" applyFont="1" applyBorder="1" applyAlignment="1">
      <alignment horizontal="right" vertical="center" shrinkToFit="1"/>
    </xf>
    <xf numFmtId="0" fontId="10" fillId="0" borderId="55" xfId="0" applyFont="1" applyBorder="1" applyAlignment="1">
      <alignment horizontal="right" vertical="center" shrinkToFit="1"/>
    </xf>
    <xf numFmtId="6" fontId="12" fillId="0" borderId="54" xfId="1" applyFont="1" applyBorder="1" applyAlignment="1">
      <alignment horizontal="right" vertical="center" shrinkToFit="1"/>
    </xf>
    <xf numFmtId="6" fontId="12" fillId="0" borderId="55" xfId="1" applyFont="1" applyBorder="1" applyAlignment="1">
      <alignment horizontal="right" vertical="center" shrinkToFit="1"/>
    </xf>
    <xf numFmtId="6" fontId="12" fillId="0" borderId="49" xfId="1" applyFont="1" applyBorder="1" applyAlignment="1">
      <alignment horizontal="right" vertical="center" shrinkToFit="1"/>
    </xf>
    <xf numFmtId="6" fontId="12" fillId="0" borderId="50" xfId="1" applyFont="1" applyBorder="1" applyAlignment="1">
      <alignment horizontal="right" vertical="center" shrinkToFit="1"/>
    </xf>
    <xf numFmtId="0" fontId="10" fillId="0" borderId="1" xfId="0" applyFont="1" applyBorder="1" applyAlignment="1">
      <alignment horizontal="center" vertical="center" shrinkToFit="1"/>
    </xf>
    <xf numFmtId="6" fontId="12" fillId="0" borderId="31" xfId="1" applyFont="1" applyBorder="1" applyAlignment="1">
      <alignment horizontal="right" vertical="center" shrinkToFit="1"/>
    </xf>
    <xf numFmtId="6" fontId="12" fillId="0" borderId="56" xfId="1" applyFont="1" applyBorder="1" applyAlignment="1">
      <alignment horizontal="right" vertical="center" shrinkToFit="1"/>
    </xf>
    <xf numFmtId="6" fontId="12" fillId="0" borderId="29" xfId="1" applyFont="1" applyBorder="1" applyAlignment="1">
      <alignment vertical="center" shrinkToFit="1"/>
    </xf>
    <xf numFmtId="6" fontId="12" fillId="0" borderId="6" xfId="1" applyFont="1" applyBorder="1" applyAlignment="1">
      <alignment vertical="center" shrinkToFit="1"/>
    </xf>
    <xf numFmtId="6" fontId="12" fillId="0" borderId="52" xfId="1" applyFont="1" applyBorder="1" applyAlignment="1">
      <alignment horizontal="right" vertical="center" shrinkToFit="1"/>
    </xf>
    <xf numFmtId="6" fontId="12" fillId="0" borderId="37" xfId="1" applyFont="1" applyBorder="1" applyAlignment="1">
      <alignment horizontal="center" shrinkToFit="1"/>
    </xf>
    <xf numFmtId="6" fontId="12" fillId="0" borderId="34" xfId="1" applyFont="1" applyBorder="1" applyAlignment="1">
      <alignment horizontal="center" vertical="center" shrinkToFit="1"/>
    </xf>
    <xf numFmtId="6" fontId="12" fillId="0" borderId="35" xfId="1" applyFont="1" applyBorder="1" applyAlignment="1">
      <alignment horizontal="center" vertical="center" shrinkToFit="1"/>
    </xf>
    <xf numFmtId="6" fontId="12" fillId="0" borderId="36" xfId="1" applyFont="1" applyBorder="1" applyAlignment="1">
      <alignment horizontal="center" vertical="center" shrinkToFit="1"/>
    </xf>
    <xf numFmtId="6" fontId="12" fillId="0" borderId="39" xfId="1" applyFont="1" applyBorder="1" applyAlignment="1">
      <alignment horizontal="center" vertical="center" shrinkToFit="1"/>
    </xf>
    <xf numFmtId="6" fontId="12" fillId="0" borderId="37" xfId="1" applyFont="1" applyBorder="1" applyAlignment="1">
      <alignment horizontal="center" vertical="center" shrinkToFit="1"/>
    </xf>
    <xf numFmtId="6" fontId="12" fillId="0" borderId="40" xfId="1" applyFont="1" applyBorder="1" applyAlignment="1">
      <alignment horizontal="center" vertical="center" shrinkToFit="1"/>
    </xf>
    <xf numFmtId="6" fontId="12" fillId="4" borderId="31" xfId="1" applyFont="1" applyFill="1" applyBorder="1" applyAlignment="1">
      <alignment horizontal="right" vertical="center" shrinkToFit="1"/>
    </xf>
    <xf numFmtId="6" fontId="12" fillId="4" borderId="32" xfId="1" applyFont="1" applyFill="1" applyBorder="1" applyAlignment="1">
      <alignment horizontal="right" vertical="center" shrinkToFit="1"/>
    </xf>
    <xf numFmtId="6" fontId="12" fillId="4" borderId="33" xfId="1" applyFont="1" applyFill="1" applyBorder="1" applyAlignment="1">
      <alignment horizontal="right" vertical="center" shrinkToFit="1"/>
    </xf>
    <xf numFmtId="0" fontId="18" fillId="0" borderId="0" xfId="0" applyFont="1" applyAlignment="1">
      <alignment horizontal="center" shrinkToFit="1"/>
    </xf>
    <xf numFmtId="0" fontId="11" fillId="0" borderId="1" xfId="0" applyFont="1" applyBorder="1" applyAlignment="1">
      <alignment horizontal="center" vertical="center"/>
    </xf>
    <xf numFmtId="6" fontId="11" fillId="0" borderId="1" xfId="0" applyNumberFormat="1" applyFont="1" applyBorder="1" applyAlignment="1">
      <alignment horizontal="center" vertical="center"/>
    </xf>
    <xf numFmtId="6" fontId="11" fillId="0" borderId="1" xfId="0" applyNumberFormat="1" applyFont="1" applyBorder="1" applyAlignment="1">
      <alignment horizontal="center" vertical="center" wrapText="1"/>
    </xf>
    <xf numFmtId="0" fontId="10" fillId="0" borderId="3"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4" xfId="0" applyFont="1" applyBorder="1" applyAlignment="1">
      <alignment horizontal="center" vertical="center" shrinkToFit="1"/>
    </xf>
    <xf numFmtId="6" fontId="21" fillId="0" borderId="44" xfId="1" applyFont="1" applyBorder="1" applyAlignment="1">
      <alignment horizontal="left" vertical="center" shrinkToFit="1"/>
    </xf>
    <xf numFmtId="6" fontId="21" fillId="0" borderId="0" xfId="1" applyFont="1" applyAlignment="1">
      <alignment horizontal="left" vertical="center" shrinkToFit="1"/>
    </xf>
    <xf numFmtId="6" fontId="22" fillId="0" borderId="29" xfId="1" applyFont="1" applyBorder="1" applyAlignment="1">
      <alignment horizontal="center" shrinkToFit="1"/>
    </xf>
    <xf numFmtId="6" fontId="11" fillId="0" borderId="0" xfId="1" applyFont="1" applyAlignment="1">
      <alignment horizontal="left" vertical="center" shrinkToFit="1"/>
    </xf>
    <xf numFmtId="0" fontId="11" fillId="0" borderId="0" xfId="0" applyFont="1" applyAlignment="1">
      <alignment horizontal="center"/>
    </xf>
    <xf numFmtId="0" fontId="11" fillId="0" borderId="29" xfId="0" applyFont="1" applyBorder="1" applyAlignment="1">
      <alignment horizontal="center"/>
    </xf>
    <xf numFmtId="6" fontId="11" fillId="0" borderId="42" xfId="0" applyNumberFormat="1" applyFont="1" applyBorder="1" applyAlignment="1">
      <alignment horizontal="center" vertical="center"/>
    </xf>
    <xf numFmtId="6" fontId="11" fillId="0" borderId="2" xfId="0" applyNumberFormat="1" applyFont="1" applyBorder="1" applyAlignment="1">
      <alignment horizontal="center" vertical="center"/>
    </xf>
    <xf numFmtId="6" fontId="11" fillId="0" borderId="43" xfId="0" applyNumberFormat="1" applyFont="1" applyBorder="1" applyAlignment="1">
      <alignment horizontal="center" vertical="center"/>
    </xf>
    <xf numFmtId="6" fontId="11" fillId="0" borderId="46" xfId="0" applyNumberFormat="1" applyFont="1" applyBorder="1" applyAlignment="1">
      <alignment horizontal="center" vertical="center"/>
    </xf>
    <xf numFmtId="6" fontId="11" fillId="0" borderId="29" xfId="0" applyNumberFormat="1" applyFont="1" applyBorder="1" applyAlignment="1">
      <alignment horizontal="center" vertical="center"/>
    </xf>
    <xf numFmtId="6" fontId="11" fillId="0" borderId="6" xfId="0" applyNumberFormat="1" applyFont="1" applyBorder="1" applyAlignment="1">
      <alignment horizontal="center" vertical="center"/>
    </xf>
    <xf numFmtId="6" fontId="11" fillId="0" borderId="62" xfId="1" applyFont="1" applyBorder="1" applyAlignment="1">
      <alignment horizontal="center" vertical="center" shrinkToFit="1"/>
    </xf>
    <xf numFmtId="6" fontId="11" fillId="0" borderId="47" xfId="1" applyFont="1" applyBorder="1" applyAlignment="1">
      <alignment horizontal="center" vertical="center" shrinkToFit="1"/>
    </xf>
    <xf numFmtId="6" fontId="11" fillId="0" borderId="48" xfId="1" applyFont="1" applyBorder="1" applyAlignment="1">
      <alignment horizontal="center" vertical="center" shrinkToFit="1"/>
    </xf>
    <xf numFmtId="6" fontId="11" fillId="0" borderId="63" xfId="1" applyFont="1" applyBorder="1" applyAlignment="1">
      <alignment horizontal="center" vertical="center" shrinkToFit="1"/>
    </xf>
    <xf numFmtId="6" fontId="11" fillId="0" borderId="49" xfId="1" applyFont="1" applyBorder="1" applyAlignment="1">
      <alignment horizontal="center" vertical="center" shrinkToFit="1"/>
    </xf>
    <xf numFmtId="6" fontId="11" fillId="0" borderId="50" xfId="1"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59" xfId="0" applyFont="1" applyBorder="1" applyAlignment="1">
      <alignment horizontal="center" vertical="center" shrinkToFit="1"/>
    </xf>
    <xf numFmtId="0" fontId="10" fillId="0" borderId="61" xfId="0" applyFont="1" applyBorder="1" applyAlignment="1">
      <alignment horizontal="center" vertical="center" shrinkToFit="1"/>
    </xf>
    <xf numFmtId="0" fontId="10" fillId="0" borderId="35" xfId="0" applyFont="1" applyBorder="1" applyAlignment="1">
      <alignment horizontal="center" vertical="center" shrinkToFit="1"/>
    </xf>
    <xf numFmtId="6" fontId="12" fillId="0" borderId="15" xfId="1" applyFont="1" applyBorder="1" applyAlignment="1">
      <alignment vertical="center" shrinkToFit="1"/>
    </xf>
    <xf numFmtId="0" fontId="10" fillId="0" borderId="54"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55" xfId="0" applyFont="1" applyBorder="1" applyAlignment="1">
      <alignment horizontal="center" vertical="center" shrinkToFit="1"/>
    </xf>
    <xf numFmtId="6" fontId="12" fillId="0" borderId="58" xfId="1" applyFont="1" applyBorder="1" applyAlignment="1">
      <alignment vertical="center" shrinkToFit="1"/>
    </xf>
    <xf numFmtId="6" fontId="12" fillId="0" borderId="37" xfId="1" applyFont="1" applyBorder="1" applyAlignment="1">
      <alignment vertical="center" shrinkToFit="1"/>
    </xf>
    <xf numFmtId="6" fontId="12" fillId="0" borderId="40" xfId="1" applyFont="1" applyBorder="1" applyAlignment="1">
      <alignment vertical="center" shrinkToFit="1"/>
    </xf>
    <xf numFmtId="6" fontId="16" fillId="0" borderId="31" xfId="0" applyNumberFormat="1" applyFont="1" applyBorder="1" applyAlignment="1">
      <alignment horizontal="right" vertical="center"/>
    </xf>
    <xf numFmtId="0" fontId="16" fillId="0" borderId="32" xfId="0" applyFont="1" applyBorder="1" applyAlignment="1">
      <alignment horizontal="right" vertical="center"/>
    </xf>
    <xf numFmtId="0" fontId="16" fillId="0" borderId="33" xfId="0" applyFont="1" applyBorder="1" applyAlignment="1">
      <alignment horizontal="right" vertical="center"/>
    </xf>
    <xf numFmtId="0" fontId="15" fillId="0" borderId="1" xfId="0" applyFont="1" applyBorder="1" applyAlignment="1">
      <alignment horizontal="center" vertical="center"/>
    </xf>
    <xf numFmtId="6" fontId="15" fillId="0" borderId="1" xfId="1" applyFont="1" applyBorder="1" applyAlignment="1">
      <alignment horizontal="center" vertical="center"/>
    </xf>
    <xf numFmtId="0" fontId="14" fillId="0" borderId="0" xfId="0" applyFont="1" applyAlignment="1">
      <alignment horizontal="left" vertical="center"/>
    </xf>
    <xf numFmtId="0" fontId="13" fillId="0" borderId="0" xfId="0" applyFont="1" applyAlignment="1">
      <alignment horizontal="left" vertical="center"/>
    </xf>
    <xf numFmtId="0" fontId="7" fillId="0" borderId="0" xfId="0" applyFont="1" applyAlignment="1">
      <alignment horizontal="center"/>
    </xf>
    <xf numFmtId="0" fontId="9" fillId="0" borderId="0" xfId="0" applyFont="1" applyAlignment="1">
      <alignment horizontal="left" vertical="center" textRotation="255"/>
    </xf>
    <xf numFmtId="0" fontId="8" fillId="0" borderId="0" xfId="0" applyFont="1" applyAlignment="1">
      <alignment horizontal="right" vertical="center" textRotation="255"/>
    </xf>
    <xf numFmtId="0" fontId="3" fillId="0" borderId="0" xfId="0" applyFont="1" applyAlignment="1">
      <alignment horizontal="center" vertical="center"/>
    </xf>
    <xf numFmtId="6" fontId="5" fillId="0" borderId="38" xfId="0" applyNumberFormat="1" applyFont="1" applyBorder="1" applyAlignment="1">
      <alignment horizontal="right" vertical="center"/>
    </xf>
    <xf numFmtId="0" fontId="5" fillId="0" borderId="11" xfId="0" applyFont="1" applyBorder="1" applyAlignment="1">
      <alignment horizontal="right" vertical="center"/>
    </xf>
    <xf numFmtId="6" fontId="5" fillId="0" borderId="36" xfId="0" applyNumberFormat="1" applyFont="1" applyBorder="1" applyAlignment="1">
      <alignment horizontal="right" vertical="center"/>
    </xf>
    <xf numFmtId="0" fontId="5" fillId="0" borderId="40" xfId="0" applyFont="1" applyBorder="1" applyAlignment="1">
      <alignment horizontal="right" vertical="center"/>
    </xf>
  </cellXfs>
  <cellStyles count="2">
    <cellStyle name="通貨" xfId="1" builtinId="7"/>
    <cellStyle name="標準" xfId="0" builtinId="0"/>
  </cellStyles>
  <dxfs count="0"/>
  <tableStyles count="0" defaultTableStyle="TableStyleMedium2" defaultPivotStyle="PivotStyleLight16"/>
  <colors>
    <mruColors>
      <color rgb="FFFFE7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4</xdr:col>
      <xdr:colOff>233517</xdr:colOff>
      <xdr:row>66</xdr:row>
      <xdr:rowOff>258097</xdr:rowOff>
    </xdr:from>
    <xdr:ext cx="602226" cy="392800"/>
    <xdr:sp macro="" textlink="">
      <xdr:nvSpPr>
        <xdr:cNvPr id="3" name="テキスト ボックス 2">
          <a:extLst>
            <a:ext uri="{FF2B5EF4-FFF2-40B4-BE49-F238E27FC236}">
              <a16:creationId xmlns:a16="http://schemas.microsoft.com/office/drawing/2014/main" id="{0D8F955A-7843-438F-9C2B-921FFD6AF30A}"/>
            </a:ext>
          </a:extLst>
        </xdr:cNvPr>
        <xdr:cNvSpPr txBox="1"/>
      </xdr:nvSpPr>
      <xdr:spPr>
        <a:xfrm>
          <a:off x="2237577" y="3378609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245807</xdr:colOff>
      <xdr:row>70</xdr:row>
      <xdr:rowOff>221226</xdr:rowOff>
    </xdr:from>
    <xdr:ext cx="737419" cy="405580"/>
    <xdr:sp macro="" textlink="">
      <xdr:nvSpPr>
        <xdr:cNvPr id="5" name="テキスト ボックス 4">
          <a:extLst>
            <a:ext uri="{FF2B5EF4-FFF2-40B4-BE49-F238E27FC236}">
              <a16:creationId xmlns:a16="http://schemas.microsoft.com/office/drawing/2014/main" id="{2C3B4469-4796-4C46-8795-354D8C8CE4E3}"/>
            </a:ext>
          </a:extLst>
        </xdr:cNvPr>
        <xdr:cNvSpPr txBox="1"/>
      </xdr:nvSpPr>
      <xdr:spPr>
        <a:xfrm>
          <a:off x="2249130" y="364653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344128</xdr:colOff>
      <xdr:row>69</xdr:row>
      <xdr:rowOff>221225</xdr:rowOff>
    </xdr:from>
    <xdr:ext cx="602226" cy="392800"/>
    <xdr:sp macro="" textlink="">
      <xdr:nvSpPr>
        <xdr:cNvPr id="7" name="テキスト ボックス 6">
          <a:extLst>
            <a:ext uri="{FF2B5EF4-FFF2-40B4-BE49-F238E27FC236}">
              <a16:creationId xmlns:a16="http://schemas.microsoft.com/office/drawing/2014/main" id="{C49B7DC8-21D4-4301-9576-25600C62DF40}"/>
            </a:ext>
          </a:extLst>
        </xdr:cNvPr>
        <xdr:cNvSpPr txBox="1"/>
      </xdr:nvSpPr>
      <xdr:spPr>
        <a:xfrm>
          <a:off x="2347451" y="35961483"/>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64</xdr:row>
      <xdr:rowOff>221226</xdr:rowOff>
    </xdr:from>
    <xdr:ext cx="602226" cy="392800"/>
    <xdr:sp macro="" textlink="">
      <xdr:nvSpPr>
        <xdr:cNvPr id="8" name="テキスト ボックス 7">
          <a:extLst>
            <a:ext uri="{FF2B5EF4-FFF2-40B4-BE49-F238E27FC236}">
              <a16:creationId xmlns:a16="http://schemas.microsoft.com/office/drawing/2014/main" id="{9A28C0B6-4E62-423F-9668-C5E40E47758B}"/>
            </a:ext>
          </a:extLst>
        </xdr:cNvPr>
        <xdr:cNvSpPr txBox="1"/>
      </xdr:nvSpPr>
      <xdr:spPr>
        <a:xfrm>
          <a:off x="2249866" y="3326154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63</xdr:row>
      <xdr:rowOff>233516</xdr:rowOff>
    </xdr:from>
    <xdr:ext cx="737419" cy="405580"/>
    <xdr:sp macro="" textlink="">
      <xdr:nvSpPr>
        <xdr:cNvPr id="9" name="テキスト ボックス 8">
          <a:extLst>
            <a:ext uri="{FF2B5EF4-FFF2-40B4-BE49-F238E27FC236}">
              <a16:creationId xmlns:a16="http://schemas.microsoft.com/office/drawing/2014/main" id="{B68E0C80-E94D-482B-A5F8-22CBB458FA9F}"/>
            </a:ext>
          </a:extLst>
        </xdr:cNvPr>
        <xdr:cNvSpPr txBox="1"/>
      </xdr:nvSpPr>
      <xdr:spPr>
        <a:xfrm>
          <a:off x="2163834" y="3278615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73</xdr:row>
      <xdr:rowOff>221226</xdr:rowOff>
    </xdr:from>
    <xdr:ext cx="737419" cy="405580"/>
    <xdr:sp macro="" textlink="">
      <xdr:nvSpPr>
        <xdr:cNvPr id="10" name="テキスト ボックス 9">
          <a:extLst>
            <a:ext uri="{FF2B5EF4-FFF2-40B4-BE49-F238E27FC236}">
              <a16:creationId xmlns:a16="http://schemas.microsoft.com/office/drawing/2014/main" id="{74FBCED0-8F35-458C-BAEE-9A3DDF13E958}"/>
            </a:ext>
          </a:extLst>
        </xdr:cNvPr>
        <xdr:cNvSpPr txBox="1"/>
      </xdr:nvSpPr>
      <xdr:spPr>
        <a:xfrm>
          <a:off x="2261420" y="3797709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147484</xdr:colOff>
      <xdr:row>67</xdr:row>
      <xdr:rowOff>172064</xdr:rowOff>
    </xdr:from>
    <xdr:ext cx="737419" cy="405580"/>
    <xdr:sp macro="" textlink="">
      <xdr:nvSpPr>
        <xdr:cNvPr id="13" name="テキスト ボックス 12">
          <a:extLst>
            <a:ext uri="{FF2B5EF4-FFF2-40B4-BE49-F238E27FC236}">
              <a16:creationId xmlns:a16="http://schemas.microsoft.com/office/drawing/2014/main" id="{740238D8-907D-43FE-8DB6-B6D25411D323}"/>
            </a:ext>
          </a:extLst>
        </xdr:cNvPr>
        <xdr:cNvSpPr txBox="1"/>
      </xdr:nvSpPr>
      <xdr:spPr>
        <a:xfrm>
          <a:off x="2150807" y="3490451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356419</xdr:colOff>
      <xdr:row>72</xdr:row>
      <xdr:rowOff>196645</xdr:rowOff>
    </xdr:from>
    <xdr:ext cx="602226" cy="392800"/>
    <xdr:sp macro="" textlink="">
      <xdr:nvSpPr>
        <xdr:cNvPr id="14" name="テキスト ボックス 13">
          <a:extLst>
            <a:ext uri="{FF2B5EF4-FFF2-40B4-BE49-F238E27FC236}">
              <a16:creationId xmlns:a16="http://schemas.microsoft.com/office/drawing/2014/main" id="{612BCA46-9CA8-4017-8C6E-BCBEDE50834D}"/>
            </a:ext>
          </a:extLst>
        </xdr:cNvPr>
        <xdr:cNvSpPr txBox="1"/>
      </xdr:nvSpPr>
      <xdr:spPr>
        <a:xfrm>
          <a:off x="2359742" y="37448613"/>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147483</xdr:colOff>
      <xdr:row>42</xdr:row>
      <xdr:rowOff>221227</xdr:rowOff>
    </xdr:from>
    <xdr:ext cx="737419" cy="405580"/>
    <xdr:sp macro="" textlink="">
      <xdr:nvSpPr>
        <xdr:cNvPr id="2" name="テキスト ボックス 1">
          <a:extLst>
            <a:ext uri="{FF2B5EF4-FFF2-40B4-BE49-F238E27FC236}">
              <a16:creationId xmlns:a16="http://schemas.microsoft.com/office/drawing/2014/main" id="{678745A1-8EC5-45A5-B7C6-EDC21527323D}"/>
            </a:ext>
          </a:extLst>
        </xdr:cNvPr>
        <xdr:cNvSpPr txBox="1"/>
      </xdr:nvSpPr>
      <xdr:spPr>
        <a:xfrm>
          <a:off x="2151543" y="2651022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41</xdr:row>
      <xdr:rowOff>258097</xdr:rowOff>
    </xdr:from>
    <xdr:ext cx="602226" cy="392800"/>
    <xdr:sp macro="" textlink="">
      <xdr:nvSpPr>
        <xdr:cNvPr id="3" name="テキスト ボックス 2">
          <a:extLst>
            <a:ext uri="{FF2B5EF4-FFF2-40B4-BE49-F238E27FC236}">
              <a16:creationId xmlns:a16="http://schemas.microsoft.com/office/drawing/2014/main" id="{EA8071F8-A25D-41D8-B815-4FBDB1FB5F3C}"/>
            </a:ext>
          </a:extLst>
        </xdr:cNvPr>
        <xdr:cNvSpPr txBox="1"/>
      </xdr:nvSpPr>
      <xdr:spPr>
        <a:xfrm>
          <a:off x="2237577" y="2614323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36</xdr:row>
      <xdr:rowOff>245806</xdr:rowOff>
    </xdr:from>
    <xdr:ext cx="737419" cy="405580"/>
    <xdr:sp macro="" textlink="">
      <xdr:nvSpPr>
        <xdr:cNvPr id="4" name="テキスト ボックス 3">
          <a:extLst>
            <a:ext uri="{FF2B5EF4-FFF2-40B4-BE49-F238E27FC236}">
              <a16:creationId xmlns:a16="http://schemas.microsoft.com/office/drawing/2014/main" id="{3D8589F2-81DE-474C-8B9C-17548A981E54}"/>
            </a:ext>
          </a:extLst>
        </xdr:cNvPr>
        <xdr:cNvSpPr txBox="1"/>
      </xdr:nvSpPr>
      <xdr:spPr>
        <a:xfrm>
          <a:off x="2225285" y="2290006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35</xdr:row>
      <xdr:rowOff>245807</xdr:rowOff>
    </xdr:from>
    <xdr:ext cx="737419" cy="405580"/>
    <xdr:sp macro="" textlink="">
      <xdr:nvSpPr>
        <xdr:cNvPr id="5" name="テキスト ボックス 4">
          <a:extLst>
            <a:ext uri="{FF2B5EF4-FFF2-40B4-BE49-F238E27FC236}">
              <a16:creationId xmlns:a16="http://schemas.microsoft.com/office/drawing/2014/main" id="{21AC9CDD-7606-4DD0-A2B2-4906143A0962}"/>
            </a:ext>
          </a:extLst>
        </xdr:cNvPr>
        <xdr:cNvSpPr txBox="1"/>
      </xdr:nvSpPr>
      <xdr:spPr>
        <a:xfrm>
          <a:off x="2471092" y="2249620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37</xdr:row>
      <xdr:rowOff>184355</xdr:rowOff>
    </xdr:from>
    <xdr:ext cx="602226" cy="392800"/>
    <xdr:sp macro="" textlink="">
      <xdr:nvSpPr>
        <xdr:cNvPr id="6" name="テキスト ボックス 5">
          <a:extLst>
            <a:ext uri="{FF2B5EF4-FFF2-40B4-BE49-F238E27FC236}">
              <a16:creationId xmlns:a16="http://schemas.microsoft.com/office/drawing/2014/main" id="{82213B19-DD31-445E-877C-6790E1D5B05B}"/>
            </a:ext>
          </a:extLst>
        </xdr:cNvPr>
        <xdr:cNvSpPr txBox="1"/>
      </xdr:nvSpPr>
      <xdr:spPr>
        <a:xfrm>
          <a:off x="2262157" y="2324247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34</xdr:row>
      <xdr:rowOff>245806</xdr:rowOff>
    </xdr:from>
    <xdr:ext cx="602226" cy="392800"/>
    <xdr:sp macro="" textlink="">
      <xdr:nvSpPr>
        <xdr:cNvPr id="7" name="テキスト ボックス 6">
          <a:extLst>
            <a:ext uri="{FF2B5EF4-FFF2-40B4-BE49-F238E27FC236}">
              <a16:creationId xmlns:a16="http://schemas.microsoft.com/office/drawing/2014/main" id="{90153D8D-A2E2-4CD9-91F4-2839CFD05FD9}"/>
            </a:ext>
          </a:extLst>
        </xdr:cNvPr>
        <xdr:cNvSpPr txBox="1"/>
      </xdr:nvSpPr>
      <xdr:spPr>
        <a:xfrm>
          <a:off x="2507962" y="2209234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40</xdr:row>
      <xdr:rowOff>221226</xdr:rowOff>
    </xdr:from>
    <xdr:ext cx="602226" cy="392800"/>
    <xdr:sp macro="" textlink="">
      <xdr:nvSpPr>
        <xdr:cNvPr id="8" name="テキスト ボックス 7">
          <a:extLst>
            <a:ext uri="{FF2B5EF4-FFF2-40B4-BE49-F238E27FC236}">
              <a16:creationId xmlns:a16="http://schemas.microsoft.com/office/drawing/2014/main" id="{D878720F-C7EF-450A-B628-D2048E1487B8}"/>
            </a:ext>
          </a:extLst>
        </xdr:cNvPr>
        <xdr:cNvSpPr txBox="1"/>
      </xdr:nvSpPr>
      <xdr:spPr>
        <a:xfrm>
          <a:off x="2249866" y="2570250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39</xdr:row>
      <xdr:rowOff>233516</xdr:rowOff>
    </xdr:from>
    <xdr:ext cx="737419" cy="405580"/>
    <xdr:sp macro="" textlink="">
      <xdr:nvSpPr>
        <xdr:cNvPr id="9" name="テキスト ボックス 8">
          <a:extLst>
            <a:ext uri="{FF2B5EF4-FFF2-40B4-BE49-F238E27FC236}">
              <a16:creationId xmlns:a16="http://schemas.microsoft.com/office/drawing/2014/main" id="{6CC1A5C2-8B77-48D0-A76B-D2016F1B032C}"/>
            </a:ext>
          </a:extLst>
        </xdr:cNvPr>
        <xdr:cNvSpPr txBox="1"/>
      </xdr:nvSpPr>
      <xdr:spPr>
        <a:xfrm>
          <a:off x="2163834" y="2531093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147483</xdr:colOff>
      <xdr:row>63</xdr:row>
      <xdr:rowOff>221227</xdr:rowOff>
    </xdr:from>
    <xdr:ext cx="737419" cy="405580"/>
    <xdr:sp macro="" textlink="">
      <xdr:nvSpPr>
        <xdr:cNvPr id="2" name="テキスト ボックス 1">
          <a:extLst>
            <a:ext uri="{FF2B5EF4-FFF2-40B4-BE49-F238E27FC236}">
              <a16:creationId xmlns:a16="http://schemas.microsoft.com/office/drawing/2014/main" id="{36ADD9D3-4588-4FA7-B690-00F78A0A3B49}"/>
            </a:ext>
          </a:extLst>
        </xdr:cNvPr>
        <xdr:cNvSpPr txBox="1"/>
      </xdr:nvSpPr>
      <xdr:spPr>
        <a:xfrm>
          <a:off x="2151543" y="346864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62</xdr:row>
      <xdr:rowOff>258097</xdr:rowOff>
    </xdr:from>
    <xdr:ext cx="602226" cy="392800"/>
    <xdr:sp macro="" textlink="">
      <xdr:nvSpPr>
        <xdr:cNvPr id="3" name="テキスト ボックス 2">
          <a:extLst>
            <a:ext uri="{FF2B5EF4-FFF2-40B4-BE49-F238E27FC236}">
              <a16:creationId xmlns:a16="http://schemas.microsoft.com/office/drawing/2014/main" id="{AE01A095-BF98-445E-B6C0-4EF01329C818}"/>
            </a:ext>
          </a:extLst>
        </xdr:cNvPr>
        <xdr:cNvSpPr txBox="1"/>
      </xdr:nvSpPr>
      <xdr:spPr>
        <a:xfrm>
          <a:off x="2237577" y="3423567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54</xdr:row>
      <xdr:rowOff>245806</xdr:rowOff>
    </xdr:from>
    <xdr:ext cx="737419" cy="405580"/>
    <xdr:sp macro="" textlink="">
      <xdr:nvSpPr>
        <xdr:cNvPr id="4" name="テキスト ボックス 3">
          <a:extLst>
            <a:ext uri="{FF2B5EF4-FFF2-40B4-BE49-F238E27FC236}">
              <a16:creationId xmlns:a16="http://schemas.microsoft.com/office/drawing/2014/main" id="{E33595D3-EA08-40C5-AC9F-D2EC6903F52D}"/>
            </a:ext>
          </a:extLst>
        </xdr:cNvPr>
        <xdr:cNvSpPr txBox="1"/>
      </xdr:nvSpPr>
      <xdr:spPr>
        <a:xfrm>
          <a:off x="2225285" y="3032194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53</xdr:row>
      <xdr:rowOff>245807</xdr:rowOff>
    </xdr:from>
    <xdr:ext cx="737419" cy="405580"/>
    <xdr:sp macro="" textlink="">
      <xdr:nvSpPr>
        <xdr:cNvPr id="5" name="テキスト ボックス 4">
          <a:extLst>
            <a:ext uri="{FF2B5EF4-FFF2-40B4-BE49-F238E27FC236}">
              <a16:creationId xmlns:a16="http://schemas.microsoft.com/office/drawing/2014/main" id="{2A4947F2-2ECC-48A0-8172-895F67626771}"/>
            </a:ext>
          </a:extLst>
        </xdr:cNvPr>
        <xdr:cNvSpPr txBox="1"/>
      </xdr:nvSpPr>
      <xdr:spPr>
        <a:xfrm>
          <a:off x="2471092" y="2983426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55</xdr:row>
      <xdr:rowOff>184355</xdr:rowOff>
    </xdr:from>
    <xdr:ext cx="602226" cy="392800"/>
    <xdr:sp macro="" textlink="">
      <xdr:nvSpPr>
        <xdr:cNvPr id="6" name="テキスト ボックス 5">
          <a:extLst>
            <a:ext uri="{FF2B5EF4-FFF2-40B4-BE49-F238E27FC236}">
              <a16:creationId xmlns:a16="http://schemas.microsoft.com/office/drawing/2014/main" id="{BCE0A495-56F8-4759-AC17-5072B343CCB6}"/>
            </a:ext>
          </a:extLst>
        </xdr:cNvPr>
        <xdr:cNvSpPr txBox="1"/>
      </xdr:nvSpPr>
      <xdr:spPr>
        <a:xfrm>
          <a:off x="2262157" y="3074817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52</xdr:row>
      <xdr:rowOff>245806</xdr:rowOff>
    </xdr:from>
    <xdr:ext cx="602226" cy="392800"/>
    <xdr:sp macro="" textlink="">
      <xdr:nvSpPr>
        <xdr:cNvPr id="7" name="テキスト ボックス 6">
          <a:extLst>
            <a:ext uri="{FF2B5EF4-FFF2-40B4-BE49-F238E27FC236}">
              <a16:creationId xmlns:a16="http://schemas.microsoft.com/office/drawing/2014/main" id="{01327422-7A5C-48D7-8FB6-A305DEB7D3FD}"/>
            </a:ext>
          </a:extLst>
        </xdr:cNvPr>
        <xdr:cNvSpPr txBox="1"/>
      </xdr:nvSpPr>
      <xdr:spPr>
        <a:xfrm>
          <a:off x="2507962" y="2934658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61</xdr:row>
      <xdr:rowOff>221226</xdr:rowOff>
    </xdr:from>
    <xdr:ext cx="602226" cy="392800"/>
    <xdr:sp macro="" textlink="">
      <xdr:nvSpPr>
        <xdr:cNvPr id="8" name="テキスト ボックス 7">
          <a:extLst>
            <a:ext uri="{FF2B5EF4-FFF2-40B4-BE49-F238E27FC236}">
              <a16:creationId xmlns:a16="http://schemas.microsoft.com/office/drawing/2014/main" id="{29F63A57-55D4-46A3-B274-830171DB8D07}"/>
            </a:ext>
          </a:extLst>
        </xdr:cNvPr>
        <xdr:cNvSpPr txBox="1"/>
      </xdr:nvSpPr>
      <xdr:spPr>
        <a:xfrm>
          <a:off x="2249866" y="3371112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60</xdr:row>
      <xdr:rowOff>233516</xdr:rowOff>
    </xdr:from>
    <xdr:ext cx="737419" cy="405580"/>
    <xdr:sp macro="" textlink="">
      <xdr:nvSpPr>
        <xdr:cNvPr id="9" name="テキスト ボックス 8">
          <a:extLst>
            <a:ext uri="{FF2B5EF4-FFF2-40B4-BE49-F238E27FC236}">
              <a16:creationId xmlns:a16="http://schemas.microsoft.com/office/drawing/2014/main" id="{F0490BF8-7A22-4643-9D72-71E9E7EA3DB8}"/>
            </a:ext>
          </a:extLst>
        </xdr:cNvPr>
        <xdr:cNvSpPr txBox="1"/>
      </xdr:nvSpPr>
      <xdr:spPr>
        <a:xfrm>
          <a:off x="2163834" y="3323573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270386</xdr:colOff>
      <xdr:row>83</xdr:row>
      <xdr:rowOff>159774</xdr:rowOff>
    </xdr:from>
    <xdr:ext cx="602226" cy="392800"/>
    <xdr:sp macro="" textlink="">
      <xdr:nvSpPr>
        <xdr:cNvPr id="10" name="テキスト ボックス 9">
          <a:extLst>
            <a:ext uri="{FF2B5EF4-FFF2-40B4-BE49-F238E27FC236}">
              <a16:creationId xmlns:a16="http://schemas.microsoft.com/office/drawing/2014/main" id="{01336B34-9C40-4422-9802-6C869A51F840}"/>
            </a:ext>
          </a:extLst>
        </xdr:cNvPr>
        <xdr:cNvSpPr txBox="1"/>
      </xdr:nvSpPr>
      <xdr:spPr>
        <a:xfrm>
          <a:off x="2274446" y="43647114"/>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82</xdr:row>
      <xdr:rowOff>159775</xdr:rowOff>
    </xdr:from>
    <xdr:ext cx="737419" cy="405580"/>
    <xdr:sp macro="" textlink="">
      <xdr:nvSpPr>
        <xdr:cNvPr id="11" name="テキスト ボックス 10">
          <a:extLst>
            <a:ext uri="{FF2B5EF4-FFF2-40B4-BE49-F238E27FC236}">
              <a16:creationId xmlns:a16="http://schemas.microsoft.com/office/drawing/2014/main" id="{42E0C509-3CFE-42BE-871C-145561079F13}"/>
            </a:ext>
          </a:extLst>
        </xdr:cNvPr>
        <xdr:cNvSpPr txBox="1"/>
      </xdr:nvSpPr>
      <xdr:spPr>
        <a:xfrm>
          <a:off x="2163834" y="43220395"/>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twoCellAnchor>
    <xdr:from>
      <xdr:col>11</xdr:col>
      <xdr:colOff>258097</xdr:colOff>
      <xdr:row>97</xdr:row>
      <xdr:rowOff>98322</xdr:rowOff>
    </xdr:from>
    <xdr:to>
      <xdr:col>11</xdr:col>
      <xdr:colOff>413545</xdr:colOff>
      <xdr:row>98</xdr:row>
      <xdr:rowOff>422787</xdr:rowOff>
    </xdr:to>
    <xdr:sp macro="" textlink="">
      <xdr:nvSpPr>
        <xdr:cNvPr id="12" name="右中かっこ 11">
          <a:extLst>
            <a:ext uri="{FF2B5EF4-FFF2-40B4-BE49-F238E27FC236}">
              <a16:creationId xmlns:a16="http://schemas.microsoft.com/office/drawing/2014/main" id="{29AD41A9-966B-4B43-92F5-076CB042A636}"/>
            </a:ext>
          </a:extLst>
        </xdr:cNvPr>
        <xdr:cNvSpPr/>
      </xdr:nvSpPr>
      <xdr:spPr>
        <a:xfrm>
          <a:off x="6049297" y="49872162"/>
          <a:ext cx="155448" cy="91120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26105</xdr:colOff>
      <xdr:row>105</xdr:row>
      <xdr:rowOff>10767</xdr:rowOff>
    </xdr:from>
    <xdr:to>
      <xdr:col>14</xdr:col>
      <xdr:colOff>-1</xdr:colOff>
      <xdr:row>106</xdr:row>
      <xdr:rowOff>12291</xdr:rowOff>
    </xdr:to>
    <xdr:sp macro="" textlink="">
      <xdr:nvSpPr>
        <xdr:cNvPr id="13" name="右中かっこ 12">
          <a:extLst>
            <a:ext uri="{FF2B5EF4-FFF2-40B4-BE49-F238E27FC236}">
              <a16:creationId xmlns:a16="http://schemas.microsoft.com/office/drawing/2014/main" id="{EC6799C8-AFBC-4F30-9224-EECD8C95F52E}"/>
            </a:ext>
          </a:extLst>
        </xdr:cNvPr>
        <xdr:cNvSpPr/>
      </xdr:nvSpPr>
      <xdr:spPr>
        <a:xfrm rot="5400000">
          <a:off x="5239610" y="52892142"/>
          <a:ext cx="588264" cy="376103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144279</xdr:colOff>
      <xdr:row>104</xdr:row>
      <xdr:rowOff>184355</xdr:rowOff>
    </xdr:from>
    <xdr:to>
      <xdr:col>21</xdr:col>
      <xdr:colOff>417870</xdr:colOff>
      <xdr:row>110</xdr:row>
      <xdr:rowOff>381000</xdr:rowOff>
    </xdr:to>
    <xdr:sp macro="" textlink="">
      <xdr:nvSpPr>
        <xdr:cNvPr id="14" name="右中かっこ 13">
          <a:extLst>
            <a:ext uri="{FF2B5EF4-FFF2-40B4-BE49-F238E27FC236}">
              <a16:creationId xmlns:a16="http://schemas.microsoft.com/office/drawing/2014/main" id="{5E32E09D-E3E1-4CF3-9571-17C1B8C1F959}"/>
            </a:ext>
          </a:extLst>
        </xdr:cNvPr>
        <xdr:cNvSpPr/>
      </xdr:nvSpPr>
      <xdr:spPr>
        <a:xfrm>
          <a:off x="11345679" y="54065375"/>
          <a:ext cx="273591" cy="371708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4</xdr:col>
      <xdr:colOff>147483</xdr:colOff>
      <xdr:row>63</xdr:row>
      <xdr:rowOff>221227</xdr:rowOff>
    </xdr:from>
    <xdr:ext cx="737419" cy="405580"/>
    <xdr:sp macro="" textlink="">
      <xdr:nvSpPr>
        <xdr:cNvPr id="2" name="テキスト ボックス 1">
          <a:extLst>
            <a:ext uri="{FF2B5EF4-FFF2-40B4-BE49-F238E27FC236}">
              <a16:creationId xmlns:a16="http://schemas.microsoft.com/office/drawing/2014/main" id="{2046340D-0C90-6A0C-EAF7-1BE45DA73593}"/>
            </a:ext>
          </a:extLst>
        </xdr:cNvPr>
        <xdr:cNvSpPr txBox="1"/>
      </xdr:nvSpPr>
      <xdr:spPr>
        <a:xfrm>
          <a:off x="2150806" y="36133550"/>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62</xdr:row>
      <xdr:rowOff>258097</xdr:rowOff>
    </xdr:from>
    <xdr:ext cx="602226" cy="392800"/>
    <xdr:sp macro="" textlink="">
      <xdr:nvSpPr>
        <xdr:cNvPr id="3" name="テキスト ボックス 2">
          <a:extLst>
            <a:ext uri="{FF2B5EF4-FFF2-40B4-BE49-F238E27FC236}">
              <a16:creationId xmlns:a16="http://schemas.microsoft.com/office/drawing/2014/main" id="{2D1DB328-0131-46CF-A514-7D897A80F91B}"/>
            </a:ext>
          </a:extLst>
        </xdr:cNvPr>
        <xdr:cNvSpPr txBox="1"/>
      </xdr:nvSpPr>
      <xdr:spPr>
        <a:xfrm>
          <a:off x="2236840" y="3565422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54</xdr:row>
      <xdr:rowOff>245806</xdr:rowOff>
    </xdr:from>
    <xdr:ext cx="737419" cy="405580"/>
    <xdr:sp macro="" textlink="">
      <xdr:nvSpPr>
        <xdr:cNvPr id="4" name="テキスト ボックス 3">
          <a:extLst>
            <a:ext uri="{FF2B5EF4-FFF2-40B4-BE49-F238E27FC236}">
              <a16:creationId xmlns:a16="http://schemas.microsoft.com/office/drawing/2014/main" id="{FB868205-BA68-4EF6-834B-26C056182831}"/>
            </a:ext>
          </a:extLst>
        </xdr:cNvPr>
        <xdr:cNvSpPr txBox="1"/>
      </xdr:nvSpPr>
      <xdr:spPr>
        <a:xfrm>
          <a:off x="2224548" y="315123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53</xdr:row>
      <xdr:rowOff>245807</xdr:rowOff>
    </xdr:from>
    <xdr:ext cx="737419" cy="405580"/>
    <xdr:sp macro="" textlink="">
      <xdr:nvSpPr>
        <xdr:cNvPr id="5" name="テキスト ボックス 4">
          <a:extLst>
            <a:ext uri="{FF2B5EF4-FFF2-40B4-BE49-F238E27FC236}">
              <a16:creationId xmlns:a16="http://schemas.microsoft.com/office/drawing/2014/main" id="{CE92DB48-346C-44DB-82A6-26485B240556}"/>
            </a:ext>
          </a:extLst>
        </xdr:cNvPr>
        <xdr:cNvSpPr txBox="1"/>
      </xdr:nvSpPr>
      <xdr:spPr>
        <a:xfrm>
          <a:off x="2470355" y="3106993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55</xdr:row>
      <xdr:rowOff>184355</xdr:rowOff>
    </xdr:from>
    <xdr:ext cx="602226" cy="392800"/>
    <xdr:sp macro="" textlink="">
      <xdr:nvSpPr>
        <xdr:cNvPr id="7" name="テキスト ボックス 6">
          <a:extLst>
            <a:ext uri="{FF2B5EF4-FFF2-40B4-BE49-F238E27FC236}">
              <a16:creationId xmlns:a16="http://schemas.microsoft.com/office/drawing/2014/main" id="{CA0B0A10-5E3B-406F-A85A-3342D86E4235}"/>
            </a:ext>
          </a:extLst>
        </xdr:cNvPr>
        <xdr:cNvSpPr txBox="1"/>
      </xdr:nvSpPr>
      <xdr:spPr>
        <a:xfrm>
          <a:off x="2261420" y="30922452"/>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52</xdr:row>
      <xdr:rowOff>245806</xdr:rowOff>
    </xdr:from>
    <xdr:ext cx="602226" cy="392800"/>
    <xdr:sp macro="" textlink="">
      <xdr:nvSpPr>
        <xdr:cNvPr id="8" name="テキスト ボックス 7">
          <a:extLst>
            <a:ext uri="{FF2B5EF4-FFF2-40B4-BE49-F238E27FC236}">
              <a16:creationId xmlns:a16="http://schemas.microsoft.com/office/drawing/2014/main" id="{E4023B82-A3CC-4C48-8DAD-61E180910BA1}"/>
            </a:ext>
          </a:extLst>
        </xdr:cNvPr>
        <xdr:cNvSpPr txBox="1"/>
      </xdr:nvSpPr>
      <xdr:spPr>
        <a:xfrm>
          <a:off x="2507225" y="30529161"/>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61</xdr:row>
      <xdr:rowOff>221226</xdr:rowOff>
    </xdr:from>
    <xdr:ext cx="602226" cy="392800"/>
    <xdr:sp macro="" textlink="">
      <xdr:nvSpPr>
        <xdr:cNvPr id="6" name="テキスト ボックス 5">
          <a:extLst>
            <a:ext uri="{FF2B5EF4-FFF2-40B4-BE49-F238E27FC236}">
              <a16:creationId xmlns:a16="http://schemas.microsoft.com/office/drawing/2014/main" id="{D0051E32-077B-4D7F-967F-89D7D72013D0}"/>
            </a:ext>
          </a:extLst>
        </xdr:cNvPr>
        <xdr:cNvSpPr txBox="1"/>
      </xdr:nvSpPr>
      <xdr:spPr>
        <a:xfrm>
          <a:off x="2249129" y="35101161"/>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60</xdr:row>
      <xdr:rowOff>233516</xdr:rowOff>
    </xdr:from>
    <xdr:ext cx="737419" cy="405580"/>
    <xdr:sp macro="" textlink="">
      <xdr:nvSpPr>
        <xdr:cNvPr id="9" name="テキスト ボックス 8">
          <a:extLst>
            <a:ext uri="{FF2B5EF4-FFF2-40B4-BE49-F238E27FC236}">
              <a16:creationId xmlns:a16="http://schemas.microsoft.com/office/drawing/2014/main" id="{1C679605-ECEB-4A99-A14F-8827AC7A3E18}"/>
            </a:ext>
          </a:extLst>
        </xdr:cNvPr>
        <xdr:cNvSpPr txBox="1"/>
      </xdr:nvSpPr>
      <xdr:spPr>
        <a:xfrm>
          <a:off x="2163097" y="34597258"/>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270386</xdr:colOff>
      <xdr:row>83</xdr:row>
      <xdr:rowOff>159774</xdr:rowOff>
    </xdr:from>
    <xdr:ext cx="602226" cy="392800"/>
    <xdr:sp macro="" textlink="">
      <xdr:nvSpPr>
        <xdr:cNvPr id="10" name="テキスト ボックス 9">
          <a:extLst>
            <a:ext uri="{FF2B5EF4-FFF2-40B4-BE49-F238E27FC236}">
              <a16:creationId xmlns:a16="http://schemas.microsoft.com/office/drawing/2014/main" id="{EA7D776B-ED47-4458-B4AE-BBDAE600EE65}"/>
            </a:ext>
          </a:extLst>
        </xdr:cNvPr>
        <xdr:cNvSpPr txBox="1"/>
      </xdr:nvSpPr>
      <xdr:spPr>
        <a:xfrm>
          <a:off x="2273709" y="4323735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82</xdr:row>
      <xdr:rowOff>159775</xdr:rowOff>
    </xdr:from>
    <xdr:ext cx="737419" cy="405580"/>
    <xdr:sp macro="" textlink="">
      <xdr:nvSpPr>
        <xdr:cNvPr id="11" name="テキスト ボックス 10">
          <a:extLst>
            <a:ext uri="{FF2B5EF4-FFF2-40B4-BE49-F238E27FC236}">
              <a16:creationId xmlns:a16="http://schemas.microsoft.com/office/drawing/2014/main" id="{180D2D6C-A785-414A-9D93-80DA5940F610}"/>
            </a:ext>
          </a:extLst>
        </xdr:cNvPr>
        <xdr:cNvSpPr txBox="1"/>
      </xdr:nvSpPr>
      <xdr:spPr>
        <a:xfrm>
          <a:off x="2163097" y="42794904"/>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twoCellAnchor>
    <xdr:from>
      <xdr:col>11</xdr:col>
      <xdr:colOff>258097</xdr:colOff>
      <xdr:row>98</xdr:row>
      <xdr:rowOff>98322</xdr:rowOff>
    </xdr:from>
    <xdr:to>
      <xdr:col>11</xdr:col>
      <xdr:colOff>413545</xdr:colOff>
      <xdr:row>99</xdr:row>
      <xdr:rowOff>422787</xdr:rowOff>
    </xdr:to>
    <xdr:sp macro="" textlink="">
      <xdr:nvSpPr>
        <xdr:cNvPr id="12" name="右中かっこ 11">
          <a:extLst>
            <a:ext uri="{FF2B5EF4-FFF2-40B4-BE49-F238E27FC236}">
              <a16:creationId xmlns:a16="http://schemas.microsoft.com/office/drawing/2014/main" id="{858671FA-9D62-0722-08A0-747F2730553A}"/>
            </a:ext>
          </a:extLst>
        </xdr:cNvPr>
        <xdr:cNvSpPr/>
      </xdr:nvSpPr>
      <xdr:spPr>
        <a:xfrm>
          <a:off x="6046839" y="51226064"/>
          <a:ext cx="155448" cy="9144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26105</xdr:colOff>
      <xdr:row>106</xdr:row>
      <xdr:rowOff>10767</xdr:rowOff>
    </xdr:from>
    <xdr:to>
      <xdr:col>14</xdr:col>
      <xdr:colOff>-1</xdr:colOff>
      <xdr:row>107</xdr:row>
      <xdr:rowOff>12291</xdr:rowOff>
    </xdr:to>
    <xdr:sp macro="" textlink="">
      <xdr:nvSpPr>
        <xdr:cNvPr id="14" name="右中かっこ 13">
          <a:extLst>
            <a:ext uri="{FF2B5EF4-FFF2-40B4-BE49-F238E27FC236}">
              <a16:creationId xmlns:a16="http://schemas.microsoft.com/office/drawing/2014/main" id="{D764724D-A927-4FBE-A0DE-CB8804344051}"/>
            </a:ext>
          </a:extLst>
        </xdr:cNvPr>
        <xdr:cNvSpPr/>
      </xdr:nvSpPr>
      <xdr:spPr>
        <a:xfrm rot="5400000">
          <a:off x="5235677" y="54274066"/>
          <a:ext cx="591459" cy="375931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144279</xdr:colOff>
      <xdr:row>105</xdr:row>
      <xdr:rowOff>184355</xdr:rowOff>
    </xdr:from>
    <xdr:to>
      <xdr:col>21</xdr:col>
      <xdr:colOff>417870</xdr:colOff>
      <xdr:row>111</xdr:row>
      <xdr:rowOff>381000</xdr:rowOff>
    </xdr:to>
    <xdr:sp macro="" textlink="">
      <xdr:nvSpPr>
        <xdr:cNvPr id="13" name="右中かっこ 12">
          <a:extLst>
            <a:ext uri="{FF2B5EF4-FFF2-40B4-BE49-F238E27FC236}">
              <a16:creationId xmlns:a16="http://schemas.microsoft.com/office/drawing/2014/main" id="{8E9115E6-D448-41D2-82E3-62F895DF9C55}"/>
            </a:ext>
          </a:extLst>
        </xdr:cNvPr>
        <xdr:cNvSpPr/>
      </xdr:nvSpPr>
      <xdr:spPr>
        <a:xfrm>
          <a:off x="11340763" y="55441645"/>
          <a:ext cx="273591" cy="3736258"/>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4</xdr:col>
      <xdr:colOff>270386</xdr:colOff>
      <xdr:row>1</xdr:row>
      <xdr:rowOff>221226</xdr:rowOff>
    </xdr:from>
    <xdr:ext cx="602226" cy="392800"/>
    <xdr:sp macro="" textlink="">
      <xdr:nvSpPr>
        <xdr:cNvPr id="2" name="テキスト ボックス 1">
          <a:extLst>
            <a:ext uri="{FF2B5EF4-FFF2-40B4-BE49-F238E27FC236}">
              <a16:creationId xmlns:a16="http://schemas.microsoft.com/office/drawing/2014/main" id="{DF391A7D-FDCA-46B7-80CC-082BEEF09D0C}"/>
            </a:ext>
          </a:extLst>
        </xdr:cNvPr>
        <xdr:cNvSpPr txBox="1"/>
      </xdr:nvSpPr>
      <xdr:spPr>
        <a:xfrm>
          <a:off x="2274446" y="4412766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221226</xdr:colOff>
      <xdr:row>0</xdr:row>
      <xdr:rowOff>245807</xdr:rowOff>
    </xdr:from>
    <xdr:ext cx="737419" cy="405580"/>
    <xdr:sp macro="" textlink="">
      <xdr:nvSpPr>
        <xdr:cNvPr id="3" name="テキスト ボックス 2">
          <a:extLst>
            <a:ext uri="{FF2B5EF4-FFF2-40B4-BE49-F238E27FC236}">
              <a16:creationId xmlns:a16="http://schemas.microsoft.com/office/drawing/2014/main" id="{18BBD28D-430E-4F0D-B7D1-DE1445B5E1B5}"/>
            </a:ext>
          </a:extLst>
        </xdr:cNvPr>
        <xdr:cNvSpPr txBox="1"/>
      </xdr:nvSpPr>
      <xdr:spPr>
        <a:xfrm>
          <a:off x="2225286" y="4361122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F5387-55F3-4B93-BD91-F75B7C9D8242}">
  <sheetPr codeName="Sheet11"/>
  <dimension ref="A1:AX75"/>
  <sheetViews>
    <sheetView topLeftCell="A13" zoomScale="46" zoomScaleNormal="46" workbookViewId="0">
      <selection activeCell="M19" sqref="M19:P19"/>
    </sheetView>
  </sheetViews>
  <sheetFormatPr defaultColWidth="7.09765625" defaultRowHeight="39.6" customHeight="1" x14ac:dyDescent="0.45"/>
  <cols>
    <col min="1" max="1" width="5" style="35" customWidth="1"/>
    <col min="2" max="5" width="7.09765625" style="35"/>
    <col min="6" max="16" width="7.09765625" style="38"/>
    <col min="17" max="24" width="7.09765625" style="36"/>
    <col min="25" max="27" width="7.09765625" style="37"/>
    <col min="28" max="28" width="6.8984375" style="26" customWidth="1"/>
    <col min="29" max="16384" width="7.09765625" style="26"/>
  </cols>
  <sheetData>
    <row r="1" spans="1:27" ht="39.6" customHeight="1" thickBot="1" x14ac:dyDescent="0.5">
      <c r="A1" s="25" t="s">
        <v>0</v>
      </c>
      <c r="B1" s="179" t="s">
        <v>1</v>
      </c>
      <c r="C1" s="180"/>
      <c r="D1" s="180"/>
      <c r="E1" s="181"/>
      <c r="F1" s="182" t="s">
        <v>44</v>
      </c>
      <c r="G1" s="182"/>
      <c r="H1" s="182"/>
      <c r="I1" s="182"/>
      <c r="J1" s="182" t="s">
        <v>45</v>
      </c>
      <c r="K1" s="182"/>
      <c r="L1" s="182"/>
      <c r="M1" s="182" t="s">
        <v>46</v>
      </c>
      <c r="N1" s="182"/>
      <c r="O1" s="182"/>
      <c r="P1" s="182"/>
      <c r="Q1" s="183" t="s">
        <v>48</v>
      </c>
      <c r="R1" s="183"/>
      <c r="S1" s="183"/>
      <c r="T1" s="183"/>
      <c r="U1" s="183"/>
      <c r="V1" s="183"/>
      <c r="W1" s="183"/>
      <c r="X1" s="183"/>
      <c r="Y1" s="183"/>
      <c r="Z1" s="183"/>
      <c r="AA1" s="183"/>
    </row>
    <row r="2" spans="1:27" ht="39.6" customHeight="1" x14ac:dyDescent="0.45">
      <c r="A2" s="27">
        <v>1</v>
      </c>
      <c r="B2" s="193" t="s">
        <v>19</v>
      </c>
      <c r="C2" s="194"/>
      <c r="D2" s="194"/>
      <c r="E2" s="195"/>
      <c r="F2" s="170">
        <v>457835</v>
      </c>
      <c r="G2" s="170"/>
      <c r="H2" s="170"/>
      <c r="I2" s="170"/>
      <c r="J2" s="170">
        <f>F2*0.1</f>
        <v>45783.5</v>
      </c>
      <c r="K2" s="170"/>
      <c r="L2" s="170"/>
      <c r="M2" s="170">
        <f t="shared" ref="M2:M15" si="0">F2+J2</f>
        <v>503618.5</v>
      </c>
      <c r="N2" s="170"/>
      <c r="O2" s="170"/>
      <c r="P2" s="170"/>
      <c r="Q2" s="204" t="s">
        <v>218</v>
      </c>
      <c r="R2" s="204"/>
      <c r="S2" s="204"/>
      <c r="T2" s="204"/>
      <c r="U2" s="197" t="s">
        <v>75</v>
      </c>
      <c r="V2" s="198"/>
      <c r="W2" s="199"/>
      <c r="X2" s="28" t="s">
        <v>47</v>
      </c>
      <c r="Y2" s="200" t="s">
        <v>219</v>
      </c>
      <c r="Z2" s="200"/>
      <c r="AA2" s="200"/>
    </row>
    <row r="3" spans="1:27" ht="39.6" customHeight="1" x14ac:dyDescent="0.45">
      <c r="A3" s="29">
        <v>2</v>
      </c>
      <c r="B3" s="95" t="s">
        <v>35</v>
      </c>
      <c r="C3" s="96"/>
      <c r="D3" s="96"/>
      <c r="E3" s="97"/>
      <c r="F3" s="170">
        <v>155400</v>
      </c>
      <c r="G3" s="170"/>
      <c r="H3" s="170"/>
      <c r="I3" s="170"/>
      <c r="J3" s="170">
        <f>F3*0.1</f>
        <v>15540</v>
      </c>
      <c r="K3" s="170"/>
      <c r="L3" s="170"/>
      <c r="M3" s="170">
        <f t="shared" si="0"/>
        <v>170940</v>
      </c>
      <c r="N3" s="170"/>
      <c r="O3" s="170"/>
      <c r="P3" s="170"/>
      <c r="Q3" s="103" t="s">
        <v>74</v>
      </c>
      <c r="R3" s="103"/>
      <c r="S3" s="103"/>
      <c r="T3" s="103"/>
      <c r="U3" s="100" t="s">
        <v>216</v>
      </c>
      <c r="V3" s="101"/>
      <c r="W3" s="102"/>
      <c r="X3" s="30" t="s">
        <v>47</v>
      </c>
      <c r="Y3" s="94" t="s">
        <v>217</v>
      </c>
      <c r="Z3" s="94"/>
      <c r="AA3" s="94"/>
    </row>
    <row r="4" spans="1:27" ht="39.6" customHeight="1" x14ac:dyDescent="0.45">
      <c r="A4" s="27">
        <v>3</v>
      </c>
      <c r="B4" s="95" t="s">
        <v>6</v>
      </c>
      <c r="C4" s="96"/>
      <c r="D4" s="96"/>
      <c r="E4" s="97"/>
      <c r="F4" s="170">
        <v>800510</v>
      </c>
      <c r="G4" s="170"/>
      <c r="H4" s="170"/>
      <c r="I4" s="170"/>
      <c r="J4" s="170">
        <v>80031</v>
      </c>
      <c r="K4" s="170"/>
      <c r="L4" s="170"/>
      <c r="M4" s="170">
        <f t="shared" si="0"/>
        <v>880541</v>
      </c>
      <c r="N4" s="170"/>
      <c r="O4" s="170"/>
      <c r="P4" s="170"/>
      <c r="Q4" s="103" t="s">
        <v>49</v>
      </c>
      <c r="R4" s="103"/>
      <c r="S4" s="103"/>
      <c r="T4" s="103"/>
      <c r="U4" s="100" t="s">
        <v>56</v>
      </c>
      <c r="V4" s="101"/>
      <c r="W4" s="102"/>
      <c r="X4" s="30" t="s">
        <v>47</v>
      </c>
      <c r="Y4" s="94">
        <v>592137</v>
      </c>
      <c r="Z4" s="94"/>
      <c r="AA4" s="94"/>
    </row>
    <row r="5" spans="1:27" ht="39.6" customHeight="1" x14ac:dyDescent="0.45">
      <c r="A5" s="29">
        <v>4</v>
      </c>
      <c r="B5" s="95" t="s">
        <v>36</v>
      </c>
      <c r="C5" s="96"/>
      <c r="D5" s="96"/>
      <c r="E5" s="97"/>
      <c r="F5" s="170">
        <v>1035840</v>
      </c>
      <c r="G5" s="170"/>
      <c r="H5" s="170"/>
      <c r="I5" s="170"/>
      <c r="J5" s="170">
        <f t="shared" ref="J5:J10" si="1">F5*0.1</f>
        <v>103584</v>
      </c>
      <c r="K5" s="170"/>
      <c r="L5" s="170"/>
      <c r="M5" s="170">
        <f t="shared" si="0"/>
        <v>1139424</v>
      </c>
      <c r="N5" s="170"/>
      <c r="O5" s="170"/>
      <c r="P5" s="170"/>
      <c r="Q5" s="103"/>
      <c r="R5" s="103"/>
      <c r="S5" s="103"/>
      <c r="T5" s="103"/>
      <c r="U5" s="100"/>
      <c r="V5" s="101"/>
      <c r="W5" s="102"/>
      <c r="X5" s="30" t="s">
        <v>47</v>
      </c>
      <c r="Y5" s="94"/>
      <c r="Z5" s="94"/>
      <c r="AA5" s="94"/>
    </row>
    <row r="6" spans="1:27" ht="39.6" customHeight="1" x14ac:dyDescent="0.45">
      <c r="A6" s="27">
        <v>5</v>
      </c>
      <c r="B6" s="95" t="s">
        <v>41</v>
      </c>
      <c r="C6" s="96"/>
      <c r="D6" s="96"/>
      <c r="E6" s="97"/>
      <c r="F6" s="170">
        <v>461580</v>
      </c>
      <c r="G6" s="170"/>
      <c r="H6" s="170"/>
      <c r="I6" s="170"/>
      <c r="J6" s="170">
        <f t="shared" si="1"/>
        <v>46158</v>
      </c>
      <c r="K6" s="170"/>
      <c r="L6" s="170"/>
      <c r="M6" s="170">
        <f t="shared" si="0"/>
        <v>507738</v>
      </c>
      <c r="N6" s="170"/>
      <c r="O6" s="170"/>
      <c r="P6" s="170"/>
      <c r="Q6" s="99" t="s">
        <v>51</v>
      </c>
      <c r="R6" s="99"/>
      <c r="S6" s="99"/>
      <c r="T6" s="99"/>
      <c r="U6" s="100" t="s">
        <v>55</v>
      </c>
      <c r="V6" s="101"/>
      <c r="W6" s="102"/>
      <c r="X6" s="30" t="s">
        <v>47</v>
      </c>
      <c r="Y6" s="94" t="s">
        <v>50</v>
      </c>
      <c r="Z6" s="94"/>
      <c r="AA6" s="94"/>
    </row>
    <row r="7" spans="1:27" ht="39.6" customHeight="1" x14ac:dyDescent="0.45">
      <c r="A7" s="29">
        <v>6</v>
      </c>
      <c r="B7" s="95" t="s">
        <v>22</v>
      </c>
      <c r="C7" s="96"/>
      <c r="D7" s="96"/>
      <c r="E7" s="97"/>
      <c r="F7" s="170">
        <v>627876</v>
      </c>
      <c r="G7" s="170"/>
      <c r="H7" s="170"/>
      <c r="I7" s="170"/>
      <c r="J7" s="170">
        <f t="shared" si="1"/>
        <v>62787.600000000006</v>
      </c>
      <c r="K7" s="170"/>
      <c r="L7" s="170"/>
      <c r="M7" s="170">
        <f t="shared" si="0"/>
        <v>690663.6</v>
      </c>
      <c r="N7" s="170"/>
      <c r="O7" s="170"/>
      <c r="P7" s="170"/>
      <c r="Q7" s="103" t="s">
        <v>52</v>
      </c>
      <c r="R7" s="103"/>
      <c r="S7" s="103"/>
      <c r="T7" s="103"/>
      <c r="U7" s="100" t="s">
        <v>53</v>
      </c>
      <c r="V7" s="101"/>
      <c r="W7" s="102"/>
      <c r="X7" s="30" t="s">
        <v>47</v>
      </c>
      <c r="Y7" s="94" t="s">
        <v>54</v>
      </c>
      <c r="Z7" s="94"/>
      <c r="AA7" s="94"/>
    </row>
    <row r="8" spans="1:27" ht="39.6" customHeight="1" x14ac:dyDescent="0.45">
      <c r="A8" s="27">
        <v>7</v>
      </c>
      <c r="B8" s="95" t="s">
        <v>25</v>
      </c>
      <c r="C8" s="96"/>
      <c r="D8" s="96"/>
      <c r="E8" s="97"/>
      <c r="F8" s="170">
        <v>851720</v>
      </c>
      <c r="G8" s="170"/>
      <c r="H8" s="170"/>
      <c r="I8" s="170"/>
      <c r="J8" s="170">
        <f t="shared" si="1"/>
        <v>85172</v>
      </c>
      <c r="K8" s="170"/>
      <c r="L8" s="170"/>
      <c r="M8" s="170">
        <f t="shared" si="0"/>
        <v>936892</v>
      </c>
      <c r="N8" s="170"/>
      <c r="O8" s="170"/>
      <c r="P8" s="170"/>
      <c r="Q8" s="103" t="s">
        <v>57</v>
      </c>
      <c r="R8" s="103"/>
      <c r="S8" s="103"/>
      <c r="T8" s="103"/>
      <c r="U8" s="100" t="s">
        <v>58</v>
      </c>
      <c r="V8" s="101"/>
      <c r="W8" s="102"/>
      <c r="X8" s="30" t="s">
        <v>47</v>
      </c>
      <c r="Y8" s="94" t="s">
        <v>59</v>
      </c>
      <c r="Z8" s="94"/>
      <c r="AA8" s="94"/>
    </row>
    <row r="9" spans="1:27" ht="39.6" customHeight="1" x14ac:dyDescent="0.45">
      <c r="A9" s="29">
        <v>8</v>
      </c>
      <c r="B9" s="95" t="s">
        <v>39</v>
      </c>
      <c r="C9" s="96"/>
      <c r="D9" s="96"/>
      <c r="E9" s="97"/>
      <c r="F9" s="170">
        <v>485027</v>
      </c>
      <c r="G9" s="170"/>
      <c r="H9" s="170"/>
      <c r="I9" s="170"/>
      <c r="J9" s="170">
        <f t="shared" si="1"/>
        <v>48502.700000000004</v>
      </c>
      <c r="K9" s="170"/>
      <c r="L9" s="170"/>
      <c r="M9" s="170">
        <f t="shared" si="0"/>
        <v>533529.69999999995</v>
      </c>
      <c r="N9" s="170"/>
      <c r="O9" s="170"/>
      <c r="P9" s="170"/>
      <c r="Q9" s="103" t="s">
        <v>49</v>
      </c>
      <c r="R9" s="103"/>
      <c r="S9" s="103"/>
      <c r="T9" s="103"/>
      <c r="U9" s="100" t="s">
        <v>60</v>
      </c>
      <c r="V9" s="101"/>
      <c r="W9" s="102"/>
      <c r="X9" s="30" t="s">
        <v>47</v>
      </c>
      <c r="Y9" s="94" t="s">
        <v>61</v>
      </c>
      <c r="Z9" s="94"/>
      <c r="AA9" s="94"/>
    </row>
    <row r="10" spans="1:27" ht="39.6" customHeight="1" x14ac:dyDescent="0.45">
      <c r="A10" s="27">
        <v>9</v>
      </c>
      <c r="B10" s="95" t="s">
        <v>37</v>
      </c>
      <c r="C10" s="96"/>
      <c r="D10" s="96"/>
      <c r="E10" s="97"/>
      <c r="F10" s="170">
        <v>188748</v>
      </c>
      <c r="G10" s="170"/>
      <c r="H10" s="170"/>
      <c r="I10" s="170"/>
      <c r="J10" s="170">
        <f t="shared" si="1"/>
        <v>18874.8</v>
      </c>
      <c r="K10" s="170"/>
      <c r="L10" s="170"/>
      <c r="M10" s="170">
        <f t="shared" si="0"/>
        <v>207622.8</v>
      </c>
      <c r="N10" s="170"/>
      <c r="O10" s="170"/>
      <c r="P10" s="170"/>
      <c r="Q10" s="103" t="s">
        <v>62</v>
      </c>
      <c r="R10" s="103"/>
      <c r="S10" s="103"/>
      <c r="T10" s="103"/>
      <c r="U10" s="100" t="s">
        <v>63</v>
      </c>
      <c r="V10" s="101"/>
      <c r="W10" s="102"/>
      <c r="X10" s="30" t="s">
        <v>47</v>
      </c>
      <c r="Y10" s="94" t="s">
        <v>64</v>
      </c>
      <c r="Z10" s="94"/>
      <c r="AA10" s="94"/>
    </row>
    <row r="11" spans="1:27" ht="39.6" customHeight="1" x14ac:dyDescent="0.45">
      <c r="A11" s="29">
        <v>10</v>
      </c>
      <c r="B11" s="95" t="s">
        <v>27</v>
      </c>
      <c r="C11" s="96"/>
      <c r="D11" s="96"/>
      <c r="E11" s="97"/>
      <c r="F11" s="170">
        <v>1490778</v>
      </c>
      <c r="G11" s="170"/>
      <c r="H11" s="170"/>
      <c r="I11" s="170"/>
      <c r="J11" s="170">
        <v>149077</v>
      </c>
      <c r="K11" s="170"/>
      <c r="L11" s="170"/>
      <c r="M11" s="170">
        <f t="shared" si="0"/>
        <v>1639855</v>
      </c>
      <c r="N11" s="170"/>
      <c r="O11" s="170"/>
      <c r="P11" s="170"/>
      <c r="Q11" s="99" t="s">
        <v>51</v>
      </c>
      <c r="R11" s="99"/>
      <c r="S11" s="99"/>
      <c r="T11" s="99"/>
      <c r="U11" s="100" t="s">
        <v>65</v>
      </c>
      <c r="V11" s="101"/>
      <c r="W11" s="102"/>
      <c r="X11" s="30" t="s">
        <v>66</v>
      </c>
      <c r="Y11" s="94" t="s">
        <v>67</v>
      </c>
      <c r="Z11" s="94"/>
      <c r="AA11" s="94"/>
    </row>
    <row r="12" spans="1:27" ht="39.6" customHeight="1" x14ac:dyDescent="0.45">
      <c r="A12" s="27">
        <v>11</v>
      </c>
      <c r="B12" s="95" t="s">
        <v>16</v>
      </c>
      <c r="C12" s="96"/>
      <c r="D12" s="96"/>
      <c r="E12" s="97"/>
      <c r="F12" s="170">
        <v>180600</v>
      </c>
      <c r="G12" s="170"/>
      <c r="H12" s="170"/>
      <c r="I12" s="170"/>
      <c r="J12" s="170">
        <f t="shared" ref="J12:J55" si="2">F12*0.1</f>
        <v>18060</v>
      </c>
      <c r="K12" s="170"/>
      <c r="L12" s="170"/>
      <c r="M12" s="170">
        <f t="shared" si="0"/>
        <v>198660</v>
      </c>
      <c r="N12" s="170"/>
      <c r="O12" s="170"/>
      <c r="P12" s="170"/>
      <c r="Q12" s="103" t="s">
        <v>68</v>
      </c>
      <c r="R12" s="103"/>
      <c r="S12" s="103"/>
      <c r="T12" s="103"/>
      <c r="U12" s="100" t="s">
        <v>69</v>
      </c>
      <c r="V12" s="101"/>
      <c r="W12" s="102"/>
      <c r="X12" s="30" t="s">
        <v>47</v>
      </c>
      <c r="Y12" s="94" t="s">
        <v>70</v>
      </c>
      <c r="Z12" s="94"/>
      <c r="AA12" s="94"/>
    </row>
    <row r="13" spans="1:27" ht="39.6" customHeight="1" x14ac:dyDescent="0.45">
      <c r="A13" s="29">
        <v>12</v>
      </c>
      <c r="B13" s="95" t="s">
        <v>26</v>
      </c>
      <c r="C13" s="96"/>
      <c r="D13" s="96"/>
      <c r="E13" s="97"/>
      <c r="F13" s="170">
        <v>835884</v>
      </c>
      <c r="G13" s="170"/>
      <c r="H13" s="170"/>
      <c r="I13" s="170"/>
      <c r="J13" s="170">
        <f t="shared" si="2"/>
        <v>83588.400000000009</v>
      </c>
      <c r="K13" s="170"/>
      <c r="L13" s="170"/>
      <c r="M13" s="170">
        <f t="shared" si="0"/>
        <v>919472.4</v>
      </c>
      <c r="N13" s="170"/>
      <c r="O13" s="170"/>
      <c r="P13" s="170"/>
      <c r="Q13" s="100" t="s">
        <v>71</v>
      </c>
      <c r="R13" s="101"/>
      <c r="S13" s="101"/>
      <c r="T13" s="102"/>
      <c r="U13" s="100" t="s">
        <v>72</v>
      </c>
      <c r="V13" s="101"/>
      <c r="W13" s="102"/>
      <c r="X13" s="30" t="s">
        <v>47</v>
      </c>
      <c r="Y13" s="94" t="s">
        <v>73</v>
      </c>
      <c r="Z13" s="94"/>
      <c r="AA13" s="94"/>
    </row>
    <row r="14" spans="1:27" ht="39.6" customHeight="1" x14ac:dyDescent="0.45">
      <c r="A14" s="27">
        <v>13</v>
      </c>
      <c r="B14" s="95" t="s">
        <v>4</v>
      </c>
      <c r="C14" s="96"/>
      <c r="D14" s="96"/>
      <c r="E14" s="97"/>
      <c r="F14" s="170">
        <v>296640</v>
      </c>
      <c r="G14" s="170"/>
      <c r="H14" s="170"/>
      <c r="I14" s="170"/>
      <c r="J14" s="170">
        <f t="shared" si="2"/>
        <v>29664</v>
      </c>
      <c r="K14" s="170"/>
      <c r="L14" s="170"/>
      <c r="M14" s="170">
        <f t="shared" si="0"/>
        <v>326304</v>
      </c>
      <c r="N14" s="170"/>
      <c r="O14" s="170"/>
      <c r="P14" s="170"/>
      <c r="Q14" s="103" t="s">
        <v>74</v>
      </c>
      <c r="R14" s="103"/>
      <c r="S14" s="103"/>
      <c r="T14" s="103"/>
      <c r="U14" s="100" t="s">
        <v>75</v>
      </c>
      <c r="V14" s="101"/>
      <c r="W14" s="102"/>
      <c r="X14" s="30" t="s">
        <v>47</v>
      </c>
      <c r="Y14" s="94" t="s">
        <v>76</v>
      </c>
      <c r="Z14" s="94"/>
      <c r="AA14" s="94"/>
    </row>
    <row r="15" spans="1:27" ht="39.6" customHeight="1" x14ac:dyDescent="0.45">
      <c r="A15" s="29">
        <v>14</v>
      </c>
      <c r="B15" s="95" t="s">
        <v>77</v>
      </c>
      <c r="C15" s="96"/>
      <c r="D15" s="96"/>
      <c r="E15" s="97"/>
      <c r="F15" s="98">
        <v>154080</v>
      </c>
      <c r="G15" s="98"/>
      <c r="H15" s="98"/>
      <c r="I15" s="98"/>
      <c r="J15" s="98">
        <f t="shared" si="2"/>
        <v>15408</v>
      </c>
      <c r="K15" s="98"/>
      <c r="L15" s="98"/>
      <c r="M15" s="98">
        <f t="shared" si="0"/>
        <v>169488</v>
      </c>
      <c r="N15" s="98"/>
      <c r="O15" s="98"/>
      <c r="P15" s="98"/>
      <c r="Q15" s="99" t="s">
        <v>51</v>
      </c>
      <c r="R15" s="99"/>
      <c r="S15" s="99"/>
      <c r="T15" s="99"/>
      <c r="U15" s="100" t="s">
        <v>78</v>
      </c>
      <c r="V15" s="101"/>
      <c r="W15" s="102"/>
      <c r="X15" s="30" t="s">
        <v>66</v>
      </c>
      <c r="Y15" s="94" t="s">
        <v>79</v>
      </c>
      <c r="Z15" s="94"/>
      <c r="AA15" s="94"/>
    </row>
    <row r="16" spans="1:27" ht="39.6" customHeight="1" x14ac:dyDescent="0.45">
      <c r="A16" s="27">
        <v>15</v>
      </c>
      <c r="B16" s="201" t="s">
        <v>15</v>
      </c>
      <c r="C16" s="202"/>
      <c r="D16" s="202"/>
      <c r="E16" s="203"/>
      <c r="F16" s="170">
        <v>354776</v>
      </c>
      <c r="G16" s="170"/>
      <c r="H16" s="170"/>
      <c r="I16" s="170"/>
      <c r="J16" s="170">
        <v>35477</v>
      </c>
      <c r="K16" s="170"/>
      <c r="L16" s="170"/>
      <c r="M16" s="170">
        <f>F16+J16</f>
        <v>390253</v>
      </c>
      <c r="N16" s="170"/>
      <c r="O16" s="170"/>
      <c r="P16" s="170"/>
      <c r="Q16" s="204" t="s">
        <v>88</v>
      </c>
      <c r="R16" s="204"/>
      <c r="S16" s="204"/>
      <c r="T16" s="204"/>
      <c r="U16" s="205" t="s">
        <v>89</v>
      </c>
      <c r="V16" s="206"/>
      <c r="W16" s="207"/>
      <c r="X16" s="28" t="s">
        <v>47</v>
      </c>
      <c r="Y16" s="200" t="s">
        <v>90</v>
      </c>
      <c r="Z16" s="200"/>
      <c r="AA16" s="200"/>
    </row>
    <row r="17" spans="1:27" ht="39.6" customHeight="1" x14ac:dyDescent="0.45">
      <c r="A17" s="29">
        <v>16</v>
      </c>
      <c r="B17" s="201" t="s">
        <v>40</v>
      </c>
      <c r="C17" s="202"/>
      <c r="D17" s="202"/>
      <c r="E17" s="203"/>
      <c r="F17" s="170">
        <v>147000</v>
      </c>
      <c r="G17" s="170"/>
      <c r="H17" s="170"/>
      <c r="I17" s="170"/>
      <c r="J17" s="170">
        <f>F17*0.1</f>
        <v>14700</v>
      </c>
      <c r="K17" s="170"/>
      <c r="L17" s="170"/>
      <c r="M17" s="170">
        <f>F17+J17</f>
        <v>161700</v>
      </c>
      <c r="N17" s="170"/>
      <c r="O17" s="170"/>
      <c r="P17" s="170"/>
      <c r="Q17" s="204" t="s">
        <v>88</v>
      </c>
      <c r="R17" s="204"/>
      <c r="S17" s="204"/>
      <c r="T17" s="204"/>
      <c r="U17" s="205" t="s">
        <v>91</v>
      </c>
      <c r="V17" s="206"/>
      <c r="W17" s="207"/>
      <c r="X17" s="28" t="s">
        <v>47</v>
      </c>
      <c r="Y17" s="200" t="s">
        <v>92</v>
      </c>
      <c r="Z17" s="200"/>
      <c r="AA17" s="200"/>
    </row>
    <row r="18" spans="1:27" ht="39.6" customHeight="1" thickBot="1" x14ac:dyDescent="0.5">
      <c r="A18" s="33">
        <v>17</v>
      </c>
      <c r="B18" s="184" t="s">
        <v>9</v>
      </c>
      <c r="C18" s="185"/>
      <c r="D18" s="185"/>
      <c r="E18" s="186"/>
      <c r="F18" s="140">
        <v>513600</v>
      </c>
      <c r="G18" s="140"/>
      <c r="H18" s="140"/>
      <c r="I18" s="140"/>
      <c r="J18" s="140">
        <f>F18*0.1</f>
        <v>51360</v>
      </c>
      <c r="K18" s="140"/>
      <c r="L18" s="140"/>
      <c r="M18" s="140">
        <f>F18+J18</f>
        <v>564960</v>
      </c>
      <c r="N18" s="140"/>
      <c r="O18" s="140"/>
      <c r="P18" s="140"/>
      <c r="Q18" s="187" t="s">
        <v>231</v>
      </c>
      <c r="R18" s="187"/>
      <c r="S18" s="187"/>
      <c r="T18" s="187"/>
      <c r="U18" s="188" t="s">
        <v>232</v>
      </c>
      <c r="V18" s="189"/>
      <c r="W18" s="190"/>
      <c r="X18" s="34" t="s">
        <v>47</v>
      </c>
      <c r="Y18" s="191" t="s">
        <v>233</v>
      </c>
      <c r="Z18" s="191"/>
      <c r="AA18" s="191"/>
    </row>
    <row r="19" spans="1:27" ht="39.6" customHeight="1" thickBot="1" x14ac:dyDescent="0.5">
      <c r="A19" s="171"/>
      <c r="B19" s="171"/>
      <c r="C19" s="171"/>
      <c r="D19" s="171"/>
      <c r="E19" s="171"/>
      <c r="F19" s="171"/>
      <c r="G19" s="171"/>
      <c r="H19" s="171"/>
      <c r="I19" s="171"/>
      <c r="J19" s="171"/>
      <c r="K19" s="171"/>
      <c r="L19" s="171"/>
      <c r="M19" s="172">
        <f>SUM(M2:M18)</f>
        <v>9941662</v>
      </c>
      <c r="N19" s="173"/>
      <c r="O19" s="173"/>
      <c r="P19" s="174"/>
      <c r="Q19" s="57"/>
      <c r="R19" s="175"/>
      <c r="S19" s="175"/>
      <c r="T19" s="175"/>
      <c r="U19" s="175"/>
      <c r="V19" s="175"/>
      <c r="W19" s="175"/>
      <c r="X19" s="175"/>
      <c r="Y19" s="175"/>
      <c r="Z19" s="175"/>
      <c r="AA19" s="175"/>
    </row>
    <row r="20" spans="1:27" ht="39.6" customHeight="1" thickBot="1" x14ac:dyDescent="0.5">
      <c r="A20" s="58"/>
      <c r="B20" s="58"/>
      <c r="C20" s="58"/>
      <c r="D20" s="58"/>
      <c r="E20" s="58"/>
      <c r="F20" s="58"/>
      <c r="G20" s="58"/>
      <c r="H20" s="58"/>
      <c r="I20" s="58"/>
      <c r="J20" s="58"/>
      <c r="K20" s="58"/>
      <c r="L20" s="58"/>
      <c r="M20" s="59"/>
      <c r="N20" s="59"/>
      <c r="O20" s="59"/>
      <c r="P20" s="59"/>
      <c r="Q20" s="60"/>
      <c r="R20" s="60"/>
      <c r="S20" s="60"/>
      <c r="T20" s="60"/>
      <c r="U20" s="60"/>
      <c r="V20" s="60"/>
      <c r="W20" s="60"/>
      <c r="X20" s="60"/>
      <c r="Y20" s="60"/>
      <c r="Z20" s="60"/>
      <c r="AA20" s="60"/>
    </row>
    <row r="21" spans="1:27" ht="46.8" customHeight="1" thickBot="1" x14ac:dyDescent="0.5">
      <c r="A21" s="25" t="s">
        <v>0</v>
      </c>
      <c r="B21" s="179" t="s">
        <v>1</v>
      </c>
      <c r="C21" s="180"/>
      <c r="D21" s="180"/>
      <c r="E21" s="181"/>
      <c r="F21" s="182" t="s">
        <v>44</v>
      </c>
      <c r="G21" s="182"/>
      <c r="H21" s="182"/>
      <c r="I21" s="182"/>
      <c r="J21" s="182" t="s">
        <v>45</v>
      </c>
      <c r="K21" s="182"/>
      <c r="L21" s="182"/>
      <c r="M21" s="208" t="s">
        <v>46</v>
      </c>
      <c r="N21" s="208"/>
      <c r="O21" s="208"/>
      <c r="P21" s="208"/>
      <c r="Q21" s="183" t="s">
        <v>48</v>
      </c>
      <c r="R21" s="183"/>
      <c r="S21" s="183"/>
      <c r="T21" s="183"/>
      <c r="U21" s="183"/>
      <c r="V21" s="183"/>
      <c r="W21" s="183"/>
      <c r="X21" s="183"/>
      <c r="Y21" s="183"/>
      <c r="Z21" s="183"/>
      <c r="AA21" s="183"/>
    </row>
    <row r="22" spans="1:27" ht="46.8" customHeight="1" x14ac:dyDescent="0.45">
      <c r="A22" s="31">
        <v>18</v>
      </c>
      <c r="B22" s="193" t="s">
        <v>21</v>
      </c>
      <c r="C22" s="194"/>
      <c r="D22" s="194"/>
      <c r="E22" s="195"/>
      <c r="F22" s="112">
        <v>1241200</v>
      </c>
      <c r="G22" s="112"/>
      <c r="H22" s="112"/>
      <c r="I22" s="112"/>
      <c r="J22" s="112">
        <f>F22*0.1</f>
        <v>124120</v>
      </c>
      <c r="K22" s="112"/>
      <c r="L22" s="112"/>
      <c r="M22" s="112">
        <f>F22+J22</f>
        <v>1365320</v>
      </c>
      <c r="N22" s="112"/>
      <c r="O22" s="112"/>
      <c r="P22" s="112"/>
      <c r="Q22" s="196" t="s">
        <v>82</v>
      </c>
      <c r="R22" s="196"/>
      <c r="S22" s="196"/>
      <c r="T22" s="196"/>
      <c r="U22" s="197" t="s">
        <v>83</v>
      </c>
      <c r="V22" s="198"/>
      <c r="W22" s="199"/>
      <c r="X22" s="32" t="s">
        <v>47</v>
      </c>
      <c r="Y22" s="192" t="s">
        <v>84</v>
      </c>
      <c r="Z22" s="192"/>
      <c r="AA22" s="192"/>
    </row>
    <row r="23" spans="1:27" ht="46.8" customHeight="1" x14ac:dyDescent="0.45">
      <c r="A23" s="29">
        <v>19</v>
      </c>
      <c r="B23" s="95" t="s">
        <v>33</v>
      </c>
      <c r="C23" s="96"/>
      <c r="D23" s="96"/>
      <c r="E23" s="97"/>
      <c r="F23" s="170">
        <v>157248</v>
      </c>
      <c r="G23" s="170"/>
      <c r="H23" s="170"/>
      <c r="I23" s="170"/>
      <c r="J23" s="170">
        <f t="shared" si="2"/>
        <v>15724.800000000001</v>
      </c>
      <c r="K23" s="170"/>
      <c r="L23" s="170"/>
      <c r="M23" s="170">
        <f t="shared" ref="M23:M31" si="3">F23+J23</f>
        <v>172972.79999999999</v>
      </c>
      <c r="N23" s="170"/>
      <c r="O23" s="170"/>
      <c r="P23" s="170"/>
      <c r="Q23" s="103" t="s">
        <v>88</v>
      </c>
      <c r="R23" s="103"/>
      <c r="S23" s="103"/>
      <c r="T23" s="103"/>
      <c r="U23" s="100" t="s">
        <v>266</v>
      </c>
      <c r="V23" s="101"/>
      <c r="W23" s="102"/>
      <c r="X23" s="30" t="s">
        <v>47</v>
      </c>
      <c r="Y23" s="94" t="s">
        <v>267</v>
      </c>
      <c r="Z23" s="94"/>
      <c r="AA23" s="94"/>
    </row>
    <row r="24" spans="1:27" ht="46.8" customHeight="1" x14ac:dyDescent="0.45">
      <c r="A24" s="29">
        <v>20</v>
      </c>
      <c r="B24" s="95" t="s">
        <v>38</v>
      </c>
      <c r="C24" s="96"/>
      <c r="D24" s="96"/>
      <c r="E24" s="97"/>
      <c r="F24" s="170">
        <v>470265</v>
      </c>
      <c r="G24" s="170"/>
      <c r="H24" s="170"/>
      <c r="I24" s="170"/>
      <c r="J24" s="170">
        <v>47026</v>
      </c>
      <c r="K24" s="170"/>
      <c r="L24" s="170"/>
      <c r="M24" s="170">
        <f t="shared" si="3"/>
        <v>517291</v>
      </c>
      <c r="N24" s="170"/>
      <c r="O24" s="170"/>
      <c r="P24" s="170"/>
      <c r="Q24" s="99" t="s">
        <v>51</v>
      </c>
      <c r="R24" s="99"/>
      <c r="S24" s="99"/>
      <c r="T24" s="99"/>
      <c r="U24" s="100" t="s">
        <v>229</v>
      </c>
      <c r="V24" s="101"/>
      <c r="W24" s="102"/>
      <c r="X24" s="30" t="s">
        <v>66</v>
      </c>
      <c r="Y24" s="94" t="s">
        <v>230</v>
      </c>
      <c r="Z24" s="94"/>
      <c r="AA24" s="94"/>
    </row>
    <row r="25" spans="1:27" ht="46.8" customHeight="1" x14ac:dyDescent="0.45">
      <c r="A25" s="29">
        <v>21</v>
      </c>
      <c r="B25" s="95" t="s">
        <v>20</v>
      </c>
      <c r="C25" s="96"/>
      <c r="D25" s="96"/>
      <c r="E25" s="97"/>
      <c r="F25" s="170">
        <v>1405338</v>
      </c>
      <c r="G25" s="170"/>
      <c r="H25" s="170"/>
      <c r="I25" s="170"/>
      <c r="J25" s="170">
        <f t="shared" si="2"/>
        <v>140533.80000000002</v>
      </c>
      <c r="K25" s="170"/>
      <c r="L25" s="170"/>
      <c r="M25" s="170">
        <f t="shared" si="3"/>
        <v>1545871.8</v>
      </c>
      <c r="N25" s="170"/>
      <c r="O25" s="170"/>
      <c r="P25" s="170"/>
      <c r="Q25" s="103" t="s">
        <v>52</v>
      </c>
      <c r="R25" s="103"/>
      <c r="S25" s="103"/>
      <c r="T25" s="103"/>
      <c r="U25" s="100" t="s">
        <v>93</v>
      </c>
      <c r="V25" s="101"/>
      <c r="W25" s="102"/>
      <c r="X25" s="30" t="s">
        <v>66</v>
      </c>
      <c r="Y25" s="94" t="s">
        <v>94</v>
      </c>
      <c r="Z25" s="94"/>
      <c r="AA25" s="94"/>
    </row>
    <row r="26" spans="1:27" ht="46.8" customHeight="1" x14ac:dyDescent="0.45">
      <c r="A26" s="29">
        <v>22</v>
      </c>
      <c r="B26" s="95" t="s">
        <v>30</v>
      </c>
      <c r="C26" s="96"/>
      <c r="D26" s="96"/>
      <c r="E26" s="97"/>
      <c r="F26" s="170">
        <v>338548</v>
      </c>
      <c r="G26" s="170"/>
      <c r="H26" s="170"/>
      <c r="I26" s="170"/>
      <c r="J26" s="170">
        <f t="shared" si="2"/>
        <v>33854.800000000003</v>
      </c>
      <c r="K26" s="170"/>
      <c r="L26" s="170"/>
      <c r="M26" s="170">
        <f>F26+J26</f>
        <v>372402.8</v>
      </c>
      <c r="N26" s="170"/>
      <c r="O26" s="170"/>
      <c r="P26" s="170"/>
      <c r="Q26" s="99" t="s">
        <v>51</v>
      </c>
      <c r="R26" s="99"/>
      <c r="S26" s="99"/>
      <c r="T26" s="99"/>
      <c r="U26" s="100" t="s">
        <v>95</v>
      </c>
      <c r="V26" s="101"/>
      <c r="W26" s="102"/>
      <c r="X26" s="30" t="s">
        <v>47</v>
      </c>
      <c r="Y26" s="94" t="s">
        <v>96</v>
      </c>
      <c r="Z26" s="94"/>
      <c r="AA26" s="94"/>
    </row>
    <row r="27" spans="1:27" ht="46.8" customHeight="1" x14ac:dyDescent="0.45">
      <c r="A27" s="29">
        <v>23</v>
      </c>
      <c r="B27" s="95" t="s">
        <v>31</v>
      </c>
      <c r="C27" s="96"/>
      <c r="D27" s="96"/>
      <c r="E27" s="97"/>
      <c r="F27" s="170">
        <v>1702800</v>
      </c>
      <c r="G27" s="170"/>
      <c r="H27" s="170"/>
      <c r="I27" s="170"/>
      <c r="J27" s="170">
        <f t="shared" si="2"/>
        <v>170280</v>
      </c>
      <c r="K27" s="170"/>
      <c r="L27" s="170"/>
      <c r="M27" s="170">
        <f>F27+J27</f>
        <v>1873080</v>
      </c>
      <c r="N27" s="170"/>
      <c r="O27" s="170"/>
      <c r="P27" s="170"/>
      <c r="Q27" s="103" t="s">
        <v>112</v>
      </c>
      <c r="R27" s="103"/>
      <c r="S27" s="103"/>
      <c r="T27" s="103"/>
      <c r="U27" s="100" t="s">
        <v>268</v>
      </c>
      <c r="V27" s="101"/>
      <c r="W27" s="102"/>
      <c r="X27" s="30" t="s">
        <v>66</v>
      </c>
      <c r="Y27" s="94" t="s">
        <v>269</v>
      </c>
      <c r="Z27" s="94"/>
      <c r="AA27" s="94"/>
    </row>
    <row r="28" spans="1:27" ht="46.8" customHeight="1" x14ac:dyDescent="0.45">
      <c r="A28" s="29">
        <v>24</v>
      </c>
      <c r="B28" s="95" t="s">
        <v>11</v>
      </c>
      <c r="C28" s="96"/>
      <c r="D28" s="96"/>
      <c r="E28" s="97"/>
      <c r="F28" s="170">
        <v>1116465</v>
      </c>
      <c r="G28" s="170"/>
      <c r="H28" s="170"/>
      <c r="I28" s="170"/>
      <c r="J28" s="170">
        <f t="shared" si="2"/>
        <v>111646.5</v>
      </c>
      <c r="K28" s="170"/>
      <c r="L28" s="170"/>
      <c r="M28" s="170">
        <f t="shared" si="3"/>
        <v>1228111.5</v>
      </c>
      <c r="N28" s="170"/>
      <c r="O28" s="170"/>
      <c r="P28" s="170"/>
      <c r="Q28" s="103" t="s">
        <v>85</v>
      </c>
      <c r="R28" s="103"/>
      <c r="S28" s="103"/>
      <c r="T28" s="103"/>
      <c r="U28" s="100" t="s">
        <v>97</v>
      </c>
      <c r="V28" s="101"/>
      <c r="W28" s="102"/>
      <c r="X28" s="30" t="s">
        <v>47</v>
      </c>
      <c r="Y28" s="94" t="s">
        <v>98</v>
      </c>
      <c r="Z28" s="94"/>
      <c r="AA28" s="94"/>
    </row>
    <row r="29" spans="1:27" ht="46.8" customHeight="1" x14ac:dyDescent="0.45">
      <c r="A29" s="29">
        <v>25</v>
      </c>
      <c r="B29" s="95" t="s">
        <v>18</v>
      </c>
      <c r="C29" s="96"/>
      <c r="D29" s="96"/>
      <c r="E29" s="97"/>
      <c r="F29" s="170">
        <v>112320</v>
      </c>
      <c r="G29" s="170"/>
      <c r="H29" s="170"/>
      <c r="I29" s="170"/>
      <c r="J29" s="170">
        <f t="shared" si="2"/>
        <v>11232</v>
      </c>
      <c r="K29" s="170"/>
      <c r="L29" s="170"/>
      <c r="M29" s="170">
        <f t="shared" si="3"/>
        <v>123552</v>
      </c>
      <c r="N29" s="170"/>
      <c r="O29" s="170"/>
      <c r="P29" s="170"/>
      <c r="Q29" s="103" t="s">
        <v>68</v>
      </c>
      <c r="R29" s="103"/>
      <c r="S29" s="103"/>
      <c r="T29" s="103"/>
      <c r="U29" s="100" t="s">
        <v>100</v>
      </c>
      <c r="V29" s="101"/>
      <c r="W29" s="102"/>
      <c r="X29" s="30" t="s">
        <v>47</v>
      </c>
      <c r="Y29" s="94" t="s">
        <v>101</v>
      </c>
      <c r="Z29" s="94"/>
      <c r="AA29" s="94"/>
    </row>
    <row r="30" spans="1:27" ht="46.8" customHeight="1" x14ac:dyDescent="0.45">
      <c r="A30" s="29">
        <v>26</v>
      </c>
      <c r="B30" s="95" t="s">
        <v>2</v>
      </c>
      <c r="C30" s="96"/>
      <c r="D30" s="96"/>
      <c r="E30" s="97"/>
      <c r="F30" s="170">
        <v>307146</v>
      </c>
      <c r="G30" s="170"/>
      <c r="H30" s="170"/>
      <c r="I30" s="170"/>
      <c r="J30" s="170">
        <f t="shared" si="2"/>
        <v>30714.600000000002</v>
      </c>
      <c r="K30" s="170"/>
      <c r="L30" s="170"/>
      <c r="M30" s="170">
        <f t="shared" si="3"/>
        <v>337860.6</v>
      </c>
      <c r="N30" s="170"/>
      <c r="O30" s="170"/>
      <c r="P30" s="170"/>
      <c r="Q30" s="103" t="s">
        <v>88</v>
      </c>
      <c r="R30" s="103"/>
      <c r="S30" s="103"/>
      <c r="T30" s="103"/>
      <c r="U30" s="100" t="s">
        <v>83</v>
      </c>
      <c r="V30" s="101"/>
      <c r="W30" s="102"/>
      <c r="X30" s="30" t="s">
        <v>47</v>
      </c>
      <c r="Y30" s="94" t="s">
        <v>102</v>
      </c>
      <c r="Z30" s="94"/>
      <c r="AA30" s="94"/>
    </row>
    <row r="31" spans="1:27" ht="46.8" customHeight="1" x14ac:dyDescent="0.45">
      <c r="A31" s="29">
        <v>27</v>
      </c>
      <c r="B31" s="95" t="s">
        <v>29</v>
      </c>
      <c r="C31" s="96"/>
      <c r="D31" s="96"/>
      <c r="E31" s="97"/>
      <c r="F31" s="170">
        <v>338548</v>
      </c>
      <c r="G31" s="170"/>
      <c r="H31" s="170"/>
      <c r="I31" s="170"/>
      <c r="J31" s="170">
        <f t="shared" si="2"/>
        <v>33854.800000000003</v>
      </c>
      <c r="K31" s="170"/>
      <c r="L31" s="170"/>
      <c r="M31" s="170">
        <f t="shared" si="3"/>
        <v>372402.8</v>
      </c>
      <c r="N31" s="170"/>
      <c r="O31" s="170"/>
      <c r="P31" s="170"/>
      <c r="Q31" s="103" t="s">
        <v>105</v>
      </c>
      <c r="R31" s="103"/>
      <c r="S31" s="103"/>
      <c r="T31" s="103"/>
      <c r="U31" s="100" t="s">
        <v>103</v>
      </c>
      <c r="V31" s="101"/>
      <c r="W31" s="102"/>
      <c r="X31" s="30" t="s">
        <v>47</v>
      </c>
      <c r="Y31" s="94" t="s">
        <v>104</v>
      </c>
      <c r="Z31" s="94"/>
      <c r="AA31" s="94"/>
    </row>
    <row r="32" spans="1:27" ht="46.8" customHeight="1" x14ac:dyDescent="0.45">
      <c r="A32" s="29">
        <v>28</v>
      </c>
      <c r="B32" s="95" t="s">
        <v>42</v>
      </c>
      <c r="C32" s="96"/>
      <c r="D32" s="96"/>
      <c r="E32" s="97"/>
      <c r="F32" s="141">
        <v>1047102</v>
      </c>
      <c r="G32" s="142"/>
      <c r="H32" s="142"/>
      <c r="I32" s="143"/>
      <c r="J32" s="141">
        <f>F32*0.1</f>
        <v>104710.20000000001</v>
      </c>
      <c r="K32" s="142"/>
      <c r="L32" s="143"/>
      <c r="M32" s="141">
        <f>F32+J32</f>
        <v>1151812.2</v>
      </c>
      <c r="N32" s="142"/>
      <c r="O32" s="142"/>
      <c r="P32" s="143"/>
      <c r="Q32" s="100" t="s">
        <v>106</v>
      </c>
      <c r="R32" s="101"/>
      <c r="S32" s="101"/>
      <c r="T32" s="102"/>
      <c r="U32" s="100" t="s">
        <v>107</v>
      </c>
      <c r="V32" s="101"/>
      <c r="W32" s="102"/>
      <c r="X32" s="30" t="s">
        <v>47</v>
      </c>
      <c r="Y32" s="176" t="s">
        <v>108</v>
      </c>
      <c r="Z32" s="177"/>
      <c r="AA32" s="178"/>
    </row>
    <row r="33" spans="1:27" ht="46.8" customHeight="1" x14ac:dyDescent="0.45">
      <c r="A33" s="29">
        <v>29</v>
      </c>
      <c r="B33" s="95" t="s">
        <v>7</v>
      </c>
      <c r="C33" s="96"/>
      <c r="D33" s="96"/>
      <c r="E33" s="97"/>
      <c r="F33" s="141">
        <v>582004</v>
      </c>
      <c r="G33" s="142"/>
      <c r="H33" s="142"/>
      <c r="I33" s="143"/>
      <c r="J33" s="141">
        <f>F33*0.1</f>
        <v>58200.4</v>
      </c>
      <c r="K33" s="142"/>
      <c r="L33" s="143"/>
      <c r="M33" s="141">
        <f>F33+J33</f>
        <v>640204.4</v>
      </c>
      <c r="N33" s="142"/>
      <c r="O33" s="142"/>
      <c r="P33" s="143"/>
      <c r="Q33" s="100" t="s">
        <v>109</v>
      </c>
      <c r="R33" s="101"/>
      <c r="S33" s="101"/>
      <c r="T33" s="102"/>
      <c r="U33" s="100" t="s">
        <v>110</v>
      </c>
      <c r="V33" s="101"/>
      <c r="W33" s="102"/>
      <c r="X33" s="30" t="s">
        <v>47</v>
      </c>
      <c r="Y33" s="176" t="s">
        <v>111</v>
      </c>
      <c r="Z33" s="177"/>
      <c r="AA33" s="178"/>
    </row>
    <row r="34" spans="1:27" ht="46.8" customHeight="1" thickBot="1" x14ac:dyDescent="0.5">
      <c r="A34" s="33">
        <v>30</v>
      </c>
      <c r="B34" s="184" t="s">
        <v>24</v>
      </c>
      <c r="C34" s="185"/>
      <c r="D34" s="185"/>
      <c r="E34" s="186"/>
      <c r="F34" s="140">
        <v>188748</v>
      </c>
      <c r="G34" s="140"/>
      <c r="H34" s="140"/>
      <c r="I34" s="140"/>
      <c r="J34" s="140">
        <v>18874</v>
      </c>
      <c r="K34" s="140"/>
      <c r="L34" s="140"/>
      <c r="M34" s="140">
        <f>F34+J34</f>
        <v>207622</v>
      </c>
      <c r="N34" s="140"/>
      <c r="O34" s="140"/>
      <c r="P34" s="140"/>
      <c r="Q34" s="187" t="s">
        <v>122</v>
      </c>
      <c r="R34" s="187"/>
      <c r="S34" s="187"/>
      <c r="T34" s="187"/>
      <c r="U34" s="188" t="s">
        <v>123</v>
      </c>
      <c r="V34" s="189"/>
      <c r="W34" s="190"/>
      <c r="X34" s="34" t="s">
        <v>47</v>
      </c>
      <c r="Y34" s="191" t="s">
        <v>124</v>
      </c>
      <c r="Z34" s="191"/>
      <c r="AA34" s="191"/>
    </row>
    <row r="35" spans="1:27" ht="46.8" customHeight="1" thickBot="1" x14ac:dyDescent="0.5">
      <c r="A35" s="171"/>
      <c r="B35" s="171"/>
      <c r="C35" s="171"/>
      <c r="D35" s="171"/>
      <c r="E35" s="171"/>
      <c r="F35" s="171"/>
      <c r="G35" s="171"/>
      <c r="H35" s="171"/>
      <c r="I35" s="171"/>
      <c r="J35" s="171"/>
      <c r="K35" s="171"/>
      <c r="L35" s="171"/>
      <c r="M35" s="172">
        <f>SUM(M22:M34)</f>
        <v>9908503.9000000004</v>
      </c>
      <c r="N35" s="173"/>
      <c r="O35" s="173"/>
      <c r="P35" s="174"/>
      <c r="Q35" s="57"/>
      <c r="R35" s="175"/>
      <c r="S35" s="175"/>
      <c r="T35" s="175"/>
      <c r="U35" s="175"/>
      <c r="V35" s="175"/>
      <c r="W35" s="175"/>
      <c r="X35" s="175"/>
      <c r="Y35" s="175"/>
      <c r="Z35" s="175"/>
      <c r="AA35" s="175"/>
    </row>
    <row r="36" spans="1:27" ht="33.6" customHeight="1" thickBot="1" x14ac:dyDescent="0.5">
      <c r="A36" s="56"/>
      <c r="B36" s="56"/>
      <c r="C36" s="56"/>
      <c r="D36" s="56"/>
      <c r="E36" s="56"/>
      <c r="F36" s="56"/>
      <c r="G36" s="56"/>
      <c r="H36" s="56"/>
      <c r="I36" s="56"/>
      <c r="J36" s="56"/>
      <c r="K36" s="56"/>
      <c r="L36" s="56"/>
      <c r="M36" s="55"/>
      <c r="N36" s="55"/>
      <c r="O36" s="55"/>
      <c r="P36" s="55"/>
      <c r="Q36" s="57"/>
      <c r="R36" s="57"/>
      <c r="S36" s="57"/>
      <c r="T36" s="57"/>
      <c r="U36" s="57"/>
      <c r="V36" s="57"/>
      <c r="W36" s="57"/>
      <c r="X36" s="57"/>
      <c r="Y36" s="57"/>
      <c r="Z36" s="57"/>
      <c r="AA36" s="57"/>
    </row>
    <row r="37" spans="1:27" ht="39" customHeight="1" thickBot="1" x14ac:dyDescent="0.5">
      <c r="A37" s="25" t="s">
        <v>0</v>
      </c>
      <c r="B37" s="179" t="s">
        <v>1</v>
      </c>
      <c r="C37" s="180"/>
      <c r="D37" s="180"/>
      <c r="E37" s="181"/>
      <c r="F37" s="182" t="s">
        <v>44</v>
      </c>
      <c r="G37" s="182"/>
      <c r="H37" s="182"/>
      <c r="I37" s="182"/>
      <c r="J37" s="182" t="s">
        <v>45</v>
      </c>
      <c r="K37" s="182"/>
      <c r="L37" s="182"/>
      <c r="M37" s="182" t="s">
        <v>46</v>
      </c>
      <c r="N37" s="182"/>
      <c r="O37" s="182"/>
      <c r="P37" s="182"/>
      <c r="Q37" s="183" t="s">
        <v>48</v>
      </c>
      <c r="R37" s="183"/>
      <c r="S37" s="183"/>
      <c r="T37" s="183"/>
      <c r="U37" s="183"/>
      <c r="V37" s="183"/>
      <c r="W37" s="183"/>
      <c r="X37" s="183"/>
      <c r="Y37" s="183"/>
      <c r="Z37" s="183"/>
      <c r="AA37" s="183"/>
    </row>
    <row r="38" spans="1:27" ht="39" customHeight="1" x14ac:dyDescent="0.45">
      <c r="A38" s="29">
        <v>31</v>
      </c>
      <c r="B38" s="95" t="s">
        <v>12</v>
      </c>
      <c r="C38" s="96"/>
      <c r="D38" s="96"/>
      <c r="E38" s="97"/>
      <c r="F38" s="170">
        <v>314580</v>
      </c>
      <c r="G38" s="170"/>
      <c r="H38" s="170"/>
      <c r="I38" s="170"/>
      <c r="J38" s="170">
        <f>F38*0.1</f>
        <v>31458</v>
      </c>
      <c r="K38" s="170"/>
      <c r="L38" s="170"/>
      <c r="M38" s="170">
        <f>F38+J38</f>
        <v>346038</v>
      </c>
      <c r="N38" s="170"/>
      <c r="O38" s="170"/>
      <c r="P38" s="170"/>
      <c r="Q38" s="103" t="s">
        <v>112</v>
      </c>
      <c r="R38" s="103"/>
      <c r="S38" s="103"/>
      <c r="T38" s="103"/>
      <c r="U38" s="100" t="s">
        <v>113</v>
      </c>
      <c r="V38" s="101"/>
      <c r="W38" s="102"/>
      <c r="X38" s="30" t="s">
        <v>47</v>
      </c>
      <c r="Y38" s="94" t="s">
        <v>114</v>
      </c>
      <c r="Z38" s="94"/>
      <c r="AA38" s="94"/>
    </row>
    <row r="39" spans="1:27" ht="39" customHeight="1" x14ac:dyDescent="0.45">
      <c r="A39" s="29">
        <v>32</v>
      </c>
      <c r="B39" s="95" t="s">
        <v>34</v>
      </c>
      <c r="C39" s="96"/>
      <c r="D39" s="96"/>
      <c r="E39" s="97"/>
      <c r="F39" s="170">
        <v>142140</v>
      </c>
      <c r="G39" s="170"/>
      <c r="H39" s="170"/>
      <c r="I39" s="170"/>
      <c r="J39" s="170">
        <f>F39*0.1</f>
        <v>14214</v>
      </c>
      <c r="K39" s="170"/>
      <c r="L39" s="170"/>
      <c r="M39" s="170">
        <f>F39+J39</f>
        <v>156354</v>
      </c>
      <c r="N39" s="170"/>
      <c r="O39" s="170"/>
      <c r="P39" s="170"/>
      <c r="Q39" s="103" t="s">
        <v>112</v>
      </c>
      <c r="R39" s="103"/>
      <c r="S39" s="103"/>
      <c r="T39" s="103"/>
      <c r="U39" s="100" t="s">
        <v>113</v>
      </c>
      <c r="V39" s="101"/>
      <c r="W39" s="102"/>
      <c r="X39" s="30" t="s">
        <v>47</v>
      </c>
      <c r="Y39" s="94" t="s">
        <v>114</v>
      </c>
      <c r="Z39" s="94"/>
      <c r="AA39" s="94"/>
    </row>
    <row r="40" spans="1:27" ht="39" customHeight="1" x14ac:dyDescent="0.45">
      <c r="A40" s="29">
        <v>33</v>
      </c>
      <c r="B40" s="95" t="s">
        <v>23</v>
      </c>
      <c r="C40" s="96"/>
      <c r="D40" s="96"/>
      <c r="E40" s="97"/>
      <c r="F40" s="170">
        <v>366261</v>
      </c>
      <c r="G40" s="170"/>
      <c r="H40" s="170"/>
      <c r="I40" s="170"/>
      <c r="J40" s="170">
        <f t="shared" ref="J40:J42" si="4">F40*0.1</f>
        <v>36626.1</v>
      </c>
      <c r="K40" s="170"/>
      <c r="L40" s="170"/>
      <c r="M40" s="170">
        <f t="shared" ref="M40:M55" si="5">F40+J40</f>
        <v>402887.1</v>
      </c>
      <c r="N40" s="170"/>
      <c r="O40" s="170"/>
      <c r="P40" s="170"/>
      <c r="Q40" s="99" t="s">
        <v>51</v>
      </c>
      <c r="R40" s="99"/>
      <c r="S40" s="99"/>
      <c r="T40" s="99"/>
      <c r="U40" s="100" t="s">
        <v>95</v>
      </c>
      <c r="V40" s="101"/>
      <c r="W40" s="102"/>
      <c r="X40" s="30" t="s">
        <v>47</v>
      </c>
      <c r="Y40" s="94" t="s">
        <v>115</v>
      </c>
      <c r="Z40" s="94"/>
      <c r="AA40" s="94"/>
    </row>
    <row r="41" spans="1:27" ht="39" customHeight="1" x14ac:dyDescent="0.45">
      <c r="A41" s="29">
        <v>34</v>
      </c>
      <c r="B41" s="95" t="s">
        <v>28</v>
      </c>
      <c r="C41" s="96"/>
      <c r="D41" s="96"/>
      <c r="E41" s="97"/>
      <c r="F41" s="170">
        <v>224700</v>
      </c>
      <c r="G41" s="170"/>
      <c r="H41" s="170"/>
      <c r="I41" s="170"/>
      <c r="J41" s="170">
        <f t="shared" si="4"/>
        <v>22470</v>
      </c>
      <c r="K41" s="170"/>
      <c r="L41" s="170"/>
      <c r="M41" s="170">
        <f t="shared" si="5"/>
        <v>247170</v>
      </c>
      <c r="N41" s="170"/>
      <c r="O41" s="170"/>
      <c r="P41" s="170"/>
      <c r="Q41" s="103" t="s">
        <v>116</v>
      </c>
      <c r="R41" s="103"/>
      <c r="S41" s="103"/>
      <c r="T41" s="103"/>
      <c r="U41" s="100" t="s">
        <v>117</v>
      </c>
      <c r="V41" s="101"/>
      <c r="W41" s="102"/>
      <c r="X41" s="30" t="s">
        <v>47</v>
      </c>
      <c r="Y41" s="94" t="s">
        <v>118</v>
      </c>
      <c r="Z41" s="94"/>
      <c r="AA41" s="94"/>
    </row>
    <row r="42" spans="1:27" ht="39" customHeight="1" x14ac:dyDescent="0.45">
      <c r="A42" s="29">
        <v>35</v>
      </c>
      <c r="B42" s="95" t="s">
        <v>14</v>
      </c>
      <c r="C42" s="96"/>
      <c r="D42" s="96"/>
      <c r="E42" s="97"/>
      <c r="F42" s="170">
        <v>754992</v>
      </c>
      <c r="G42" s="170"/>
      <c r="H42" s="170"/>
      <c r="I42" s="170"/>
      <c r="J42" s="170">
        <f t="shared" si="4"/>
        <v>75499.199999999997</v>
      </c>
      <c r="K42" s="170"/>
      <c r="L42" s="170"/>
      <c r="M42" s="170">
        <f t="shared" si="5"/>
        <v>830491.2</v>
      </c>
      <c r="N42" s="170"/>
      <c r="O42" s="170"/>
      <c r="P42" s="170"/>
      <c r="Q42" s="103" t="s">
        <v>119</v>
      </c>
      <c r="R42" s="103"/>
      <c r="S42" s="103"/>
      <c r="T42" s="103"/>
      <c r="U42" s="100" t="s">
        <v>120</v>
      </c>
      <c r="V42" s="101"/>
      <c r="W42" s="102"/>
      <c r="X42" s="30" t="s">
        <v>66</v>
      </c>
      <c r="Y42" s="94" t="s">
        <v>121</v>
      </c>
      <c r="Z42" s="94"/>
      <c r="AA42" s="94"/>
    </row>
    <row r="43" spans="1:27" ht="39" customHeight="1" x14ac:dyDescent="0.45">
      <c r="A43" s="29">
        <v>36</v>
      </c>
      <c r="B43" s="95" t="s">
        <v>3</v>
      </c>
      <c r="C43" s="96"/>
      <c r="D43" s="96"/>
      <c r="E43" s="97"/>
      <c r="F43" s="170">
        <v>155737</v>
      </c>
      <c r="G43" s="170"/>
      <c r="H43" s="170"/>
      <c r="I43" s="170"/>
      <c r="J43" s="170">
        <v>15573</v>
      </c>
      <c r="K43" s="170"/>
      <c r="L43" s="170"/>
      <c r="M43" s="170">
        <f t="shared" si="5"/>
        <v>171310</v>
      </c>
      <c r="N43" s="170"/>
      <c r="O43" s="170"/>
      <c r="P43" s="170"/>
      <c r="Q43" s="103" t="s">
        <v>74</v>
      </c>
      <c r="R43" s="103"/>
      <c r="S43" s="103"/>
      <c r="T43" s="103"/>
      <c r="U43" s="100" t="s">
        <v>221</v>
      </c>
      <c r="V43" s="101"/>
      <c r="W43" s="102"/>
      <c r="X43" s="30" t="s">
        <v>47</v>
      </c>
      <c r="Y43" s="94" t="s">
        <v>228</v>
      </c>
      <c r="Z43" s="94"/>
      <c r="AA43" s="94"/>
    </row>
    <row r="44" spans="1:27" ht="39" customHeight="1" x14ac:dyDescent="0.45">
      <c r="A44" s="29">
        <v>37</v>
      </c>
      <c r="B44" s="95" t="s">
        <v>8</v>
      </c>
      <c r="C44" s="96"/>
      <c r="D44" s="96"/>
      <c r="E44" s="97"/>
      <c r="F44" s="170">
        <v>528390</v>
      </c>
      <c r="G44" s="170"/>
      <c r="H44" s="170"/>
      <c r="I44" s="170"/>
      <c r="J44" s="170">
        <f t="shared" si="2"/>
        <v>52839</v>
      </c>
      <c r="K44" s="170"/>
      <c r="L44" s="170"/>
      <c r="M44" s="170">
        <f t="shared" si="5"/>
        <v>581229</v>
      </c>
      <c r="N44" s="170"/>
      <c r="O44" s="170"/>
      <c r="P44" s="170"/>
      <c r="Q44" s="103" t="s">
        <v>74</v>
      </c>
      <c r="R44" s="103"/>
      <c r="S44" s="103"/>
      <c r="T44" s="103"/>
      <c r="U44" s="100" t="s">
        <v>125</v>
      </c>
      <c r="V44" s="101"/>
      <c r="W44" s="102"/>
      <c r="X44" s="30" t="s">
        <v>47</v>
      </c>
      <c r="Y44" s="94" t="s">
        <v>126</v>
      </c>
      <c r="Z44" s="94"/>
      <c r="AA44" s="94"/>
    </row>
    <row r="45" spans="1:27" ht="39" customHeight="1" x14ac:dyDescent="0.45">
      <c r="A45" s="29">
        <v>38</v>
      </c>
      <c r="B45" s="95" t="s">
        <v>10</v>
      </c>
      <c r="C45" s="96"/>
      <c r="D45" s="96"/>
      <c r="E45" s="97"/>
      <c r="F45" s="170">
        <v>490048</v>
      </c>
      <c r="G45" s="170"/>
      <c r="H45" s="170"/>
      <c r="I45" s="170"/>
      <c r="J45" s="170">
        <f t="shared" si="2"/>
        <v>49004.800000000003</v>
      </c>
      <c r="K45" s="170"/>
      <c r="L45" s="170"/>
      <c r="M45" s="170">
        <f t="shared" si="5"/>
        <v>539052.80000000005</v>
      </c>
      <c r="N45" s="170"/>
      <c r="O45" s="170"/>
      <c r="P45" s="170"/>
      <c r="Q45" s="103" t="s">
        <v>127</v>
      </c>
      <c r="R45" s="103"/>
      <c r="S45" s="103"/>
      <c r="T45" s="103"/>
      <c r="U45" s="100" t="s">
        <v>128</v>
      </c>
      <c r="V45" s="101"/>
      <c r="W45" s="102"/>
      <c r="X45" s="30" t="s">
        <v>47</v>
      </c>
      <c r="Y45" s="94" t="s">
        <v>129</v>
      </c>
      <c r="Z45" s="94"/>
      <c r="AA45" s="94"/>
    </row>
    <row r="46" spans="1:27" ht="39" customHeight="1" x14ac:dyDescent="0.45">
      <c r="A46" s="29">
        <v>39</v>
      </c>
      <c r="B46" s="95" t="s">
        <v>5</v>
      </c>
      <c r="C46" s="96"/>
      <c r="D46" s="96"/>
      <c r="E46" s="97"/>
      <c r="F46" s="170">
        <v>464600</v>
      </c>
      <c r="G46" s="170"/>
      <c r="H46" s="170"/>
      <c r="I46" s="170"/>
      <c r="J46" s="98">
        <f t="shared" si="2"/>
        <v>46460</v>
      </c>
      <c r="K46" s="98"/>
      <c r="L46" s="98"/>
      <c r="M46" s="98">
        <f t="shared" si="5"/>
        <v>511060</v>
      </c>
      <c r="N46" s="98"/>
      <c r="O46" s="98"/>
      <c r="P46" s="98"/>
      <c r="Q46" s="103" t="s">
        <v>127</v>
      </c>
      <c r="R46" s="103"/>
      <c r="S46" s="103"/>
      <c r="T46" s="103"/>
      <c r="U46" s="100" t="s">
        <v>270</v>
      </c>
      <c r="V46" s="101"/>
      <c r="W46" s="102"/>
      <c r="X46" s="30" t="s">
        <v>47</v>
      </c>
      <c r="Y46" s="94" t="s">
        <v>271</v>
      </c>
      <c r="Z46" s="94"/>
      <c r="AA46" s="94"/>
    </row>
    <row r="47" spans="1:27" ht="39" customHeight="1" x14ac:dyDescent="0.45">
      <c r="A47" s="29">
        <v>40</v>
      </c>
      <c r="B47" s="95" t="s">
        <v>17</v>
      </c>
      <c r="C47" s="96"/>
      <c r="D47" s="96"/>
      <c r="E47" s="97"/>
      <c r="F47" s="98">
        <v>245960</v>
      </c>
      <c r="G47" s="98"/>
      <c r="H47" s="98"/>
      <c r="I47" s="98"/>
      <c r="J47" s="98">
        <f t="shared" si="2"/>
        <v>24596</v>
      </c>
      <c r="K47" s="98"/>
      <c r="L47" s="98"/>
      <c r="M47" s="98">
        <f t="shared" si="5"/>
        <v>270556</v>
      </c>
      <c r="N47" s="98"/>
      <c r="O47" s="98"/>
      <c r="P47" s="98"/>
      <c r="Q47" s="103" t="s">
        <v>88</v>
      </c>
      <c r="R47" s="103"/>
      <c r="S47" s="103"/>
      <c r="T47" s="103"/>
      <c r="U47" s="100" t="s">
        <v>130</v>
      </c>
      <c r="V47" s="101"/>
      <c r="W47" s="102"/>
      <c r="X47" s="30" t="s">
        <v>47</v>
      </c>
      <c r="Y47" s="94" t="s">
        <v>131</v>
      </c>
      <c r="Z47" s="94"/>
      <c r="AA47" s="94"/>
    </row>
    <row r="48" spans="1:27" ht="39" customHeight="1" x14ac:dyDescent="0.45">
      <c r="A48" s="29">
        <v>42</v>
      </c>
      <c r="B48" s="95" t="s">
        <v>43</v>
      </c>
      <c r="C48" s="96"/>
      <c r="D48" s="96"/>
      <c r="E48" s="97"/>
      <c r="F48" s="98">
        <v>173040</v>
      </c>
      <c r="G48" s="98"/>
      <c r="H48" s="98"/>
      <c r="I48" s="98"/>
      <c r="J48" s="98">
        <f>F48*0.1</f>
        <v>17304</v>
      </c>
      <c r="K48" s="98"/>
      <c r="L48" s="98"/>
      <c r="M48" s="98">
        <f>F48+J48</f>
        <v>190344</v>
      </c>
      <c r="N48" s="98"/>
      <c r="O48" s="98"/>
      <c r="P48" s="98"/>
      <c r="Q48" s="103" t="s">
        <v>68</v>
      </c>
      <c r="R48" s="103"/>
      <c r="S48" s="103"/>
      <c r="T48" s="103"/>
      <c r="U48" s="100" t="s">
        <v>132</v>
      </c>
      <c r="V48" s="101"/>
      <c r="W48" s="102"/>
      <c r="X48" s="30" t="s">
        <v>47</v>
      </c>
      <c r="Y48" s="94" t="s">
        <v>133</v>
      </c>
      <c r="Z48" s="94"/>
      <c r="AA48" s="94"/>
    </row>
    <row r="49" spans="1:42" ht="39" customHeight="1" x14ac:dyDescent="0.45">
      <c r="A49" s="29"/>
      <c r="B49" s="95" t="s">
        <v>154</v>
      </c>
      <c r="C49" s="96"/>
      <c r="D49" s="96"/>
      <c r="E49" s="97"/>
      <c r="F49" s="98">
        <v>320130</v>
      </c>
      <c r="G49" s="98"/>
      <c r="H49" s="98"/>
      <c r="I49" s="98"/>
      <c r="J49" s="98">
        <v>29930</v>
      </c>
      <c r="K49" s="98"/>
      <c r="L49" s="98"/>
      <c r="M49" s="98">
        <f>F49+J49</f>
        <v>350060</v>
      </c>
      <c r="N49" s="98"/>
      <c r="O49" s="98"/>
      <c r="P49" s="98"/>
      <c r="Q49" s="103" t="s">
        <v>155</v>
      </c>
      <c r="R49" s="103"/>
      <c r="S49" s="103"/>
      <c r="T49" s="103"/>
      <c r="U49" s="100" t="s">
        <v>156</v>
      </c>
      <c r="V49" s="101"/>
      <c r="W49" s="102"/>
      <c r="X49" s="30" t="s">
        <v>47</v>
      </c>
      <c r="Y49" s="94" t="s">
        <v>157</v>
      </c>
      <c r="Z49" s="94"/>
      <c r="AA49" s="94"/>
    </row>
    <row r="50" spans="1:42" ht="39" customHeight="1" x14ac:dyDescent="0.45">
      <c r="A50" s="29" t="s">
        <v>274</v>
      </c>
      <c r="B50" s="95" t="s">
        <v>140</v>
      </c>
      <c r="C50" s="96"/>
      <c r="D50" s="96"/>
      <c r="E50" s="97"/>
      <c r="F50" s="98">
        <f>M50/1.1</f>
        <v>81818.181818181809</v>
      </c>
      <c r="G50" s="98"/>
      <c r="H50" s="98"/>
      <c r="I50" s="98"/>
      <c r="J50" s="98">
        <f>F50*0.1</f>
        <v>8181.8181818181811</v>
      </c>
      <c r="K50" s="98"/>
      <c r="L50" s="98"/>
      <c r="M50" s="98">
        <v>90000</v>
      </c>
      <c r="N50" s="98"/>
      <c r="O50" s="98"/>
      <c r="P50" s="98"/>
      <c r="Q50" s="99" t="s">
        <v>51</v>
      </c>
      <c r="R50" s="99"/>
      <c r="S50" s="99"/>
      <c r="T50" s="99"/>
      <c r="U50" s="100" t="s">
        <v>141</v>
      </c>
      <c r="V50" s="101"/>
      <c r="W50" s="102"/>
      <c r="X50" s="30" t="s">
        <v>47</v>
      </c>
      <c r="Y50" s="94" t="s">
        <v>142</v>
      </c>
      <c r="Z50" s="94"/>
      <c r="AA50" s="94"/>
    </row>
    <row r="51" spans="1:42" ht="39" customHeight="1" x14ac:dyDescent="0.45">
      <c r="A51" s="29" t="s">
        <v>275</v>
      </c>
      <c r="B51" s="95" t="s">
        <v>148</v>
      </c>
      <c r="C51" s="96"/>
      <c r="D51" s="96"/>
      <c r="E51" s="97"/>
      <c r="F51" s="98">
        <v>97700</v>
      </c>
      <c r="G51" s="98"/>
      <c r="H51" s="98"/>
      <c r="I51" s="98"/>
      <c r="J51" s="98">
        <f>F51*0.1</f>
        <v>9770</v>
      </c>
      <c r="K51" s="98"/>
      <c r="L51" s="98"/>
      <c r="M51" s="98">
        <f>F51+J51</f>
        <v>107470</v>
      </c>
      <c r="N51" s="98"/>
      <c r="O51" s="98"/>
      <c r="P51" s="98"/>
      <c r="Q51" s="103" t="s">
        <v>135</v>
      </c>
      <c r="R51" s="103"/>
      <c r="S51" s="103"/>
      <c r="T51" s="103"/>
      <c r="U51" s="100" t="s">
        <v>149</v>
      </c>
      <c r="V51" s="101"/>
      <c r="W51" s="102"/>
      <c r="X51" s="30" t="s">
        <v>66</v>
      </c>
      <c r="Y51" s="94" t="s">
        <v>150</v>
      </c>
      <c r="Z51" s="94"/>
      <c r="AA51" s="94"/>
    </row>
    <row r="52" spans="1:42" ht="39" customHeight="1" x14ac:dyDescent="0.45">
      <c r="A52" s="29" t="s">
        <v>276</v>
      </c>
      <c r="B52" s="95" t="s">
        <v>144</v>
      </c>
      <c r="C52" s="96"/>
      <c r="D52" s="96"/>
      <c r="E52" s="97"/>
      <c r="F52" s="98">
        <v>724100</v>
      </c>
      <c r="G52" s="98"/>
      <c r="H52" s="98"/>
      <c r="I52" s="98"/>
      <c r="J52" s="98">
        <v>65850</v>
      </c>
      <c r="K52" s="98"/>
      <c r="L52" s="98"/>
      <c r="M52" s="98">
        <f>F52+J52</f>
        <v>789950</v>
      </c>
      <c r="N52" s="98"/>
      <c r="O52" s="98"/>
      <c r="P52" s="98"/>
      <c r="Q52" s="103" t="s">
        <v>151</v>
      </c>
      <c r="R52" s="103"/>
      <c r="S52" s="103"/>
      <c r="T52" s="103"/>
      <c r="U52" s="100" t="s">
        <v>152</v>
      </c>
      <c r="V52" s="101"/>
      <c r="W52" s="102"/>
      <c r="X52" s="30" t="s">
        <v>66</v>
      </c>
      <c r="Y52" s="94" t="s">
        <v>153</v>
      </c>
      <c r="Z52" s="94"/>
      <c r="AA52" s="94"/>
    </row>
    <row r="53" spans="1:42" ht="39" customHeight="1" x14ac:dyDescent="0.45">
      <c r="A53" s="29" t="s">
        <v>277</v>
      </c>
      <c r="B53" s="95" t="s">
        <v>139</v>
      </c>
      <c r="C53" s="96"/>
      <c r="D53" s="96"/>
      <c r="E53" s="97"/>
      <c r="F53" s="141">
        <v>2980400</v>
      </c>
      <c r="G53" s="142"/>
      <c r="H53" s="142"/>
      <c r="I53" s="143"/>
      <c r="J53" s="141">
        <f>F53*0.1</f>
        <v>298040</v>
      </c>
      <c r="K53" s="142"/>
      <c r="L53" s="143"/>
      <c r="M53" s="141">
        <f>F53+J53</f>
        <v>3278440</v>
      </c>
      <c r="N53" s="142"/>
      <c r="O53" s="142"/>
      <c r="P53" s="143"/>
      <c r="Q53" s="103" t="s">
        <v>71</v>
      </c>
      <c r="R53" s="103"/>
      <c r="S53" s="103"/>
      <c r="T53" s="103"/>
      <c r="U53" s="100" t="s">
        <v>272</v>
      </c>
      <c r="V53" s="101"/>
      <c r="W53" s="102"/>
      <c r="X53" s="30" t="s">
        <v>47</v>
      </c>
      <c r="Y53" s="94" t="s">
        <v>143</v>
      </c>
      <c r="Z53" s="94"/>
      <c r="AA53" s="94"/>
    </row>
    <row r="54" spans="1:42" ht="39" customHeight="1" x14ac:dyDescent="0.45">
      <c r="A54" s="29" t="s">
        <v>278</v>
      </c>
      <c r="B54" s="95" t="s">
        <v>145</v>
      </c>
      <c r="C54" s="96"/>
      <c r="D54" s="96"/>
      <c r="E54" s="97"/>
      <c r="F54" s="141">
        <v>691680</v>
      </c>
      <c r="G54" s="142"/>
      <c r="H54" s="142"/>
      <c r="I54" s="143"/>
      <c r="J54" s="141">
        <f t="shared" si="2"/>
        <v>69168</v>
      </c>
      <c r="K54" s="142"/>
      <c r="L54" s="143"/>
      <c r="M54" s="141">
        <f t="shared" si="5"/>
        <v>760848</v>
      </c>
      <c r="N54" s="142"/>
      <c r="O54" s="142"/>
      <c r="P54" s="143"/>
      <c r="Q54" s="103" t="s">
        <v>234</v>
      </c>
      <c r="R54" s="103"/>
      <c r="S54" s="103"/>
      <c r="T54" s="103"/>
      <c r="U54" s="100" t="s">
        <v>235</v>
      </c>
      <c r="V54" s="101"/>
      <c r="W54" s="102"/>
      <c r="X54" s="30" t="s">
        <v>47</v>
      </c>
      <c r="Y54" s="94" t="s">
        <v>236</v>
      </c>
      <c r="Z54" s="94"/>
      <c r="AA54" s="94"/>
    </row>
    <row r="55" spans="1:42" ht="39" customHeight="1" thickBot="1" x14ac:dyDescent="0.5">
      <c r="A55" s="29" t="s">
        <v>279</v>
      </c>
      <c r="B55" s="95" t="s">
        <v>146</v>
      </c>
      <c r="C55" s="96"/>
      <c r="D55" s="96"/>
      <c r="E55" s="97"/>
      <c r="F55" s="98">
        <v>234000</v>
      </c>
      <c r="G55" s="98"/>
      <c r="H55" s="98"/>
      <c r="I55" s="98"/>
      <c r="J55" s="98">
        <f t="shared" si="2"/>
        <v>23400</v>
      </c>
      <c r="K55" s="98"/>
      <c r="L55" s="98"/>
      <c r="M55" s="98">
        <f t="shared" si="5"/>
        <v>257400</v>
      </c>
      <c r="N55" s="98"/>
      <c r="O55" s="98"/>
      <c r="P55" s="98"/>
      <c r="Q55" s="103" t="s">
        <v>85</v>
      </c>
      <c r="R55" s="103"/>
      <c r="S55" s="103"/>
      <c r="T55" s="103"/>
      <c r="U55" s="100" t="s">
        <v>273</v>
      </c>
      <c r="V55" s="101"/>
      <c r="W55" s="102"/>
      <c r="X55" s="30" t="s">
        <v>47</v>
      </c>
      <c r="Y55" s="94" t="s">
        <v>147</v>
      </c>
      <c r="Z55" s="94"/>
      <c r="AA55" s="94"/>
      <c r="AC55" s="26">
        <v>43</v>
      </c>
    </row>
    <row r="56" spans="1:42" ht="39" customHeight="1" thickBot="1" x14ac:dyDescent="0.5">
      <c r="A56" s="150"/>
      <c r="B56" s="150"/>
      <c r="C56" s="150"/>
      <c r="D56" s="150"/>
      <c r="E56" s="150"/>
      <c r="F56" s="150"/>
      <c r="G56" s="150"/>
      <c r="H56" s="150"/>
      <c r="I56" s="150"/>
      <c r="J56" s="150"/>
      <c r="K56" s="150"/>
      <c r="L56" s="151"/>
      <c r="M56" s="152">
        <f>SUM(M38:M55)</f>
        <v>9880660.0999999996</v>
      </c>
      <c r="N56" s="153"/>
      <c r="O56" s="153"/>
      <c r="P56" s="154"/>
      <c r="Q56" s="209"/>
      <c r="R56" s="210"/>
      <c r="S56" s="210"/>
      <c r="T56" s="210"/>
      <c r="U56" s="210"/>
      <c r="V56" s="210"/>
      <c r="W56" s="210"/>
      <c r="X56" s="210"/>
      <c r="Y56" s="210"/>
      <c r="Z56" s="210"/>
      <c r="AA56" s="210"/>
    </row>
    <row r="57" spans="1:42" ht="39.6" customHeight="1" thickBot="1" x14ac:dyDescent="0.5">
      <c r="A57" s="110"/>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row>
    <row r="58" spans="1:42" ht="39.6" customHeight="1" x14ac:dyDescent="0.45">
      <c r="A58" s="104" t="s">
        <v>280</v>
      </c>
      <c r="B58" s="106" t="s">
        <v>265</v>
      </c>
      <c r="C58" s="107"/>
      <c r="D58" s="107"/>
      <c r="E58" s="108"/>
      <c r="F58" s="112">
        <v>2738986</v>
      </c>
      <c r="G58" s="112"/>
      <c r="H58" s="112"/>
      <c r="I58" s="112"/>
      <c r="J58" s="112">
        <f>F58*0.1</f>
        <v>273898.60000000003</v>
      </c>
      <c r="K58" s="112"/>
      <c r="L58" s="112"/>
      <c r="M58" s="113">
        <f>F58+J58+F59+J59</f>
        <v>3312964.6</v>
      </c>
      <c r="N58" s="114"/>
      <c r="O58" s="114"/>
      <c r="P58" s="115"/>
      <c r="Q58" s="126" t="s">
        <v>52</v>
      </c>
      <c r="R58" s="127"/>
      <c r="S58" s="127"/>
      <c r="T58" s="128"/>
      <c r="U58" s="126" t="s">
        <v>80</v>
      </c>
      <c r="V58" s="127"/>
      <c r="W58" s="128"/>
      <c r="X58" s="132" t="s">
        <v>47</v>
      </c>
      <c r="Y58" s="134" t="s">
        <v>81</v>
      </c>
      <c r="Z58" s="135"/>
      <c r="AA58" s="136"/>
      <c r="AK58" s="226">
        <f>AC55*770</f>
        <v>33110</v>
      </c>
      <c r="AL58" s="227"/>
      <c r="AM58" s="227"/>
      <c r="AN58" s="227"/>
      <c r="AO58" s="227"/>
      <c r="AP58" s="228"/>
    </row>
    <row r="59" spans="1:42" ht="39.6" customHeight="1" thickBot="1" x14ac:dyDescent="0.5">
      <c r="A59" s="105"/>
      <c r="B59" s="109"/>
      <c r="C59" s="110"/>
      <c r="D59" s="110"/>
      <c r="E59" s="111"/>
      <c r="F59" s="119">
        <v>272800</v>
      </c>
      <c r="G59" s="119"/>
      <c r="H59" s="119"/>
      <c r="I59" s="119"/>
      <c r="J59" s="120">
        <f>F59*0.1</f>
        <v>27280</v>
      </c>
      <c r="K59" s="121"/>
      <c r="L59" s="122"/>
      <c r="M59" s="116"/>
      <c r="N59" s="117"/>
      <c r="O59" s="117"/>
      <c r="P59" s="118"/>
      <c r="Q59" s="129"/>
      <c r="R59" s="130"/>
      <c r="S59" s="130"/>
      <c r="T59" s="131"/>
      <c r="U59" s="129"/>
      <c r="V59" s="130"/>
      <c r="W59" s="131"/>
      <c r="X59" s="133"/>
      <c r="Y59" s="137"/>
      <c r="Z59" s="138"/>
      <c r="AA59" s="139"/>
      <c r="AK59" s="229"/>
      <c r="AL59" s="230"/>
      <c r="AM59" s="230"/>
      <c r="AN59" s="230"/>
      <c r="AO59" s="230"/>
      <c r="AP59" s="231"/>
    </row>
    <row r="60" spans="1:42" ht="39.6" customHeight="1" thickBot="1" x14ac:dyDescent="0.5">
      <c r="A60" s="171"/>
      <c r="B60" s="171"/>
      <c r="C60" s="171"/>
      <c r="D60" s="171"/>
      <c r="E60" s="171"/>
      <c r="F60" s="171"/>
      <c r="G60" s="171"/>
      <c r="H60" s="171"/>
      <c r="I60" s="171"/>
      <c r="J60" s="171"/>
      <c r="K60" s="171"/>
      <c r="L60" s="171"/>
      <c r="M60" s="171"/>
      <c r="N60" s="171"/>
      <c r="O60" s="171"/>
      <c r="P60" s="171"/>
      <c r="Q60" s="171"/>
      <c r="R60" s="171"/>
      <c r="S60" s="171"/>
      <c r="T60" s="171"/>
      <c r="U60" s="171"/>
      <c r="V60" s="171"/>
      <c r="W60" s="171"/>
      <c r="X60" s="171"/>
      <c r="Y60" s="171"/>
      <c r="Z60" s="171"/>
      <c r="AA60" s="171"/>
      <c r="AE60" s="253" t="s">
        <v>286</v>
      </c>
      <c r="AF60" s="253"/>
      <c r="AG60" s="253"/>
    </row>
    <row r="61" spans="1:42" ht="39.6" customHeight="1" x14ac:dyDescent="0.45">
      <c r="A61" s="104" t="s">
        <v>281</v>
      </c>
      <c r="B61" s="106" t="s">
        <v>264</v>
      </c>
      <c r="C61" s="107"/>
      <c r="D61" s="107"/>
      <c r="E61" s="108"/>
      <c r="F61" s="112">
        <v>7913955</v>
      </c>
      <c r="G61" s="112"/>
      <c r="H61" s="112"/>
      <c r="I61" s="112"/>
      <c r="J61" s="112">
        <f>F61*0.1</f>
        <v>791395.5</v>
      </c>
      <c r="K61" s="112"/>
      <c r="L61" s="112"/>
      <c r="M61" s="254">
        <f>F61+J6</f>
        <v>7960113</v>
      </c>
      <c r="N61" s="255"/>
      <c r="O61" s="255"/>
      <c r="P61" s="256"/>
      <c r="Q61" s="126" t="s">
        <v>85</v>
      </c>
      <c r="R61" s="127"/>
      <c r="S61" s="127"/>
      <c r="T61" s="128"/>
      <c r="U61" s="126" t="s">
        <v>86</v>
      </c>
      <c r="V61" s="127"/>
      <c r="W61" s="128"/>
      <c r="X61" s="132" t="s">
        <v>47</v>
      </c>
      <c r="Y61" s="134" t="s">
        <v>87</v>
      </c>
      <c r="Z61" s="135"/>
      <c r="AA61" s="136"/>
      <c r="AE61" s="220">
        <f>AC55*440</f>
        <v>18920</v>
      </c>
      <c r="AF61" s="221"/>
      <c r="AG61" s="221"/>
      <c r="AH61" s="221"/>
      <c r="AI61" s="221"/>
      <c r="AJ61" s="222"/>
      <c r="AK61" s="220">
        <f>AC55*220</f>
        <v>9460</v>
      </c>
      <c r="AL61" s="221"/>
      <c r="AM61" s="221"/>
      <c r="AN61" s="221"/>
      <c r="AO61" s="221"/>
      <c r="AP61" s="222"/>
    </row>
    <row r="62" spans="1:42" ht="39.6" customHeight="1" thickBot="1" x14ac:dyDescent="0.5">
      <c r="A62" s="105"/>
      <c r="B62" s="109"/>
      <c r="C62" s="110"/>
      <c r="D62" s="110"/>
      <c r="E62" s="111"/>
      <c r="F62" s="119">
        <v>3460000</v>
      </c>
      <c r="G62" s="119"/>
      <c r="H62" s="119"/>
      <c r="I62" s="119"/>
      <c r="J62" s="120">
        <f>F62*0.1</f>
        <v>346000</v>
      </c>
      <c r="K62" s="121"/>
      <c r="L62" s="122"/>
      <c r="M62" s="123">
        <f>F162+J62</f>
        <v>346000</v>
      </c>
      <c r="N62" s="124"/>
      <c r="O62" s="124"/>
      <c r="P62" s="125"/>
      <c r="Q62" s="129"/>
      <c r="R62" s="130"/>
      <c r="S62" s="130"/>
      <c r="T62" s="131"/>
      <c r="U62" s="129"/>
      <c r="V62" s="130"/>
      <c r="W62" s="131"/>
      <c r="X62" s="133"/>
      <c r="Y62" s="137"/>
      <c r="Z62" s="138"/>
      <c r="AA62" s="139"/>
      <c r="AE62" s="223"/>
      <c r="AF62" s="224"/>
      <c r="AG62" s="224"/>
      <c r="AH62" s="224"/>
      <c r="AI62" s="224"/>
      <c r="AJ62" s="225"/>
      <c r="AK62" s="223"/>
      <c r="AL62" s="224"/>
      <c r="AM62" s="224"/>
      <c r="AN62" s="224"/>
      <c r="AO62" s="224"/>
      <c r="AP62" s="225"/>
    </row>
    <row r="63" spans="1:42" ht="39.6" customHeight="1" thickBot="1" x14ac:dyDescent="0.5">
      <c r="F63" s="35"/>
      <c r="G63" s="35"/>
      <c r="H63" s="35"/>
      <c r="I63" s="35"/>
      <c r="J63" s="35"/>
      <c r="K63" s="35"/>
      <c r="L63" s="35"/>
      <c r="M63" s="35"/>
      <c r="N63" s="35"/>
      <c r="O63" s="35"/>
      <c r="P63" s="35"/>
      <c r="Q63" s="35"/>
      <c r="R63" s="35"/>
    </row>
    <row r="64" spans="1:42" ht="39.6" customHeight="1" x14ac:dyDescent="0.45">
      <c r="A64" s="104" t="s">
        <v>282</v>
      </c>
      <c r="B64" s="106" t="s">
        <v>237</v>
      </c>
      <c r="C64" s="107"/>
      <c r="D64" s="107"/>
      <c r="E64" s="108"/>
      <c r="F64" s="112">
        <v>7000000</v>
      </c>
      <c r="G64" s="112"/>
      <c r="H64" s="112"/>
      <c r="I64" s="112"/>
      <c r="J64" s="112">
        <f t="shared" ref="J64:J68" si="6">F64*0.1</f>
        <v>700000</v>
      </c>
      <c r="K64" s="112"/>
      <c r="L64" s="112"/>
      <c r="M64" s="233">
        <f>F64+J64+F65+J65</f>
        <v>10395000</v>
      </c>
      <c r="N64" s="234"/>
      <c r="O64" s="234"/>
      <c r="P64" s="235"/>
      <c r="Q64" s="144" t="s">
        <v>51</v>
      </c>
      <c r="R64" s="145"/>
      <c r="S64" s="145"/>
      <c r="T64" s="146"/>
      <c r="U64" s="126" t="s">
        <v>225</v>
      </c>
      <c r="V64" s="127"/>
      <c r="W64" s="128"/>
      <c r="X64" s="132" t="s">
        <v>47</v>
      </c>
      <c r="Y64" s="134" t="s">
        <v>226</v>
      </c>
      <c r="Z64" s="135"/>
      <c r="AA64" s="136"/>
      <c r="AD64" s="236">
        <f>M19+M35+M56+F59+J59+F62+J62+M64+M67+F61+J61+F58+J58</f>
        <v>64057141.100000001</v>
      </c>
      <c r="AE64" s="237"/>
      <c r="AF64" s="237"/>
      <c r="AG64" s="237"/>
      <c r="AH64" s="237"/>
      <c r="AI64" s="237"/>
      <c r="AJ64" s="237"/>
      <c r="AK64" s="238"/>
    </row>
    <row r="65" spans="1:50" ht="39.6" customHeight="1" thickBot="1" x14ac:dyDescent="0.5">
      <c r="A65" s="105"/>
      <c r="B65" s="109"/>
      <c r="C65" s="110"/>
      <c r="D65" s="110"/>
      <c r="E65" s="111"/>
      <c r="F65" s="119">
        <v>2450000</v>
      </c>
      <c r="G65" s="119"/>
      <c r="H65" s="119"/>
      <c r="I65" s="119"/>
      <c r="J65" s="140">
        <f t="shared" si="6"/>
        <v>245000</v>
      </c>
      <c r="K65" s="140"/>
      <c r="L65" s="140"/>
      <c r="M65" s="172"/>
      <c r="N65" s="173"/>
      <c r="O65" s="173"/>
      <c r="P65" s="174"/>
      <c r="Q65" s="147"/>
      <c r="R65" s="148"/>
      <c r="S65" s="148"/>
      <c r="T65" s="149"/>
      <c r="U65" s="129"/>
      <c r="V65" s="130"/>
      <c r="W65" s="131"/>
      <c r="X65" s="133"/>
      <c r="Y65" s="137"/>
      <c r="Z65" s="138"/>
      <c r="AA65" s="139"/>
      <c r="AD65" s="239"/>
      <c r="AE65" s="240"/>
      <c r="AF65" s="240"/>
      <c r="AG65" s="240"/>
      <c r="AH65" s="240"/>
      <c r="AI65" s="240"/>
      <c r="AJ65" s="240"/>
      <c r="AK65" s="241"/>
    </row>
    <row r="66" spans="1:50" ht="39.6" customHeight="1" thickBot="1" x14ac:dyDescent="0.5">
      <c r="A66" s="232"/>
      <c r="B66" s="232"/>
      <c r="C66" s="232"/>
      <c r="D66" s="232"/>
      <c r="E66" s="232"/>
      <c r="F66" s="232"/>
      <c r="G66" s="232"/>
      <c r="H66" s="232"/>
      <c r="I66" s="232"/>
      <c r="J66" s="232"/>
      <c r="K66" s="232"/>
      <c r="L66" s="232"/>
      <c r="M66" s="232"/>
      <c r="N66" s="232"/>
      <c r="O66" s="232"/>
      <c r="P66" s="232"/>
      <c r="Q66" s="232"/>
      <c r="R66" s="232"/>
      <c r="S66" s="232"/>
      <c r="T66" s="232"/>
      <c r="U66" s="232"/>
      <c r="V66" s="232"/>
      <c r="W66" s="232"/>
      <c r="X66" s="232"/>
      <c r="Y66" s="232"/>
      <c r="Z66" s="232"/>
      <c r="AA66" s="232"/>
      <c r="AD66" s="242"/>
      <c r="AE66" s="243"/>
      <c r="AF66" s="243"/>
      <c r="AG66" s="243"/>
      <c r="AH66" s="243"/>
      <c r="AI66" s="243"/>
      <c r="AJ66" s="243"/>
      <c r="AK66" s="244"/>
    </row>
    <row r="67" spans="1:50" ht="39.6" customHeight="1" thickBot="1" x14ac:dyDescent="0.5">
      <c r="A67" s="104" t="s">
        <v>283</v>
      </c>
      <c r="B67" s="106" t="s">
        <v>171</v>
      </c>
      <c r="C67" s="107"/>
      <c r="D67" s="107"/>
      <c r="E67" s="108"/>
      <c r="F67" s="112">
        <v>3470000</v>
      </c>
      <c r="G67" s="112"/>
      <c r="H67" s="112"/>
      <c r="I67" s="112"/>
      <c r="J67" s="112">
        <f t="shared" si="6"/>
        <v>347000</v>
      </c>
      <c r="K67" s="112"/>
      <c r="L67" s="112"/>
      <c r="M67" s="113">
        <f>F67+J67+F68+J68</f>
        <v>8107000</v>
      </c>
      <c r="N67" s="114"/>
      <c r="O67" s="114"/>
      <c r="P67" s="115"/>
      <c r="Q67" s="126" t="s">
        <v>112</v>
      </c>
      <c r="R67" s="127"/>
      <c r="S67" s="127"/>
      <c r="T67" s="128"/>
      <c r="U67" s="126" t="s">
        <v>95</v>
      </c>
      <c r="V67" s="127"/>
      <c r="W67" s="128"/>
      <c r="X67" s="132" t="s">
        <v>47</v>
      </c>
      <c r="Y67" s="134" t="s">
        <v>172</v>
      </c>
      <c r="Z67" s="135"/>
      <c r="AA67" s="136"/>
    </row>
    <row r="68" spans="1:50" ht="39.6" customHeight="1" thickBot="1" x14ac:dyDescent="0.5">
      <c r="A68" s="105"/>
      <c r="B68" s="109"/>
      <c r="C68" s="110"/>
      <c r="D68" s="110"/>
      <c r="E68" s="111"/>
      <c r="F68" s="119">
        <v>3900000</v>
      </c>
      <c r="G68" s="119"/>
      <c r="H68" s="119"/>
      <c r="I68" s="119"/>
      <c r="J68" s="140">
        <f t="shared" si="6"/>
        <v>390000</v>
      </c>
      <c r="K68" s="140"/>
      <c r="L68" s="140"/>
      <c r="M68" s="116"/>
      <c r="N68" s="117"/>
      <c r="O68" s="117"/>
      <c r="P68" s="118"/>
      <c r="Q68" s="129"/>
      <c r="R68" s="130"/>
      <c r="S68" s="130"/>
      <c r="T68" s="131"/>
      <c r="U68" s="129"/>
      <c r="V68" s="130"/>
      <c r="W68" s="131"/>
      <c r="X68" s="133"/>
      <c r="Y68" s="137"/>
      <c r="Z68" s="138"/>
      <c r="AA68" s="139"/>
      <c r="AD68" s="236">
        <f>M70+M73</f>
        <v>82574008</v>
      </c>
      <c r="AE68" s="245"/>
      <c r="AF68" s="245"/>
      <c r="AG68" s="245"/>
      <c r="AH68" s="245"/>
      <c r="AI68" s="245"/>
      <c r="AJ68" s="245"/>
      <c r="AK68" s="246"/>
    </row>
    <row r="69" spans="1:50" ht="39.6" customHeight="1" thickBot="1" x14ac:dyDescent="0.5">
      <c r="AD69" s="247"/>
      <c r="AE69" s="248"/>
      <c r="AF69" s="248"/>
      <c r="AG69" s="248"/>
      <c r="AH69" s="248"/>
      <c r="AI69" s="248"/>
      <c r="AJ69" s="248"/>
      <c r="AK69" s="249"/>
      <c r="AO69" s="211">
        <f>AD72+AD68+AD64</f>
        <v>146631149.09999999</v>
      </c>
      <c r="AP69" s="212"/>
      <c r="AQ69" s="212"/>
      <c r="AR69" s="212"/>
      <c r="AS69" s="212"/>
      <c r="AT69" s="212"/>
      <c r="AU69" s="212"/>
      <c r="AV69" s="212"/>
      <c r="AW69" s="212"/>
      <c r="AX69" s="213"/>
    </row>
    <row r="70" spans="1:50" ht="39.6" customHeight="1" thickBot="1" x14ac:dyDescent="0.5">
      <c r="A70" s="104" t="s">
        <v>284</v>
      </c>
      <c r="B70" s="106" t="s">
        <v>134</v>
      </c>
      <c r="C70" s="107"/>
      <c r="D70" s="107"/>
      <c r="E70" s="108"/>
      <c r="F70" s="112">
        <v>14400000</v>
      </c>
      <c r="G70" s="112"/>
      <c r="H70" s="112"/>
      <c r="I70" s="112"/>
      <c r="J70" s="112">
        <f>F70*0.1</f>
        <v>1440000</v>
      </c>
      <c r="K70" s="112"/>
      <c r="L70" s="112"/>
      <c r="M70" s="155">
        <f>F70+J70+F71+J71</f>
        <v>31790000</v>
      </c>
      <c r="N70" s="156"/>
      <c r="O70" s="156"/>
      <c r="P70" s="157"/>
      <c r="Q70" s="126" t="s">
        <v>135</v>
      </c>
      <c r="R70" s="127"/>
      <c r="S70" s="127"/>
      <c r="T70" s="128"/>
      <c r="U70" s="126" t="s">
        <v>136</v>
      </c>
      <c r="V70" s="127"/>
      <c r="W70" s="128"/>
      <c r="X70" s="132" t="s">
        <v>47</v>
      </c>
      <c r="Y70" s="134" t="s">
        <v>137</v>
      </c>
      <c r="Z70" s="135"/>
      <c r="AA70" s="136"/>
      <c r="AD70" s="250"/>
      <c r="AE70" s="251"/>
      <c r="AF70" s="251"/>
      <c r="AG70" s="251"/>
      <c r="AH70" s="251"/>
      <c r="AI70" s="251"/>
      <c r="AJ70" s="251"/>
      <c r="AK70" s="252"/>
      <c r="AO70" s="214"/>
      <c r="AP70" s="215"/>
      <c r="AQ70" s="215"/>
      <c r="AR70" s="215"/>
      <c r="AS70" s="215"/>
      <c r="AT70" s="215"/>
      <c r="AU70" s="215"/>
      <c r="AV70" s="215"/>
      <c r="AW70" s="215"/>
      <c r="AX70" s="216"/>
    </row>
    <row r="71" spans="1:50" ht="39.6" customHeight="1" thickBot="1" x14ac:dyDescent="0.5">
      <c r="A71" s="105"/>
      <c r="B71" s="109"/>
      <c r="C71" s="110"/>
      <c r="D71" s="110"/>
      <c r="E71" s="111"/>
      <c r="F71" s="119">
        <v>14500000</v>
      </c>
      <c r="G71" s="119"/>
      <c r="H71" s="119"/>
      <c r="I71" s="119"/>
      <c r="J71" s="119">
        <f>F71*0.1</f>
        <v>1450000</v>
      </c>
      <c r="K71" s="119"/>
      <c r="L71" s="119"/>
      <c r="M71" s="158"/>
      <c r="N71" s="159"/>
      <c r="O71" s="159"/>
      <c r="P71" s="160"/>
      <c r="Q71" s="129"/>
      <c r="R71" s="130"/>
      <c r="S71" s="130"/>
      <c r="T71" s="131"/>
      <c r="U71" s="129"/>
      <c r="V71" s="130"/>
      <c r="W71" s="131"/>
      <c r="X71" s="133"/>
      <c r="Y71" s="137"/>
      <c r="Z71" s="138"/>
      <c r="AA71" s="139"/>
      <c r="AO71" s="214"/>
      <c r="AP71" s="215"/>
      <c r="AQ71" s="215"/>
      <c r="AR71" s="215"/>
      <c r="AS71" s="215"/>
      <c r="AT71" s="215"/>
      <c r="AU71" s="215"/>
      <c r="AV71" s="215"/>
      <c r="AW71" s="215"/>
      <c r="AX71" s="216"/>
    </row>
    <row r="72" spans="1:50" ht="39.6" customHeight="1" thickBot="1" x14ac:dyDescent="0.5">
      <c r="A72" s="232"/>
      <c r="B72" s="232"/>
      <c r="C72" s="232"/>
      <c r="D72" s="232"/>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D72" s="236"/>
      <c r="AE72" s="245"/>
      <c r="AF72" s="245"/>
      <c r="AG72" s="245"/>
      <c r="AH72" s="245"/>
      <c r="AI72" s="245"/>
      <c r="AJ72" s="245"/>
      <c r="AK72" s="246"/>
      <c r="AO72" s="217"/>
      <c r="AP72" s="218"/>
      <c r="AQ72" s="218"/>
      <c r="AR72" s="218"/>
      <c r="AS72" s="218"/>
      <c r="AT72" s="218"/>
      <c r="AU72" s="218"/>
      <c r="AV72" s="218"/>
      <c r="AW72" s="218"/>
      <c r="AX72" s="219"/>
    </row>
    <row r="73" spans="1:50" ht="39.6" customHeight="1" x14ac:dyDescent="0.45">
      <c r="A73" s="104" t="s">
        <v>285</v>
      </c>
      <c r="B73" s="106" t="s">
        <v>138</v>
      </c>
      <c r="C73" s="107"/>
      <c r="D73" s="107"/>
      <c r="E73" s="108"/>
      <c r="F73" s="112">
        <v>31667280</v>
      </c>
      <c r="G73" s="112"/>
      <c r="H73" s="112"/>
      <c r="I73" s="112"/>
      <c r="J73" s="112">
        <f>F73*0.1</f>
        <v>3166728</v>
      </c>
      <c r="K73" s="112"/>
      <c r="L73" s="112"/>
      <c r="M73" s="164">
        <f>F73+J73+F74+J74</f>
        <v>50784008</v>
      </c>
      <c r="N73" s="165"/>
      <c r="O73" s="165"/>
      <c r="P73" s="166"/>
      <c r="Q73" s="126" t="s">
        <v>135</v>
      </c>
      <c r="R73" s="127"/>
      <c r="S73" s="127"/>
      <c r="T73" s="128"/>
      <c r="U73" s="126" t="s">
        <v>83</v>
      </c>
      <c r="V73" s="127"/>
      <c r="W73" s="128"/>
      <c r="X73" s="132" t="s">
        <v>47</v>
      </c>
      <c r="Y73" s="134" t="s">
        <v>227</v>
      </c>
      <c r="Z73" s="135"/>
      <c r="AA73" s="136"/>
      <c r="AD73" s="247"/>
      <c r="AE73" s="248"/>
      <c r="AF73" s="248"/>
      <c r="AG73" s="248"/>
      <c r="AH73" s="248"/>
      <c r="AI73" s="248"/>
      <c r="AJ73" s="248"/>
      <c r="AK73" s="249"/>
    </row>
    <row r="74" spans="1:50" ht="39.6" customHeight="1" thickBot="1" x14ac:dyDescent="0.5">
      <c r="A74" s="105"/>
      <c r="B74" s="109"/>
      <c r="C74" s="110"/>
      <c r="D74" s="110"/>
      <c r="E74" s="111"/>
      <c r="F74" s="161">
        <v>14500000</v>
      </c>
      <c r="G74" s="162"/>
      <c r="H74" s="162"/>
      <c r="I74" s="163"/>
      <c r="J74" s="161">
        <f>F74*0.1</f>
        <v>1450000</v>
      </c>
      <c r="K74" s="162"/>
      <c r="L74" s="163"/>
      <c r="M74" s="167"/>
      <c r="N74" s="168"/>
      <c r="O74" s="168"/>
      <c r="P74" s="169"/>
      <c r="Q74" s="129"/>
      <c r="R74" s="130"/>
      <c r="S74" s="130"/>
      <c r="T74" s="131"/>
      <c r="U74" s="129"/>
      <c r="V74" s="130"/>
      <c r="W74" s="131"/>
      <c r="X74" s="133"/>
      <c r="Y74" s="137"/>
      <c r="Z74" s="138"/>
      <c r="AA74" s="139"/>
      <c r="AD74" s="250"/>
      <c r="AE74" s="251"/>
      <c r="AF74" s="251"/>
      <c r="AG74" s="251"/>
      <c r="AH74" s="251"/>
      <c r="AI74" s="251"/>
      <c r="AJ74" s="251"/>
      <c r="AK74" s="252"/>
    </row>
    <row r="75" spans="1:50" ht="39.6" customHeight="1" x14ac:dyDescent="0.45">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107"/>
    </row>
  </sheetData>
  <mergeCells count="440">
    <mergeCell ref="AO69:AX72"/>
    <mergeCell ref="AK61:AP62"/>
    <mergeCell ref="AK58:AP59"/>
    <mergeCell ref="A58:A59"/>
    <mergeCell ref="A61:A62"/>
    <mergeCell ref="A60:AA60"/>
    <mergeCell ref="A72:AA72"/>
    <mergeCell ref="A75:AA75"/>
    <mergeCell ref="A66:AA66"/>
    <mergeCell ref="M64:P65"/>
    <mergeCell ref="AD64:AK66"/>
    <mergeCell ref="AD68:AK70"/>
    <mergeCell ref="AE61:AJ62"/>
    <mergeCell ref="AE60:AG60"/>
    <mergeCell ref="AD72:AK74"/>
    <mergeCell ref="F61:I61"/>
    <mergeCell ref="J61:L61"/>
    <mergeCell ref="M61:P61"/>
    <mergeCell ref="B61:E62"/>
    <mergeCell ref="Q61:T62"/>
    <mergeCell ref="U61:W62"/>
    <mergeCell ref="X61:X62"/>
    <mergeCell ref="Y61:AA62"/>
    <mergeCell ref="A73:A74"/>
    <mergeCell ref="B1:E1"/>
    <mergeCell ref="F1:I1"/>
    <mergeCell ref="J1:L1"/>
    <mergeCell ref="M1:P1"/>
    <mergeCell ref="Q1:AA1"/>
    <mergeCell ref="B2:E2"/>
    <mergeCell ref="F2:I2"/>
    <mergeCell ref="J2:L2"/>
    <mergeCell ref="M2:P2"/>
    <mergeCell ref="Q2:T2"/>
    <mergeCell ref="U2:W2"/>
    <mergeCell ref="Y2:AA2"/>
    <mergeCell ref="B3:E3"/>
    <mergeCell ref="F3:I3"/>
    <mergeCell ref="J3:L3"/>
    <mergeCell ref="M3:P3"/>
    <mergeCell ref="Q3:T3"/>
    <mergeCell ref="U3:W3"/>
    <mergeCell ref="Y3:AA3"/>
    <mergeCell ref="Y4:AA4"/>
    <mergeCell ref="B5:E5"/>
    <mergeCell ref="F5:I5"/>
    <mergeCell ref="J5:L5"/>
    <mergeCell ref="M5:P5"/>
    <mergeCell ref="Q5:T5"/>
    <mergeCell ref="U5:W5"/>
    <mergeCell ref="Y5:AA5"/>
    <mergeCell ref="B4:E4"/>
    <mergeCell ref="F4:I4"/>
    <mergeCell ref="J4:L4"/>
    <mergeCell ref="M4:P4"/>
    <mergeCell ref="Q4:T4"/>
    <mergeCell ref="U4:W4"/>
    <mergeCell ref="Y6:AA6"/>
    <mergeCell ref="B7:E7"/>
    <mergeCell ref="F7:I7"/>
    <mergeCell ref="J7:L7"/>
    <mergeCell ref="M7:P7"/>
    <mergeCell ref="Q7:T7"/>
    <mergeCell ref="U7:W7"/>
    <mergeCell ref="Y7:AA7"/>
    <mergeCell ref="B6:E6"/>
    <mergeCell ref="F6:I6"/>
    <mergeCell ref="J6:L6"/>
    <mergeCell ref="M6:P6"/>
    <mergeCell ref="Q6:T6"/>
    <mergeCell ref="U6:W6"/>
    <mergeCell ref="Y8:AA8"/>
    <mergeCell ref="B9:E9"/>
    <mergeCell ref="F9:I9"/>
    <mergeCell ref="J9:L9"/>
    <mergeCell ref="M9:P9"/>
    <mergeCell ref="Q9:T9"/>
    <mergeCell ref="U9:W9"/>
    <mergeCell ref="Y9:AA9"/>
    <mergeCell ref="B8:E8"/>
    <mergeCell ref="F8:I8"/>
    <mergeCell ref="J8:L8"/>
    <mergeCell ref="M8:P8"/>
    <mergeCell ref="Q8:T8"/>
    <mergeCell ref="U8:W8"/>
    <mergeCell ref="Y10:AA10"/>
    <mergeCell ref="B11:E11"/>
    <mergeCell ref="F11:I11"/>
    <mergeCell ref="J11:L11"/>
    <mergeCell ref="M11:P11"/>
    <mergeCell ref="Q11:T11"/>
    <mergeCell ref="U11:W11"/>
    <mergeCell ref="Y11:AA11"/>
    <mergeCell ref="B10:E10"/>
    <mergeCell ref="F10:I10"/>
    <mergeCell ref="J10:L10"/>
    <mergeCell ref="M10:P10"/>
    <mergeCell ref="Q10:T10"/>
    <mergeCell ref="U10:W10"/>
    <mergeCell ref="Y12:AA12"/>
    <mergeCell ref="B13:E13"/>
    <mergeCell ref="F13:I13"/>
    <mergeCell ref="J13:L13"/>
    <mergeCell ref="M13:P13"/>
    <mergeCell ref="Q13:T13"/>
    <mergeCell ref="U13:W13"/>
    <mergeCell ref="Y13:AA13"/>
    <mergeCell ref="B12:E12"/>
    <mergeCell ref="F12:I12"/>
    <mergeCell ref="J12:L12"/>
    <mergeCell ref="M12:P12"/>
    <mergeCell ref="Q12:T12"/>
    <mergeCell ref="U12:W12"/>
    <mergeCell ref="Y14:AA14"/>
    <mergeCell ref="B15:E15"/>
    <mergeCell ref="F15:I15"/>
    <mergeCell ref="J15:L15"/>
    <mergeCell ref="M15:P15"/>
    <mergeCell ref="Q15:T15"/>
    <mergeCell ref="U15:W15"/>
    <mergeCell ref="Y15:AA15"/>
    <mergeCell ref="B14:E14"/>
    <mergeCell ref="F14:I14"/>
    <mergeCell ref="J14:L14"/>
    <mergeCell ref="M14:P14"/>
    <mergeCell ref="Q14:T14"/>
    <mergeCell ref="U14:W14"/>
    <mergeCell ref="F21:I21"/>
    <mergeCell ref="J21:L21"/>
    <mergeCell ref="M21:P21"/>
    <mergeCell ref="Q21:AA21"/>
    <mergeCell ref="M19:P19"/>
    <mergeCell ref="U54:W54"/>
    <mergeCell ref="Y54:AA54"/>
    <mergeCell ref="B55:E55"/>
    <mergeCell ref="F58:I58"/>
    <mergeCell ref="J58:L58"/>
    <mergeCell ref="B58:E59"/>
    <mergeCell ref="M58:P59"/>
    <mergeCell ref="Q58:T59"/>
    <mergeCell ref="U58:W59"/>
    <mergeCell ref="X58:X59"/>
    <mergeCell ref="Y58:AA59"/>
    <mergeCell ref="Q56:AA56"/>
    <mergeCell ref="A57:AA57"/>
    <mergeCell ref="M54:P54"/>
    <mergeCell ref="Q54:T54"/>
    <mergeCell ref="Y24:AA24"/>
    <mergeCell ref="B25:E25"/>
    <mergeCell ref="F25:I25"/>
    <mergeCell ref="J25:L25"/>
    <mergeCell ref="Y16:AA16"/>
    <mergeCell ref="B17:E17"/>
    <mergeCell ref="F17:I17"/>
    <mergeCell ref="J17:L17"/>
    <mergeCell ref="M17:P17"/>
    <mergeCell ref="Q17:T17"/>
    <mergeCell ref="U17:W17"/>
    <mergeCell ref="Y17:AA17"/>
    <mergeCell ref="B16:E16"/>
    <mergeCell ref="F16:I16"/>
    <mergeCell ref="J16:L16"/>
    <mergeCell ref="M16:P16"/>
    <mergeCell ref="Q16:T16"/>
    <mergeCell ref="U16:W16"/>
    <mergeCell ref="Y18:AA18"/>
    <mergeCell ref="B23:E23"/>
    <mergeCell ref="F23:I23"/>
    <mergeCell ref="J23:L23"/>
    <mergeCell ref="M23:P23"/>
    <mergeCell ref="Q23:T23"/>
    <mergeCell ref="U23:W23"/>
    <mergeCell ref="Y23:AA23"/>
    <mergeCell ref="A19:L19"/>
    <mergeCell ref="R19:AA19"/>
    <mergeCell ref="B18:E18"/>
    <mergeCell ref="F18:I18"/>
    <mergeCell ref="J18:L18"/>
    <mergeCell ref="M18:P18"/>
    <mergeCell ref="Q18:T18"/>
    <mergeCell ref="U18:W18"/>
    <mergeCell ref="Y22:AA22"/>
    <mergeCell ref="B22:E22"/>
    <mergeCell ref="F22:I22"/>
    <mergeCell ref="J22:L22"/>
    <mergeCell ref="M22:P22"/>
    <mergeCell ref="Q22:T22"/>
    <mergeCell ref="U22:W22"/>
    <mergeCell ref="B21:E21"/>
    <mergeCell ref="M25:P25"/>
    <mergeCell ref="Q25:T25"/>
    <mergeCell ref="U25:W25"/>
    <mergeCell ref="Y25:AA25"/>
    <mergeCell ref="B24:E24"/>
    <mergeCell ref="F24:I24"/>
    <mergeCell ref="J24:L24"/>
    <mergeCell ref="M24:P24"/>
    <mergeCell ref="Q24:T24"/>
    <mergeCell ref="U24:W24"/>
    <mergeCell ref="Y26:AA26"/>
    <mergeCell ref="B27:E27"/>
    <mergeCell ref="F27:I27"/>
    <mergeCell ref="J27:L27"/>
    <mergeCell ref="M27:P27"/>
    <mergeCell ref="Q27:T27"/>
    <mergeCell ref="U27:W27"/>
    <mergeCell ref="Y27:AA27"/>
    <mergeCell ref="B26:E26"/>
    <mergeCell ref="F26:I26"/>
    <mergeCell ref="J26:L26"/>
    <mergeCell ref="M26:P26"/>
    <mergeCell ref="Q26:T26"/>
    <mergeCell ref="U26:W26"/>
    <mergeCell ref="Y28:AA28"/>
    <mergeCell ref="B29:E29"/>
    <mergeCell ref="F29:I29"/>
    <mergeCell ref="J29:L29"/>
    <mergeCell ref="M29:P29"/>
    <mergeCell ref="Q29:T29"/>
    <mergeCell ref="U29:W29"/>
    <mergeCell ref="Y29:AA29"/>
    <mergeCell ref="B28:E28"/>
    <mergeCell ref="F28:I28"/>
    <mergeCell ref="J28:L28"/>
    <mergeCell ref="M28:P28"/>
    <mergeCell ref="Q28:T28"/>
    <mergeCell ref="U28:W28"/>
    <mergeCell ref="Y30:AA30"/>
    <mergeCell ref="B31:E31"/>
    <mergeCell ref="F31:I31"/>
    <mergeCell ref="J31:L31"/>
    <mergeCell ref="M31:P31"/>
    <mergeCell ref="Q31:T31"/>
    <mergeCell ref="U31:W31"/>
    <mergeCell ref="Y31:AA31"/>
    <mergeCell ref="B30:E30"/>
    <mergeCell ref="F30:I30"/>
    <mergeCell ref="J30:L30"/>
    <mergeCell ref="M30:P30"/>
    <mergeCell ref="Q30:T30"/>
    <mergeCell ref="U30:W30"/>
    <mergeCell ref="Y32:AA32"/>
    <mergeCell ref="B37:E37"/>
    <mergeCell ref="F37:I37"/>
    <mergeCell ref="J37:L37"/>
    <mergeCell ref="M37:P37"/>
    <mergeCell ref="Q37:AA37"/>
    <mergeCell ref="B32:E32"/>
    <mergeCell ref="F32:I32"/>
    <mergeCell ref="J32:L32"/>
    <mergeCell ref="M32:P32"/>
    <mergeCell ref="Q32:T32"/>
    <mergeCell ref="U32:W32"/>
    <mergeCell ref="Y33:AA33"/>
    <mergeCell ref="B34:E34"/>
    <mergeCell ref="F34:I34"/>
    <mergeCell ref="J34:L34"/>
    <mergeCell ref="M34:P34"/>
    <mergeCell ref="Q34:T34"/>
    <mergeCell ref="U34:W34"/>
    <mergeCell ref="Y34:AA34"/>
    <mergeCell ref="B33:E33"/>
    <mergeCell ref="F33:I33"/>
    <mergeCell ref="J33:L33"/>
    <mergeCell ref="M33:P33"/>
    <mergeCell ref="Q33:T33"/>
    <mergeCell ref="U33:W33"/>
    <mergeCell ref="Y38:AA38"/>
    <mergeCell ref="B39:E39"/>
    <mergeCell ref="F39:I39"/>
    <mergeCell ref="J39:L39"/>
    <mergeCell ref="M39:P39"/>
    <mergeCell ref="Q39:T39"/>
    <mergeCell ref="U39:W39"/>
    <mergeCell ref="Y39:AA39"/>
    <mergeCell ref="B38:E38"/>
    <mergeCell ref="F38:I38"/>
    <mergeCell ref="J38:L38"/>
    <mergeCell ref="M38:P38"/>
    <mergeCell ref="Q38:T38"/>
    <mergeCell ref="U38:W38"/>
    <mergeCell ref="A35:L35"/>
    <mergeCell ref="M35:P35"/>
    <mergeCell ref="R35:AA35"/>
    <mergeCell ref="Y40:AA40"/>
    <mergeCell ref="B41:E41"/>
    <mergeCell ref="F41:I41"/>
    <mergeCell ref="J41:L41"/>
    <mergeCell ref="M41:P41"/>
    <mergeCell ref="Q41:T41"/>
    <mergeCell ref="U41:W41"/>
    <mergeCell ref="Y41:AA41"/>
    <mergeCell ref="B40:E40"/>
    <mergeCell ref="F40:I40"/>
    <mergeCell ref="J40:L40"/>
    <mergeCell ref="M40:P40"/>
    <mergeCell ref="Q40:T40"/>
    <mergeCell ref="U40:W40"/>
    <mergeCell ref="Y42:AA42"/>
    <mergeCell ref="B43:E43"/>
    <mergeCell ref="F43:I43"/>
    <mergeCell ref="J43:L43"/>
    <mergeCell ref="M43:P43"/>
    <mergeCell ref="Q43:T43"/>
    <mergeCell ref="U43:W43"/>
    <mergeCell ref="Y43:AA43"/>
    <mergeCell ref="B42:E42"/>
    <mergeCell ref="F42:I42"/>
    <mergeCell ref="J42:L42"/>
    <mergeCell ref="M42:P42"/>
    <mergeCell ref="Q42:T42"/>
    <mergeCell ref="U42:W42"/>
    <mergeCell ref="Y44:AA44"/>
    <mergeCell ref="B45:E45"/>
    <mergeCell ref="F45:I45"/>
    <mergeCell ref="J45:L45"/>
    <mergeCell ref="M45:P45"/>
    <mergeCell ref="Q45:T45"/>
    <mergeCell ref="U45:W45"/>
    <mergeCell ref="Y45:AA45"/>
    <mergeCell ref="B44:E44"/>
    <mergeCell ref="F44:I44"/>
    <mergeCell ref="J44:L44"/>
    <mergeCell ref="M44:P44"/>
    <mergeCell ref="Q44:T44"/>
    <mergeCell ref="U44:W44"/>
    <mergeCell ref="Y46:AA46"/>
    <mergeCell ref="B47:E47"/>
    <mergeCell ref="F47:I47"/>
    <mergeCell ref="J47:L47"/>
    <mergeCell ref="M47:P47"/>
    <mergeCell ref="Q47:T47"/>
    <mergeCell ref="U47:W47"/>
    <mergeCell ref="Y47:AA47"/>
    <mergeCell ref="B46:E46"/>
    <mergeCell ref="F46:I46"/>
    <mergeCell ref="J46:L46"/>
    <mergeCell ref="M46:P46"/>
    <mergeCell ref="Q46:T46"/>
    <mergeCell ref="U46:W46"/>
    <mergeCell ref="B73:E74"/>
    <mergeCell ref="F73:I73"/>
    <mergeCell ref="J73:L73"/>
    <mergeCell ref="Q73:T74"/>
    <mergeCell ref="U70:W71"/>
    <mergeCell ref="X70:X71"/>
    <mergeCell ref="Y70:AA71"/>
    <mergeCell ref="F71:I71"/>
    <mergeCell ref="J71:L71"/>
    <mergeCell ref="M70:P71"/>
    <mergeCell ref="U73:W74"/>
    <mergeCell ref="X73:X74"/>
    <mergeCell ref="Y73:AA74"/>
    <mergeCell ref="F74:I74"/>
    <mergeCell ref="J74:L74"/>
    <mergeCell ref="M73:P74"/>
    <mergeCell ref="A70:A71"/>
    <mergeCell ref="B70:E71"/>
    <mergeCell ref="F70:I70"/>
    <mergeCell ref="J70:L70"/>
    <mergeCell ref="Q70:T71"/>
    <mergeCell ref="U64:W65"/>
    <mergeCell ref="X64:X65"/>
    <mergeCell ref="Y64:AA65"/>
    <mergeCell ref="Y53:AA53"/>
    <mergeCell ref="B53:E53"/>
    <mergeCell ref="F53:I53"/>
    <mergeCell ref="J53:L53"/>
    <mergeCell ref="M53:P53"/>
    <mergeCell ref="Q53:T53"/>
    <mergeCell ref="U53:W53"/>
    <mergeCell ref="Q64:T65"/>
    <mergeCell ref="A56:L56"/>
    <mergeCell ref="M56:P56"/>
    <mergeCell ref="B54:E54"/>
    <mergeCell ref="F54:I54"/>
    <mergeCell ref="J54:L54"/>
    <mergeCell ref="Y55:AA55"/>
    <mergeCell ref="Y48:AA48"/>
    <mergeCell ref="B48:E48"/>
    <mergeCell ref="A67:A68"/>
    <mergeCell ref="B67:E68"/>
    <mergeCell ref="F67:I67"/>
    <mergeCell ref="J67:L67"/>
    <mergeCell ref="M67:P68"/>
    <mergeCell ref="A64:A65"/>
    <mergeCell ref="B64:E65"/>
    <mergeCell ref="F64:I64"/>
    <mergeCell ref="J64:L64"/>
    <mergeCell ref="F59:I59"/>
    <mergeCell ref="J59:L59"/>
    <mergeCell ref="F62:I62"/>
    <mergeCell ref="J62:L62"/>
    <mergeCell ref="M62:P62"/>
    <mergeCell ref="Q67:T68"/>
    <mergeCell ref="U67:W68"/>
    <mergeCell ref="X67:X68"/>
    <mergeCell ref="Y67:AA68"/>
    <mergeCell ref="F68:I68"/>
    <mergeCell ref="J68:L68"/>
    <mergeCell ref="F65:I65"/>
    <mergeCell ref="J65:L65"/>
    <mergeCell ref="Y51:AA51"/>
    <mergeCell ref="B52:E52"/>
    <mergeCell ref="F52:I52"/>
    <mergeCell ref="J52:L52"/>
    <mergeCell ref="M52:P52"/>
    <mergeCell ref="Q52:T52"/>
    <mergeCell ref="U52:W52"/>
    <mergeCell ref="Y52:AA52"/>
    <mergeCell ref="B51:E51"/>
    <mergeCell ref="F51:I51"/>
    <mergeCell ref="J51:L51"/>
    <mergeCell ref="M51:P51"/>
    <mergeCell ref="Q51:T51"/>
    <mergeCell ref="U51:W51"/>
    <mergeCell ref="F48:I48"/>
    <mergeCell ref="J48:L48"/>
    <mergeCell ref="M48:P48"/>
    <mergeCell ref="Q48:T48"/>
    <mergeCell ref="F55:I55"/>
    <mergeCell ref="J55:L55"/>
    <mergeCell ref="M55:P55"/>
    <mergeCell ref="Q55:T55"/>
    <mergeCell ref="U55:W55"/>
    <mergeCell ref="U48:W48"/>
    <mergeCell ref="Y49:AA49"/>
    <mergeCell ref="B50:E50"/>
    <mergeCell ref="F50:I50"/>
    <mergeCell ref="J50:L50"/>
    <mergeCell ref="M50:P50"/>
    <mergeCell ref="Q50:T50"/>
    <mergeCell ref="U50:W50"/>
    <mergeCell ref="Y50:AA50"/>
    <mergeCell ref="B49:E49"/>
    <mergeCell ref="F49:I49"/>
    <mergeCell ref="J49:L49"/>
    <mergeCell ref="M49:P49"/>
    <mergeCell ref="Q49:T49"/>
    <mergeCell ref="U49:W49"/>
  </mergeCells>
  <phoneticPr fontId="1"/>
  <pageMargins left="0.16" right="0.18" top="0.33" bottom="0.16" header="0.16" footer="0.16"/>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3D96-54F9-4F7B-8FBD-BD30CA56D7BE}">
  <sheetPr codeName="Sheet1"/>
  <dimension ref="A1:AA76"/>
  <sheetViews>
    <sheetView topLeftCell="A34" zoomScale="62" zoomScaleNormal="62" workbookViewId="0">
      <selection activeCell="Q19" sqref="Q19:T19"/>
    </sheetView>
  </sheetViews>
  <sheetFormatPr defaultColWidth="7.09765625" defaultRowHeight="46.2" customHeight="1" x14ac:dyDescent="0.45"/>
  <cols>
    <col min="1" max="1" width="5" style="35" customWidth="1"/>
    <col min="2" max="5" width="7.09765625" style="35"/>
    <col min="6" max="16" width="7.09765625" style="38"/>
    <col min="17" max="24" width="7.09765625" style="36"/>
    <col min="25" max="27" width="7.09765625" style="37"/>
    <col min="28" max="16384" width="7.09765625" style="26"/>
  </cols>
  <sheetData>
    <row r="1" spans="1:27" ht="15.6" customHeight="1" thickBot="1" x14ac:dyDescent="0.5">
      <c r="A1" s="84"/>
      <c r="B1" s="84"/>
      <c r="C1" s="84"/>
      <c r="D1" s="84"/>
      <c r="E1" s="84"/>
      <c r="F1" s="84"/>
      <c r="G1" s="84"/>
      <c r="H1" s="84"/>
      <c r="I1" s="84"/>
      <c r="J1" s="84"/>
      <c r="K1" s="84"/>
      <c r="L1" s="84"/>
      <c r="M1" s="59"/>
      <c r="N1" s="59"/>
      <c r="O1" s="59"/>
      <c r="P1" s="59"/>
      <c r="Q1" s="60"/>
      <c r="R1" s="60"/>
      <c r="S1" s="60"/>
      <c r="T1" s="60"/>
      <c r="U1" s="60"/>
      <c r="V1" s="60"/>
      <c r="W1" s="60"/>
      <c r="X1" s="60"/>
      <c r="Y1" s="60"/>
      <c r="Z1" s="60"/>
      <c r="AA1" s="60"/>
    </row>
    <row r="2" spans="1:27" ht="27.6" customHeight="1" thickBot="1" x14ac:dyDescent="0.5">
      <c r="A2" s="25" t="s">
        <v>0</v>
      </c>
      <c r="B2" s="179" t="s">
        <v>1</v>
      </c>
      <c r="C2" s="180"/>
      <c r="D2" s="180"/>
      <c r="E2" s="181"/>
      <c r="F2" s="182" t="s">
        <v>44</v>
      </c>
      <c r="G2" s="182"/>
      <c r="H2" s="182"/>
      <c r="I2" s="182"/>
      <c r="J2" s="182" t="s">
        <v>45</v>
      </c>
      <c r="K2" s="182"/>
      <c r="L2" s="182"/>
      <c r="M2" s="257" t="s">
        <v>46</v>
      </c>
      <c r="N2" s="257"/>
      <c r="O2" s="257"/>
      <c r="P2" s="257"/>
      <c r="Q2" s="183" t="s">
        <v>48</v>
      </c>
      <c r="R2" s="183"/>
      <c r="S2" s="183"/>
      <c r="T2" s="183"/>
      <c r="U2" s="183"/>
      <c r="V2" s="183"/>
      <c r="W2" s="183"/>
      <c r="X2" s="183"/>
      <c r="Y2" s="183"/>
      <c r="Z2" s="183"/>
      <c r="AA2" s="183"/>
    </row>
    <row r="3" spans="1:27" ht="27.6" customHeight="1" x14ac:dyDescent="0.45">
      <c r="A3" s="29">
        <v>4</v>
      </c>
      <c r="B3" s="95" t="s">
        <v>36</v>
      </c>
      <c r="C3" s="96"/>
      <c r="D3" s="96"/>
      <c r="E3" s="97"/>
      <c r="F3" s="170">
        <v>1035840</v>
      </c>
      <c r="G3" s="170"/>
      <c r="H3" s="170"/>
      <c r="I3" s="170"/>
      <c r="J3" s="170">
        <f>F3*0.1</f>
        <v>103584</v>
      </c>
      <c r="K3" s="170"/>
      <c r="L3" s="170"/>
      <c r="M3" s="170">
        <f>F3+J3</f>
        <v>1139424</v>
      </c>
      <c r="N3" s="170"/>
      <c r="O3" s="170"/>
      <c r="P3" s="170"/>
      <c r="Q3" s="103" t="s">
        <v>68</v>
      </c>
      <c r="R3" s="103"/>
      <c r="S3" s="103"/>
      <c r="T3" s="103"/>
      <c r="U3" s="100" t="s">
        <v>308</v>
      </c>
      <c r="V3" s="101"/>
      <c r="W3" s="102"/>
      <c r="X3" s="30" t="s">
        <v>47</v>
      </c>
      <c r="Y3" s="94" t="s">
        <v>309</v>
      </c>
      <c r="Z3" s="94"/>
      <c r="AA3" s="94"/>
    </row>
    <row r="4" spans="1:27" ht="27.6" customHeight="1" x14ac:dyDescent="0.45">
      <c r="A4" s="27">
        <v>16</v>
      </c>
      <c r="B4" s="201" t="s">
        <v>21</v>
      </c>
      <c r="C4" s="202"/>
      <c r="D4" s="202"/>
      <c r="E4" s="203"/>
      <c r="F4" s="170">
        <v>1241200</v>
      </c>
      <c r="G4" s="170"/>
      <c r="H4" s="170"/>
      <c r="I4" s="170"/>
      <c r="J4" s="170">
        <f>F4*0.1</f>
        <v>124120</v>
      </c>
      <c r="K4" s="170"/>
      <c r="L4" s="170"/>
      <c r="M4" s="170">
        <f>F4+J4</f>
        <v>1365320</v>
      </c>
      <c r="N4" s="170"/>
      <c r="O4" s="170"/>
      <c r="P4" s="170"/>
      <c r="Q4" s="204" t="s">
        <v>82</v>
      </c>
      <c r="R4" s="204"/>
      <c r="S4" s="204"/>
      <c r="T4" s="204"/>
      <c r="U4" s="205" t="s">
        <v>83</v>
      </c>
      <c r="V4" s="206"/>
      <c r="W4" s="207"/>
      <c r="X4" s="28" t="s">
        <v>47</v>
      </c>
      <c r="Y4" s="200" t="s">
        <v>84</v>
      </c>
      <c r="Z4" s="200"/>
      <c r="AA4" s="200"/>
    </row>
    <row r="5" spans="1:27" ht="27.6" customHeight="1" x14ac:dyDescent="0.45">
      <c r="A5" s="29">
        <v>23</v>
      </c>
      <c r="B5" s="95" t="s">
        <v>20</v>
      </c>
      <c r="C5" s="96"/>
      <c r="D5" s="96"/>
      <c r="E5" s="97"/>
      <c r="F5" s="170">
        <v>1405338</v>
      </c>
      <c r="G5" s="170"/>
      <c r="H5" s="170"/>
      <c r="I5" s="170"/>
      <c r="J5" s="170">
        <f t="shared" ref="J5:J28" si="0">F5*0.1</f>
        <v>140533.80000000002</v>
      </c>
      <c r="K5" s="170"/>
      <c r="L5" s="170"/>
      <c r="M5" s="170">
        <f t="shared" ref="M5:M8" si="1">F5+J5</f>
        <v>1545871.8</v>
      </c>
      <c r="N5" s="170"/>
      <c r="O5" s="170"/>
      <c r="P5" s="170"/>
      <c r="Q5" s="103" t="s">
        <v>52</v>
      </c>
      <c r="R5" s="103"/>
      <c r="S5" s="103"/>
      <c r="T5" s="103"/>
      <c r="U5" s="100" t="s">
        <v>93</v>
      </c>
      <c r="V5" s="101"/>
      <c r="W5" s="102"/>
      <c r="X5" s="30" t="s">
        <v>66</v>
      </c>
      <c r="Y5" s="94" t="s">
        <v>94</v>
      </c>
      <c r="Z5" s="94"/>
      <c r="AA5" s="94"/>
    </row>
    <row r="6" spans="1:27" ht="27.6" customHeight="1" x14ac:dyDescent="0.45">
      <c r="A6" s="29">
        <v>25</v>
      </c>
      <c r="B6" s="95" t="s">
        <v>31</v>
      </c>
      <c r="C6" s="96"/>
      <c r="D6" s="96"/>
      <c r="E6" s="97"/>
      <c r="F6" s="170">
        <v>1702800</v>
      </c>
      <c r="G6" s="170"/>
      <c r="H6" s="170"/>
      <c r="I6" s="170"/>
      <c r="J6" s="170">
        <f t="shared" si="0"/>
        <v>170280</v>
      </c>
      <c r="K6" s="170"/>
      <c r="L6" s="170"/>
      <c r="M6" s="170">
        <f>F6+J6</f>
        <v>1873080</v>
      </c>
      <c r="N6" s="170"/>
      <c r="O6" s="170"/>
      <c r="P6" s="170"/>
      <c r="Q6" s="103" t="s">
        <v>112</v>
      </c>
      <c r="R6" s="103"/>
      <c r="S6" s="103"/>
      <c r="T6" s="103"/>
      <c r="U6" s="100" t="s">
        <v>268</v>
      </c>
      <c r="V6" s="101"/>
      <c r="W6" s="102"/>
      <c r="X6" s="30" t="s">
        <v>66</v>
      </c>
      <c r="Y6" s="94" t="s">
        <v>269</v>
      </c>
      <c r="Z6" s="94"/>
      <c r="AA6" s="94"/>
    </row>
    <row r="7" spans="1:27" ht="27.6" customHeight="1" x14ac:dyDescent="0.45">
      <c r="A7" s="29">
        <v>26</v>
      </c>
      <c r="B7" s="95" t="s">
        <v>11</v>
      </c>
      <c r="C7" s="96"/>
      <c r="D7" s="96"/>
      <c r="E7" s="97"/>
      <c r="F7" s="170">
        <v>1116465</v>
      </c>
      <c r="G7" s="170"/>
      <c r="H7" s="170"/>
      <c r="I7" s="170"/>
      <c r="J7" s="170">
        <f t="shared" si="0"/>
        <v>111646.5</v>
      </c>
      <c r="K7" s="170"/>
      <c r="L7" s="170"/>
      <c r="M7" s="170">
        <f t="shared" si="1"/>
        <v>1228111.5</v>
      </c>
      <c r="N7" s="170"/>
      <c r="O7" s="170"/>
      <c r="P7" s="170"/>
      <c r="Q7" s="103" t="s">
        <v>85</v>
      </c>
      <c r="R7" s="103"/>
      <c r="S7" s="103"/>
      <c r="T7" s="103"/>
      <c r="U7" s="100" t="s">
        <v>97</v>
      </c>
      <c r="V7" s="101"/>
      <c r="W7" s="102"/>
      <c r="X7" s="30" t="s">
        <v>47</v>
      </c>
      <c r="Y7" s="94" t="s">
        <v>98</v>
      </c>
      <c r="Z7" s="94"/>
      <c r="AA7" s="94"/>
    </row>
    <row r="8" spans="1:27" ht="27.6" customHeight="1" x14ac:dyDescent="0.45">
      <c r="A8" s="29">
        <v>27</v>
      </c>
      <c r="B8" s="95" t="s">
        <v>18</v>
      </c>
      <c r="C8" s="96"/>
      <c r="D8" s="96"/>
      <c r="E8" s="97"/>
      <c r="F8" s="170">
        <v>149760</v>
      </c>
      <c r="G8" s="170"/>
      <c r="H8" s="170"/>
      <c r="I8" s="170"/>
      <c r="J8" s="170">
        <f t="shared" si="0"/>
        <v>14976</v>
      </c>
      <c r="K8" s="170"/>
      <c r="L8" s="170"/>
      <c r="M8" s="170">
        <f t="shared" si="1"/>
        <v>164736</v>
      </c>
      <c r="N8" s="170"/>
      <c r="O8" s="170"/>
      <c r="P8" s="170"/>
      <c r="Q8" s="103" t="s">
        <v>68</v>
      </c>
      <c r="R8" s="103"/>
      <c r="S8" s="103"/>
      <c r="T8" s="103"/>
      <c r="U8" s="100" t="s">
        <v>100</v>
      </c>
      <c r="V8" s="101"/>
      <c r="W8" s="102"/>
      <c r="X8" s="30" t="s">
        <v>47</v>
      </c>
      <c r="Y8" s="94" t="s">
        <v>101</v>
      </c>
      <c r="Z8" s="94"/>
      <c r="AA8" s="94"/>
    </row>
    <row r="9" spans="1:27" ht="27.6" customHeight="1" x14ac:dyDescent="0.45">
      <c r="A9" s="29">
        <v>28</v>
      </c>
      <c r="B9" s="95" t="s">
        <v>2</v>
      </c>
      <c r="C9" s="96"/>
      <c r="D9" s="96"/>
      <c r="E9" s="97"/>
      <c r="F9" s="170">
        <v>307146</v>
      </c>
      <c r="G9" s="170"/>
      <c r="H9" s="170"/>
      <c r="I9" s="170"/>
      <c r="J9" s="170">
        <f>F9*0.1</f>
        <v>30714.600000000002</v>
      </c>
      <c r="K9" s="170"/>
      <c r="L9" s="170"/>
      <c r="M9" s="170">
        <f>F9+J9</f>
        <v>337860.6</v>
      </c>
      <c r="N9" s="170"/>
      <c r="O9" s="170"/>
      <c r="P9" s="170"/>
      <c r="Q9" s="103" t="s">
        <v>88</v>
      </c>
      <c r="R9" s="103"/>
      <c r="S9" s="103"/>
      <c r="T9" s="103"/>
      <c r="U9" s="100" t="s">
        <v>83</v>
      </c>
      <c r="V9" s="101"/>
      <c r="W9" s="102"/>
      <c r="X9" s="30" t="s">
        <v>47</v>
      </c>
      <c r="Y9" s="94" t="s">
        <v>102</v>
      </c>
      <c r="Z9" s="94"/>
      <c r="AA9" s="94"/>
    </row>
    <row r="10" spans="1:27" ht="27.6" customHeight="1" x14ac:dyDescent="0.45">
      <c r="A10" s="29">
        <v>30</v>
      </c>
      <c r="B10" s="95" t="s">
        <v>42</v>
      </c>
      <c r="C10" s="96"/>
      <c r="D10" s="96"/>
      <c r="E10" s="97"/>
      <c r="F10" s="141">
        <v>1047102</v>
      </c>
      <c r="G10" s="142"/>
      <c r="H10" s="142"/>
      <c r="I10" s="143"/>
      <c r="J10" s="141">
        <f>F10*0.1</f>
        <v>104710.20000000001</v>
      </c>
      <c r="K10" s="142"/>
      <c r="L10" s="143"/>
      <c r="M10" s="141">
        <f>F10+J10</f>
        <v>1151812.2</v>
      </c>
      <c r="N10" s="142"/>
      <c r="O10" s="142"/>
      <c r="P10" s="143"/>
      <c r="Q10" s="100" t="s">
        <v>106</v>
      </c>
      <c r="R10" s="101"/>
      <c r="S10" s="101"/>
      <c r="T10" s="102"/>
      <c r="U10" s="100" t="s">
        <v>107</v>
      </c>
      <c r="V10" s="101"/>
      <c r="W10" s="102"/>
      <c r="X10" s="30" t="s">
        <v>47</v>
      </c>
      <c r="Y10" s="176" t="s">
        <v>108</v>
      </c>
      <c r="Z10" s="177"/>
      <c r="AA10" s="178"/>
    </row>
    <row r="11" spans="1:27" ht="27.6" customHeight="1" x14ac:dyDescent="0.45">
      <c r="A11" s="27">
        <v>29</v>
      </c>
      <c r="B11" s="201" t="s">
        <v>29</v>
      </c>
      <c r="C11" s="202"/>
      <c r="D11" s="202"/>
      <c r="E11" s="203"/>
      <c r="F11" s="170">
        <v>338548</v>
      </c>
      <c r="G11" s="170"/>
      <c r="H11" s="170"/>
      <c r="I11" s="170"/>
      <c r="J11" s="170">
        <f>F11*0.1</f>
        <v>33854.800000000003</v>
      </c>
      <c r="K11" s="170"/>
      <c r="L11" s="170"/>
      <c r="M11" s="170">
        <f>F11+J11</f>
        <v>372402.8</v>
      </c>
      <c r="N11" s="170"/>
      <c r="O11" s="170"/>
      <c r="P11" s="170"/>
      <c r="Q11" s="204" t="s">
        <v>105</v>
      </c>
      <c r="R11" s="204"/>
      <c r="S11" s="204"/>
      <c r="T11" s="204"/>
      <c r="U11" s="205" t="s">
        <v>103</v>
      </c>
      <c r="V11" s="206"/>
      <c r="W11" s="207"/>
      <c r="X11" s="28" t="s">
        <v>47</v>
      </c>
      <c r="Y11" s="200" t="s">
        <v>104</v>
      </c>
      <c r="Z11" s="200"/>
      <c r="AA11" s="200"/>
    </row>
    <row r="12" spans="1:27" ht="27.6" customHeight="1" x14ac:dyDescent="0.45">
      <c r="A12" s="27">
        <v>31</v>
      </c>
      <c r="B12" s="201" t="s">
        <v>7</v>
      </c>
      <c r="C12" s="202"/>
      <c r="D12" s="202"/>
      <c r="E12" s="203"/>
      <c r="F12" s="269">
        <v>582004</v>
      </c>
      <c r="G12" s="270"/>
      <c r="H12" s="270"/>
      <c r="I12" s="271"/>
      <c r="J12" s="269">
        <f>F12*0.1</f>
        <v>58200.4</v>
      </c>
      <c r="K12" s="270"/>
      <c r="L12" s="271"/>
      <c r="M12" s="269">
        <f>F12+J12</f>
        <v>640204.4</v>
      </c>
      <c r="N12" s="270"/>
      <c r="O12" s="270"/>
      <c r="P12" s="271"/>
      <c r="Q12" s="205" t="s">
        <v>109</v>
      </c>
      <c r="R12" s="206"/>
      <c r="S12" s="206"/>
      <c r="T12" s="207"/>
      <c r="U12" s="205" t="s">
        <v>110</v>
      </c>
      <c r="V12" s="206"/>
      <c r="W12" s="207"/>
      <c r="X12" s="28" t="s">
        <v>47</v>
      </c>
      <c r="Y12" s="272" t="s">
        <v>111</v>
      </c>
      <c r="Z12" s="273"/>
      <c r="AA12" s="274"/>
    </row>
    <row r="13" spans="1:27" ht="27.6" customHeight="1" thickBot="1" x14ac:dyDescent="0.5">
      <c r="A13" s="29">
        <v>33</v>
      </c>
      <c r="B13" s="95" t="s">
        <v>34</v>
      </c>
      <c r="C13" s="96"/>
      <c r="D13" s="96"/>
      <c r="E13" s="97"/>
      <c r="F13" s="170">
        <v>163770</v>
      </c>
      <c r="G13" s="170"/>
      <c r="H13" s="170"/>
      <c r="I13" s="170"/>
      <c r="J13" s="170">
        <f>F13*0.1</f>
        <v>16377</v>
      </c>
      <c r="K13" s="170"/>
      <c r="L13" s="170"/>
      <c r="M13" s="170">
        <f>F13+J13</f>
        <v>180147</v>
      </c>
      <c r="N13" s="170"/>
      <c r="O13" s="170"/>
      <c r="P13" s="170"/>
      <c r="Q13" s="103" t="s">
        <v>112</v>
      </c>
      <c r="R13" s="103"/>
      <c r="S13" s="103"/>
      <c r="T13" s="103"/>
      <c r="U13" s="100" t="s">
        <v>113</v>
      </c>
      <c r="V13" s="101"/>
      <c r="W13" s="102"/>
      <c r="X13" s="30" t="s">
        <v>47</v>
      </c>
      <c r="Y13" s="94" t="s">
        <v>114</v>
      </c>
      <c r="Z13" s="94"/>
      <c r="AA13" s="94"/>
    </row>
    <row r="14" spans="1:27" ht="27.6" customHeight="1" thickBot="1" x14ac:dyDescent="0.5">
      <c r="A14" s="275" t="s">
        <v>311</v>
      </c>
      <c r="B14" s="275"/>
      <c r="C14" s="275"/>
      <c r="D14" s="275"/>
      <c r="E14" s="275"/>
      <c r="F14" s="275"/>
      <c r="G14" s="275"/>
      <c r="H14" s="275"/>
      <c r="I14" s="275"/>
      <c r="J14" s="275"/>
      <c r="K14" s="275"/>
      <c r="L14" s="276"/>
      <c r="M14" s="152">
        <f>SUM(M3:M13)</f>
        <v>9998970.3000000007</v>
      </c>
      <c r="N14" s="153"/>
      <c r="O14" s="153"/>
      <c r="P14" s="154"/>
      <c r="Q14" s="277"/>
      <c r="R14" s="175"/>
      <c r="S14" s="175"/>
      <c r="T14" s="175"/>
      <c r="U14" s="175"/>
      <c r="V14" s="175"/>
      <c r="W14" s="175"/>
      <c r="X14" s="175"/>
      <c r="Y14" s="175"/>
      <c r="Z14" s="175"/>
      <c r="AA14" s="175"/>
    </row>
    <row r="15" spans="1:27" ht="3.6" customHeight="1" thickBot="1" x14ac:dyDescent="0.5">
      <c r="A15" s="83"/>
      <c r="B15" s="83"/>
      <c r="C15" s="83"/>
      <c r="D15" s="83"/>
      <c r="E15" s="83"/>
      <c r="F15" s="83"/>
      <c r="G15" s="83"/>
      <c r="H15" s="83"/>
      <c r="I15" s="83"/>
      <c r="J15" s="83"/>
      <c r="K15" s="83"/>
      <c r="L15" s="83"/>
      <c r="M15" s="78"/>
      <c r="N15" s="78"/>
      <c r="O15" s="78"/>
      <c r="P15" s="78"/>
      <c r="Q15" s="60"/>
      <c r="R15" s="60"/>
      <c r="S15" s="60"/>
      <c r="T15" s="60"/>
      <c r="U15" s="60"/>
      <c r="V15" s="60"/>
      <c r="W15" s="60"/>
      <c r="X15" s="60"/>
      <c r="Y15" s="60"/>
      <c r="Z15" s="60"/>
      <c r="AA15" s="60"/>
    </row>
    <row r="16" spans="1:27" ht="27.6" customHeight="1" thickBot="1" x14ac:dyDescent="0.5">
      <c r="A16" s="25" t="s">
        <v>0</v>
      </c>
      <c r="B16" s="179" t="s">
        <v>1</v>
      </c>
      <c r="C16" s="180"/>
      <c r="D16" s="180"/>
      <c r="E16" s="181"/>
      <c r="F16" s="182" t="s">
        <v>44</v>
      </c>
      <c r="G16" s="182"/>
      <c r="H16" s="182"/>
      <c r="I16" s="182"/>
      <c r="J16" s="182" t="s">
        <v>45</v>
      </c>
      <c r="K16" s="182"/>
      <c r="L16" s="182"/>
      <c r="M16" s="257" t="s">
        <v>46</v>
      </c>
      <c r="N16" s="257"/>
      <c r="O16" s="257"/>
      <c r="P16" s="257"/>
      <c r="Q16" s="183" t="s">
        <v>48</v>
      </c>
      <c r="R16" s="183"/>
      <c r="S16" s="183"/>
      <c r="T16" s="183"/>
      <c r="U16" s="183"/>
      <c r="V16" s="183"/>
      <c r="W16" s="183"/>
      <c r="X16" s="183"/>
      <c r="Y16" s="183"/>
      <c r="Z16" s="183"/>
      <c r="AA16" s="183"/>
    </row>
    <row r="17" spans="1:27" ht="27.6" customHeight="1" x14ac:dyDescent="0.45">
      <c r="A17" s="27">
        <v>32</v>
      </c>
      <c r="B17" s="201" t="s">
        <v>12</v>
      </c>
      <c r="C17" s="202"/>
      <c r="D17" s="202"/>
      <c r="E17" s="203"/>
      <c r="F17" s="170">
        <v>314580</v>
      </c>
      <c r="G17" s="170"/>
      <c r="H17" s="170"/>
      <c r="I17" s="170"/>
      <c r="J17" s="170">
        <f>F17*0.1</f>
        <v>31458</v>
      </c>
      <c r="K17" s="170"/>
      <c r="L17" s="170"/>
      <c r="M17" s="170">
        <f>F17+J17</f>
        <v>346038</v>
      </c>
      <c r="N17" s="170"/>
      <c r="O17" s="170"/>
      <c r="P17" s="170"/>
      <c r="Q17" s="204" t="s">
        <v>112</v>
      </c>
      <c r="R17" s="204"/>
      <c r="S17" s="204"/>
      <c r="T17" s="204"/>
      <c r="U17" s="205" t="s">
        <v>113</v>
      </c>
      <c r="V17" s="206"/>
      <c r="W17" s="207"/>
      <c r="X17" s="28" t="s">
        <v>47</v>
      </c>
      <c r="Y17" s="200" t="s">
        <v>114</v>
      </c>
      <c r="Z17" s="200"/>
      <c r="AA17" s="200"/>
    </row>
    <row r="18" spans="1:27" ht="27.6" customHeight="1" x14ac:dyDescent="0.45">
      <c r="A18" s="29">
        <v>15</v>
      </c>
      <c r="B18" s="261" t="s">
        <v>13</v>
      </c>
      <c r="C18" s="150"/>
      <c r="D18" s="150"/>
      <c r="E18" s="151"/>
      <c r="F18" s="170">
        <v>2738986</v>
      </c>
      <c r="G18" s="170"/>
      <c r="H18" s="170"/>
      <c r="I18" s="170"/>
      <c r="J18" s="170">
        <f>F18*0.1</f>
        <v>273898.60000000003</v>
      </c>
      <c r="K18" s="170"/>
      <c r="L18" s="170"/>
      <c r="M18" s="262">
        <f>F18+J18+F45+J45</f>
        <v>3312964.6</v>
      </c>
      <c r="N18" s="263"/>
      <c r="O18" s="263"/>
      <c r="P18" s="264"/>
      <c r="Q18" s="265" t="s">
        <v>52</v>
      </c>
      <c r="R18" s="266"/>
      <c r="S18" s="266"/>
      <c r="T18" s="267"/>
      <c r="U18" s="209" t="s">
        <v>80</v>
      </c>
      <c r="V18" s="210"/>
      <c r="W18" s="268"/>
      <c r="X18" s="82" t="s">
        <v>47</v>
      </c>
      <c r="Y18" s="258" t="s">
        <v>81</v>
      </c>
      <c r="Z18" s="259"/>
      <c r="AA18" s="260"/>
    </row>
    <row r="19" spans="1:27" ht="27.6" customHeight="1" x14ac:dyDescent="0.45">
      <c r="A19" s="29">
        <v>34</v>
      </c>
      <c r="B19" s="95" t="s">
        <v>23</v>
      </c>
      <c r="C19" s="96"/>
      <c r="D19" s="96"/>
      <c r="E19" s="97"/>
      <c r="F19" s="170">
        <v>366261</v>
      </c>
      <c r="G19" s="170"/>
      <c r="H19" s="170"/>
      <c r="I19" s="170"/>
      <c r="J19" s="170">
        <f t="shared" ref="J19:J21" si="2">F19*0.1</f>
        <v>36626.1</v>
      </c>
      <c r="K19" s="170"/>
      <c r="L19" s="170"/>
      <c r="M19" s="170">
        <f t="shared" ref="M19:M22" si="3">F19+J19</f>
        <v>402887.1</v>
      </c>
      <c r="N19" s="170"/>
      <c r="O19" s="170"/>
      <c r="P19" s="170"/>
      <c r="Q19" s="99">
        <v>1</v>
      </c>
      <c r="R19" s="99"/>
      <c r="S19" s="99"/>
      <c r="T19" s="99"/>
      <c r="U19" s="100" t="s">
        <v>95</v>
      </c>
      <c r="V19" s="101"/>
      <c r="W19" s="102"/>
      <c r="X19" s="30" t="s">
        <v>47</v>
      </c>
      <c r="Y19" s="94" t="s">
        <v>115</v>
      </c>
      <c r="Z19" s="94"/>
      <c r="AA19" s="94"/>
    </row>
    <row r="20" spans="1:27" ht="27.6" customHeight="1" x14ac:dyDescent="0.45">
      <c r="A20" s="29">
        <v>35</v>
      </c>
      <c r="B20" s="95" t="s">
        <v>28</v>
      </c>
      <c r="C20" s="96"/>
      <c r="D20" s="96"/>
      <c r="E20" s="97"/>
      <c r="F20" s="170">
        <v>224700</v>
      </c>
      <c r="G20" s="170"/>
      <c r="H20" s="170"/>
      <c r="I20" s="170"/>
      <c r="J20" s="170">
        <f t="shared" si="2"/>
        <v>22470</v>
      </c>
      <c r="K20" s="170"/>
      <c r="L20" s="170"/>
      <c r="M20" s="170">
        <f t="shared" si="3"/>
        <v>247170</v>
      </c>
      <c r="N20" s="170"/>
      <c r="O20" s="170"/>
      <c r="P20" s="170"/>
      <c r="Q20" s="103" t="s">
        <v>116</v>
      </c>
      <c r="R20" s="103"/>
      <c r="S20" s="103"/>
      <c r="T20" s="103"/>
      <c r="U20" s="100" t="s">
        <v>117</v>
      </c>
      <c r="V20" s="101"/>
      <c r="W20" s="102"/>
      <c r="X20" s="30" t="s">
        <v>47</v>
      </c>
      <c r="Y20" s="94" t="s">
        <v>118</v>
      </c>
      <c r="Z20" s="94"/>
      <c r="AA20" s="94"/>
    </row>
    <row r="21" spans="1:27" ht="27.6" customHeight="1" x14ac:dyDescent="0.45">
      <c r="A21" s="29">
        <v>36</v>
      </c>
      <c r="B21" s="95" t="s">
        <v>14</v>
      </c>
      <c r="C21" s="96"/>
      <c r="D21" s="96"/>
      <c r="E21" s="97"/>
      <c r="F21" s="170">
        <v>754992</v>
      </c>
      <c r="G21" s="170"/>
      <c r="H21" s="170"/>
      <c r="I21" s="170"/>
      <c r="J21" s="170">
        <f t="shared" si="2"/>
        <v>75499.199999999997</v>
      </c>
      <c r="K21" s="170"/>
      <c r="L21" s="170"/>
      <c r="M21" s="170">
        <f t="shared" si="3"/>
        <v>830491.2</v>
      </c>
      <c r="N21" s="170"/>
      <c r="O21" s="170"/>
      <c r="P21" s="170"/>
      <c r="Q21" s="103" t="s">
        <v>119</v>
      </c>
      <c r="R21" s="103"/>
      <c r="S21" s="103"/>
      <c r="T21" s="103"/>
      <c r="U21" s="100" t="s">
        <v>120</v>
      </c>
      <c r="V21" s="101"/>
      <c r="W21" s="102"/>
      <c r="X21" s="30" t="s">
        <v>66</v>
      </c>
      <c r="Y21" s="94" t="s">
        <v>121</v>
      </c>
      <c r="Z21" s="94"/>
      <c r="AA21" s="94"/>
    </row>
    <row r="22" spans="1:27" ht="27.6" customHeight="1" x14ac:dyDescent="0.45">
      <c r="A22" s="29">
        <v>37</v>
      </c>
      <c r="B22" s="95" t="s">
        <v>3</v>
      </c>
      <c r="C22" s="96"/>
      <c r="D22" s="96"/>
      <c r="E22" s="97"/>
      <c r="F22" s="170">
        <v>155737</v>
      </c>
      <c r="G22" s="170"/>
      <c r="H22" s="170"/>
      <c r="I22" s="170"/>
      <c r="J22" s="170">
        <v>15573</v>
      </c>
      <c r="K22" s="170"/>
      <c r="L22" s="170"/>
      <c r="M22" s="170">
        <f t="shared" si="3"/>
        <v>171310</v>
      </c>
      <c r="N22" s="170"/>
      <c r="O22" s="170"/>
      <c r="P22" s="170"/>
      <c r="Q22" s="103" t="s">
        <v>74</v>
      </c>
      <c r="R22" s="103"/>
      <c r="S22" s="103"/>
      <c r="T22" s="103"/>
      <c r="U22" s="100" t="s">
        <v>221</v>
      </c>
      <c r="V22" s="101"/>
      <c r="W22" s="102"/>
      <c r="X22" s="30" t="s">
        <v>47</v>
      </c>
      <c r="Y22" s="94" t="s">
        <v>228</v>
      </c>
      <c r="Z22" s="94"/>
      <c r="AA22" s="94"/>
    </row>
    <row r="23" spans="1:27" ht="27.6" customHeight="1" x14ac:dyDescent="0.45">
      <c r="A23" s="29">
        <v>38</v>
      </c>
      <c r="B23" s="95" t="s">
        <v>24</v>
      </c>
      <c r="C23" s="96"/>
      <c r="D23" s="96"/>
      <c r="E23" s="97"/>
      <c r="F23" s="98">
        <v>188748</v>
      </c>
      <c r="G23" s="98"/>
      <c r="H23" s="98"/>
      <c r="I23" s="98"/>
      <c r="J23" s="98">
        <v>18874</v>
      </c>
      <c r="K23" s="98"/>
      <c r="L23" s="98"/>
      <c r="M23" s="98">
        <f>F23+J23</f>
        <v>207622</v>
      </c>
      <c r="N23" s="98"/>
      <c r="O23" s="98"/>
      <c r="P23" s="98"/>
      <c r="Q23" s="103" t="s">
        <v>122</v>
      </c>
      <c r="R23" s="103"/>
      <c r="S23" s="103"/>
      <c r="T23" s="103"/>
      <c r="U23" s="100" t="s">
        <v>123</v>
      </c>
      <c r="V23" s="101"/>
      <c r="W23" s="102"/>
      <c r="X23" s="30" t="s">
        <v>47</v>
      </c>
      <c r="Y23" s="94" t="s">
        <v>124</v>
      </c>
      <c r="Z23" s="94"/>
      <c r="AA23" s="94"/>
    </row>
    <row r="24" spans="1:27" ht="27.6" customHeight="1" x14ac:dyDescent="0.45">
      <c r="A24" s="27">
        <v>39</v>
      </c>
      <c r="B24" s="201" t="s">
        <v>8</v>
      </c>
      <c r="C24" s="202"/>
      <c r="D24" s="202"/>
      <c r="E24" s="203"/>
      <c r="F24" s="170">
        <v>528390</v>
      </c>
      <c r="G24" s="170"/>
      <c r="H24" s="170"/>
      <c r="I24" s="170"/>
      <c r="J24" s="170">
        <f t="shared" si="0"/>
        <v>52839</v>
      </c>
      <c r="K24" s="170"/>
      <c r="L24" s="170"/>
      <c r="M24" s="170">
        <f t="shared" ref="M24:M28" si="4">F24+J24</f>
        <v>581229</v>
      </c>
      <c r="N24" s="170"/>
      <c r="O24" s="170"/>
      <c r="P24" s="170"/>
      <c r="Q24" s="204" t="s">
        <v>74</v>
      </c>
      <c r="R24" s="204"/>
      <c r="S24" s="204"/>
      <c r="T24" s="204"/>
      <c r="U24" s="205" t="s">
        <v>125</v>
      </c>
      <c r="V24" s="206"/>
      <c r="W24" s="207"/>
      <c r="X24" s="28" t="s">
        <v>47</v>
      </c>
      <c r="Y24" s="200" t="s">
        <v>126</v>
      </c>
      <c r="Z24" s="200"/>
      <c r="AA24" s="200"/>
    </row>
    <row r="25" spans="1:27" ht="27.6" customHeight="1" x14ac:dyDescent="0.45">
      <c r="A25" s="29">
        <v>40</v>
      </c>
      <c r="B25" s="95" t="s">
        <v>10</v>
      </c>
      <c r="C25" s="96"/>
      <c r="D25" s="96"/>
      <c r="E25" s="97"/>
      <c r="F25" s="170">
        <v>490048</v>
      </c>
      <c r="G25" s="170"/>
      <c r="H25" s="170"/>
      <c r="I25" s="170"/>
      <c r="J25" s="170">
        <f t="shared" si="0"/>
        <v>49004.800000000003</v>
      </c>
      <c r="K25" s="170"/>
      <c r="L25" s="170"/>
      <c r="M25" s="170">
        <f t="shared" si="4"/>
        <v>539052.80000000005</v>
      </c>
      <c r="N25" s="170"/>
      <c r="O25" s="170"/>
      <c r="P25" s="170"/>
      <c r="Q25" s="103" t="s">
        <v>127</v>
      </c>
      <c r="R25" s="103"/>
      <c r="S25" s="103"/>
      <c r="T25" s="103"/>
      <c r="U25" s="100" t="s">
        <v>128</v>
      </c>
      <c r="V25" s="101"/>
      <c r="W25" s="102"/>
      <c r="X25" s="30" t="s">
        <v>47</v>
      </c>
      <c r="Y25" s="94" t="s">
        <v>129</v>
      </c>
      <c r="Z25" s="94"/>
      <c r="AA25" s="94"/>
    </row>
    <row r="26" spans="1:27" ht="27.6" customHeight="1" x14ac:dyDescent="0.45">
      <c r="A26" s="29">
        <v>41</v>
      </c>
      <c r="B26" s="95" t="s">
        <v>5</v>
      </c>
      <c r="C26" s="96"/>
      <c r="D26" s="96"/>
      <c r="E26" s="97"/>
      <c r="F26" s="170">
        <v>464600</v>
      </c>
      <c r="G26" s="170"/>
      <c r="H26" s="170"/>
      <c r="I26" s="170"/>
      <c r="J26" s="98">
        <f t="shared" si="0"/>
        <v>46460</v>
      </c>
      <c r="K26" s="98"/>
      <c r="L26" s="98"/>
      <c r="M26" s="98">
        <f t="shared" si="4"/>
        <v>511060</v>
      </c>
      <c r="N26" s="98"/>
      <c r="O26" s="98"/>
      <c r="P26" s="98"/>
      <c r="Q26" s="103" t="s">
        <v>127</v>
      </c>
      <c r="R26" s="103"/>
      <c r="S26" s="103"/>
      <c r="T26" s="103"/>
      <c r="U26" s="100" t="s">
        <v>270</v>
      </c>
      <c r="V26" s="101"/>
      <c r="W26" s="102"/>
      <c r="X26" s="30" t="s">
        <v>47</v>
      </c>
      <c r="Y26" s="94" t="s">
        <v>271</v>
      </c>
      <c r="Z26" s="94"/>
      <c r="AA26" s="94"/>
    </row>
    <row r="27" spans="1:27" ht="27.6" customHeight="1" x14ac:dyDescent="0.45">
      <c r="A27" s="29">
        <v>42</v>
      </c>
      <c r="B27" s="95" t="s">
        <v>17</v>
      </c>
      <c r="C27" s="96"/>
      <c r="D27" s="96"/>
      <c r="E27" s="97"/>
      <c r="F27" s="170">
        <v>317200</v>
      </c>
      <c r="G27" s="170"/>
      <c r="H27" s="170"/>
      <c r="I27" s="170"/>
      <c r="J27" s="170">
        <f t="shared" si="0"/>
        <v>31720</v>
      </c>
      <c r="K27" s="170"/>
      <c r="L27" s="170"/>
      <c r="M27" s="170">
        <f t="shared" si="4"/>
        <v>348920</v>
      </c>
      <c r="N27" s="170"/>
      <c r="O27" s="170"/>
      <c r="P27" s="170"/>
      <c r="Q27" s="103" t="s">
        <v>88</v>
      </c>
      <c r="R27" s="103"/>
      <c r="S27" s="103"/>
      <c r="T27" s="103"/>
      <c r="U27" s="100" t="s">
        <v>130</v>
      </c>
      <c r="V27" s="101"/>
      <c r="W27" s="102"/>
      <c r="X27" s="30" t="s">
        <v>47</v>
      </c>
      <c r="Y27" s="94" t="s">
        <v>131</v>
      </c>
      <c r="Z27" s="94"/>
      <c r="AA27" s="94"/>
    </row>
    <row r="28" spans="1:27" ht="27.6" customHeight="1" thickBot="1" x14ac:dyDescent="0.5">
      <c r="A28" s="33">
        <v>43</v>
      </c>
      <c r="B28" s="184" t="s">
        <v>43</v>
      </c>
      <c r="C28" s="185"/>
      <c r="D28" s="185"/>
      <c r="E28" s="186"/>
      <c r="F28" s="119">
        <v>173040</v>
      </c>
      <c r="G28" s="119"/>
      <c r="H28" s="119"/>
      <c r="I28" s="119"/>
      <c r="J28" s="119">
        <f t="shared" si="0"/>
        <v>17304</v>
      </c>
      <c r="K28" s="119"/>
      <c r="L28" s="119"/>
      <c r="M28" s="119">
        <f t="shared" si="4"/>
        <v>190344</v>
      </c>
      <c r="N28" s="119"/>
      <c r="O28" s="119"/>
      <c r="P28" s="119"/>
      <c r="Q28" s="187" t="s">
        <v>68</v>
      </c>
      <c r="R28" s="187"/>
      <c r="S28" s="187"/>
      <c r="T28" s="187"/>
      <c r="U28" s="188" t="s">
        <v>132</v>
      </c>
      <c r="V28" s="189"/>
      <c r="W28" s="190"/>
      <c r="X28" s="34" t="s">
        <v>47</v>
      </c>
      <c r="Y28" s="191" t="s">
        <v>133</v>
      </c>
      <c r="Z28" s="191"/>
      <c r="AA28" s="191"/>
    </row>
    <row r="29" spans="1:27" ht="27.6" customHeight="1" thickBot="1" x14ac:dyDescent="0.5">
      <c r="A29" s="278" t="s">
        <v>312</v>
      </c>
      <c r="B29" s="278"/>
      <c r="C29" s="278"/>
      <c r="D29" s="278"/>
      <c r="E29" s="278"/>
      <c r="F29" s="278"/>
      <c r="G29" s="278"/>
      <c r="H29" s="278"/>
      <c r="I29" s="278"/>
      <c r="J29" s="278"/>
      <c r="K29" s="278"/>
      <c r="L29" s="279"/>
      <c r="M29" s="152">
        <f>SUM(M17:M28)</f>
        <v>7689088.7000000002</v>
      </c>
      <c r="N29" s="153"/>
      <c r="O29" s="153"/>
      <c r="P29" s="154"/>
      <c r="Q29" s="75"/>
      <c r="R29" s="127"/>
      <c r="S29" s="127"/>
      <c r="T29" s="127"/>
      <c r="U29" s="127"/>
      <c r="V29" s="127"/>
      <c r="W29" s="127"/>
      <c r="X29" s="127"/>
      <c r="Y29" s="127"/>
      <c r="Z29" s="127"/>
      <c r="AA29" s="127"/>
    </row>
    <row r="30" spans="1:27" ht="31.8" customHeight="1" thickBot="1" x14ac:dyDescent="0.5">
      <c r="A30" s="58"/>
      <c r="B30" s="58"/>
      <c r="C30" s="58"/>
      <c r="D30" s="58"/>
      <c r="E30" s="58"/>
      <c r="F30" s="58"/>
      <c r="G30" s="58"/>
      <c r="H30" s="58"/>
      <c r="I30" s="58"/>
      <c r="J30" s="58"/>
      <c r="K30" s="58"/>
      <c r="L30" s="58"/>
      <c r="M30" s="59"/>
      <c r="N30" s="59"/>
      <c r="O30" s="59"/>
      <c r="P30" s="59"/>
      <c r="Q30" s="60"/>
      <c r="R30" s="60"/>
      <c r="S30" s="60"/>
      <c r="T30" s="60"/>
      <c r="U30" s="60"/>
      <c r="V30" s="60"/>
      <c r="W30" s="60"/>
      <c r="X30" s="60"/>
      <c r="Y30" s="60"/>
      <c r="Z30" s="60"/>
      <c r="AA30" s="60"/>
    </row>
    <row r="31" spans="1:27" ht="31.8" customHeight="1" thickBot="1" x14ac:dyDescent="0.5">
      <c r="A31" s="25" t="s">
        <v>0</v>
      </c>
      <c r="B31" s="179" t="s">
        <v>1</v>
      </c>
      <c r="C31" s="180"/>
      <c r="D31" s="180"/>
      <c r="E31" s="181"/>
      <c r="F31" s="182" t="s">
        <v>44</v>
      </c>
      <c r="G31" s="182"/>
      <c r="H31" s="182"/>
      <c r="I31" s="182"/>
      <c r="J31" s="182" t="s">
        <v>45</v>
      </c>
      <c r="K31" s="182"/>
      <c r="L31" s="182"/>
      <c r="M31" s="257" t="s">
        <v>46</v>
      </c>
      <c r="N31" s="257"/>
      <c r="O31" s="257"/>
      <c r="P31" s="257"/>
      <c r="Q31" s="183" t="s">
        <v>48</v>
      </c>
      <c r="R31" s="183"/>
      <c r="S31" s="183"/>
      <c r="T31" s="183"/>
      <c r="U31" s="183"/>
      <c r="V31" s="183"/>
      <c r="W31" s="183"/>
      <c r="X31" s="183"/>
      <c r="Y31" s="183"/>
      <c r="Z31" s="183"/>
      <c r="AA31" s="183"/>
    </row>
    <row r="32" spans="1:27" ht="31.8" customHeight="1" thickBot="1" x14ac:dyDescent="0.5">
      <c r="A32" s="33">
        <v>17</v>
      </c>
      <c r="B32" s="184" t="s">
        <v>32</v>
      </c>
      <c r="C32" s="185"/>
      <c r="D32" s="185"/>
      <c r="E32" s="186"/>
      <c r="F32" s="140">
        <v>7913955</v>
      </c>
      <c r="G32" s="140"/>
      <c r="H32" s="140"/>
      <c r="I32" s="140"/>
      <c r="J32" s="140">
        <f>F32*0.1</f>
        <v>791395.5</v>
      </c>
      <c r="K32" s="140"/>
      <c r="L32" s="140"/>
      <c r="M32" s="161">
        <f>F32+J32</f>
        <v>8705350.5</v>
      </c>
      <c r="N32" s="162"/>
      <c r="O32" s="162"/>
      <c r="P32" s="163"/>
      <c r="Q32" s="188" t="s">
        <v>85</v>
      </c>
      <c r="R32" s="189"/>
      <c r="S32" s="189"/>
      <c r="T32" s="190"/>
      <c r="U32" s="188" t="s">
        <v>86</v>
      </c>
      <c r="V32" s="189"/>
      <c r="W32" s="190"/>
      <c r="X32" s="34" t="s">
        <v>47</v>
      </c>
      <c r="Y32" s="280" t="s">
        <v>87</v>
      </c>
      <c r="Z32" s="281"/>
      <c r="AA32" s="282"/>
    </row>
    <row r="33" spans="1:27" ht="31.8" customHeight="1" thickBot="1" x14ac:dyDescent="0.5">
      <c r="F33" s="35"/>
      <c r="G33" s="35"/>
      <c r="H33" s="35"/>
      <c r="I33" s="35"/>
      <c r="J33" s="35"/>
      <c r="K33" s="35"/>
      <c r="L33" s="35"/>
      <c r="M33" s="61"/>
      <c r="N33" s="61"/>
      <c r="O33" s="61"/>
      <c r="P33" s="61"/>
      <c r="Q33" s="35"/>
      <c r="R33" s="35"/>
    </row>
    <row r="34" spans="1:27" ht="31.8" customHeight="1" thickBot="1" x14ac:dyDescent="0.5">
      <c r="A34" s="25" t="s">
        <v>0</v>
      </c>
      <c r="B34" s="179" t="s">
        <v>1</v>
      </c>
      <c r="C34" s="180"/>
      <c r="D34" s="180"/>
      <c r="E34" s="181"/>
      <c r="F34" s="182" t="s">
        <v>44</v>
      </c>
      <c r="G34" s="182"/>
      <c r="H34" s="182"/>
      <c r="I34" s="182"/>
      <c r="J34" s="182" t="s">
        <v>45</v>
      </c>
      <c r="K34" s="182"/>
      <c r="L34" s="182"/>
      <c r="M34" s="182" t="s">
        <v>46</v>
      </c>
      <c r="N34" s="182"/>
      <c r="O34" s="182"/>
      <c r="P34" s="182"/>
      <c r="Q34" s="183" t="s">
        <v>48</v>
      </c>
      <c r="R34" s="183"/>
      <c r="S34" s="183"/>
      <c r="T34" s="183"/>
      <c r="U34" s="183"/>
      <c r="V34" s="183"/>
      <c r="W34" s="183"/>
      <c r="X34" s="183"/>
      <c r="Y34" s="183"/>
      <c r="Z34" s="183"/>
      <c r="AA34" s="183"/>
    </row>
    <row r="35" spans="1:27" ht="31.8" customHeight="1" x14ac:dyDescent="0.45">
      <c r="A35" s="104">
        <v>1</v>
      </c>
      <c r="B35" s="106" t="s">
        <v>134</v>
      </c>
      <c r="C35" s="107"/>
      <c r="D35" s="107"/>
      <c r="E35" s="108"/>
      <c r="F35" s="170">
        <v>14400000</v>
      </c>
      <c r="G35" s="170"/>
      <c r="H35" s="170"/>
      <c r="I35" s="170"/>
      <c r="J35" s="170">
        <f t="shared" ref="J35:J52" si="5">F35*0.1</f>
        <v>1440000</v>
      </c>
      <c r="K35" s="170"/>
      <c r="L35" s="170"/>
      <c r="M35" s="233">
        <f>F35+J35+F36+J36</f>
        <v>31790000</v>
      </c>
      <c r="N35" s="234"/>
      <c r="O35" s="234"/>
      <c r="P35" s="235"/>
      <c r="Q35" s="126" t="s">
        <v>135</v>
      </c>
      <c r="R35" s="127"/>
      <c r="S35" s="127"/>
      <c r="T35" s="128"/>
      <c r="U35" s="126" t="s">
        <v>136</v>
      </c>
      <c r="V35" s="127"/>
      <c r="W35" s="128"/>
      <c r="X35" s="132" t="s">
        <v>47</v>
      </c>
      <c r="Y35" s="134" t="s">
        <v>137</v>
      </c>
      <c r="Z35" s="135"/>
      <c r="AA35" s="136"/>
    </row>
    <row r="36" spans="1:27" ht="31.8" customHeight="1" x14ac:dyDescent="0.45">
      <c r="A36" s="284"/>
      <c r="B36" s="201"/>
      <c r="C36" s="202"/>
      <c r="D36" s="202"/>
      <c r="E36" s="203"/>
      <c r="F36" s="170">
        <v>14500000</v>
      </c>
      <c r="G36" s="170"/>
      <c r="H36" s="170"/>
      <c r="I36" s="170"/>
      <c r="J36" s="170">
        <f t="shared" si="5"/>
        <v>1450000</v>
      </c>
      <c r="K36" s="170"/>
      <c r="L36" s="170"/>
      <c r="M36" s="285"/>
      <c r="N36" s="286"/>
      <c r="O36" s="286"/>
      <c r="P36" s="287"/>
      <c r="Q36" s="205"/>
      <c r="R36" s="206"/>
      <c r="S36" s="206"/>
      <c r="T36" s="207"/>
      <c r="U36" s="205"/>
      <c r="V36" s="206"/>
      <c r="W36" s="207"/>
      <c r="X36" s="204"/>
      <c r="Y36" s="272"/>
      <c r="Z36" s="273"/>
      <c r="AA36" s="274"/>
    </row>
    <row r="37" spans="1:27" ht="31.8" customHeight="1" x14ac:dyDescent="0.45">
      <c r="A37" s="283">
        <v>2</v>
      </c>
      <c r="B37" s="261" t="s">
        <v>138</v>
      </c>
      <c r="C37" s="150"/>
      <c r="D37" s="150"/>
      <c r="E37" s="151"/>
      <c r="F37" s="170">
        <v>26500000</v>
      </c>
      <c r="G37" s="170"/>
      <c r="H37" s="170"/>
      <c r="I37" s="170"/>
      <c r="J37" s="170">
        <f t="shared" si="5"/>
        <v>2650000</v>
      </c>
      <c r="K37" s="170"/>
      <c r="L37" s="170"/>
      <c r="M37" s="262">
        <f>F37+J37+F38+J38</f>
        <v>45100000</v>
      </c>
      <c r="N37" s="263"/>
      <c r="O37" s="263"/>
      <c r="P37" s="264"/>
      <c r="Q37" s="209" t="s">
        <v>135</v>
      </c>
      <c r="R37" s="210"/>
      <c r="S37" s="210"/>
      <c r="T37" s="268"/>
      <c r="U37" s="209" t="s">
        <v>83</v>
      </c>
      <c r="V37" s="210"/>
      <c r="W37" s="268"/>
      <c r="X37" s="300" t="s">
        <v>47</v>
      </c>
      <c r="Y37" s="258" t="s">
        <v>227</v>
      </c>
      <c r="Z37" s="259"/>
      <c r="AA37" s="260"/>
    </row>
    <row r="38" spans="1:27" ht="31.8" customHeight="1" thickBot="1" x14ac:dyDescent="0.5">
      <c r="A38" s="105"/>
      <c r="B38" s="109"/>
      <c r="C38" s="110"/>
      <c r="D38" s="110"/>
      <c r="E38" s="111"/>
      <c r="F38" s="161">
        <v>14500000</v>
      </c>
      <c r="G38" s="162"/>
      <c r="H38" s="162"/>
      <c r="I38" s="163"/>
      <c r="J38" s="161">
        <f t="shared" si="5"/>
        <v>1450000</v>
      </c>
      <c r="K38" s="162"/>
      <c r="L38" s="163"/>
      <c r="M38" s="172"/>
      <c r="N38" s="173"/>
      <c r="O38" s="173"/>
      <c r="P38" s="174"/>
      <c r="Q38" s="129"/>
      <c r="R38" s="130"/>
      <c r="S38" s="130"/>
      <c r="T38" s="131"/>
      <c r="U38" s="129"/>
      <c r="V38" s="130"/>
      <c r="W38" s="131"/>
      <c r="X38" s="133"/>
      <c r="Y38" s="137"/>
      <c r="Z38" s="138"/>
      <c r="AA38" s="139"/>
    </row>
    <row r="39" spans="1:27" ht="31.8" customHeight="1" thickBot="1" x14ac:dyDescent="0.5">
      <c r="A39" s="171"/>
      <c r="B39" s="171"/>
      <c r="C39" s="171"/>
      <c r="D39" s="171"/>
      <c r="E39" s="171"/>
      <c r="F39" s="171"/>
      <c r="G39" s="171"/>
      <c r="H39" s="171"/>
      <c r="I39" s="171"/>
      <c r="J39" s="171"/>
      <c r="K39" s="171"/>
      <c r="L39" s="171"/>
      <c r="M39" s="171"/>
      <c r="N39" s="171"/>
      <c r="O39" s="171"/>
      <c r="P39" s="171"/>
      <c r="Q39" s="171"/>
      <c r="R39" s="171"/>
      <c r="S39" s="171"/>
      <c r="T39" s="171"/>
      <c r="U39" s="171"/>
      <c r="V39" s="171"/>
      <c r="W39" s="171"/>
      <c r="X39" s="171"/>
      <c r="Y39" s="171"/>
      <c r="Z39" s="171"/>
      <c r="AA39" s="171"/>
    </row>
    <row r="40" spans="1:27" ht="33.6" customHeight="1" x14ac:dyDescent="0.45">
      <c r="A40" s="104">
        <v>4</v>
      </c>
      <c r="B40" s="106" t="s">
        <v>237</v>
      </c>
      <c r="C40" s="107"/>
      <c r="D40" s="107"/>
      <c r="E40" s="108"/>
      <c r="F40" s="112">
        <v>7000000</v>
      </c>
      <c r="G40" s="112"/>
      <c r="H40" s="112"/>
      <c r="I40" s="112"/>
      <c r="J40" s="112">
        <f t="shared" si="5"/>
        <v>700000</v>
      </c>
      <c r="K40" s="112"/>
      <c r="L40" s="112"/>
      <c r="M40" s="112">
        <f t="shared" ref="M40:M41" si="6">F40+J40</f>
        <v>7700000</v>
      </c>
      <c r="N40" s="112"/>
      <c r="O40" s="112"/>
      <c r="P40" s="112"/>
      <c r="Q40" s="126" t="s">
        <v>51</v>
      </c>
      <c r="R40" s="127"/>
      <c r="S40" s="127"/>
      <c r="T40" s="128"/>
      <c r="U40" s="126" t="s">
        <v>225</v>
      </c>
      <c r="V40" s="127"/>
      <c r="W40" s="128"/>
      <c r="X40" s="132" t="s">
        <v>47</v>
      </c>
      <c r="Y40" s="134" t="s">
        <v>226</v>
      </c>
      <c r="Z40" s="135"/>
      <c r="AA40" s="136"/>
    </row>
    <row r="41" spans="1:27" ht="33.6" customHeight="1" x14ac:dyDescent="0.45">
      <c r="A41" s="284"/>
      <c r="B41" s="201"/>
      <c r="C41" s="202"/>
      <c r="D41" s="202"/>
      <c r="E41" s="203"/>
      <c r="F41" s="170">
        <v>2450000</v>
      </c>
      <c r="G41" s="170"/>
      <c r="H41" s="170"/>
      <c r="I41" s="170"/>
      <c r="J41" s="98">
        <f t="shared" si="5"/>
        <v>245000</v>
      </c>
      <c r="K41" s="98"/>
      <c r="L41" s="98"/>
      <c r="M41" s="98">
        <f t="shared" si="6"/>
        <v>2695000</v>
      </c>
      <c r="N41" s="98"/>
      <c r="O41" s="98"/>
      <c r="P41" s="98"/>
      <c r="Q41" s="205"/>
      <c r="R41" s="206"/>
      <c r="S41" s="206"/>
      <c r="T41" s="207"/>
      <c r="U41" s="205"/>
      <c r="V41" s="206"/>
      <c r="W41" s="207"/>
      <c r="X41" s="204"/>
      <c r="Y41" s="272"/>
      <c r="Z41" s="273"/>
      <c r="AA41" s="274"/>
    </row>
    <row r="42" spans="1:27" ht="33.6" customHeight="1" x14ac:dyDescent="0.45">
      <c r="A42" s="283">
        <v>5</v>
      </c>
      <c r="B42" s="261" t="s">
        <v>171</v>
      </c>
      <c r="C42" s="150"/>
      <c r="D42" s="150"/>
      <c r="E42" s="151"/>
      <c r="F42" s="170">
        <v>3470000</v>
      </c>
      <c r="G42" s="170"/>
      <c r="H42" s="170"/>
      <c r="I42" s="170"/>
      <c r="J42" s="98">
        <f t="shared" si="5"/>
        <v>347000</v>
      </c>
      <c r="K42" s="98"/>
      <c r="L42" s="98"/>
      <c r="M42" s="312">
        <f>F42+J42+F43+J43</f>
        <v>8107000</v>
      </c>
      <c r="N42" s="313"/>
      <c r="O42" s="313"/>
      <c r="P42" s="314"/>
      <c r="Q42" s="209" t="s">
        <v>112</v>
      </c>
      <c r="R42" s="210"/>
      <c r="S42" s="210"/>
      <c r="T42" s="268"/>
      <c r="U42" s="209" t="s">
        <v>95</v>
      </c>
      <c r="V42" s="210"/>
      <c r="W42" s="268"/>
      <c r="X42" s="300" t="s">
        <v>47</v>
      </c>
      <c r="Y42" s="258" t="s">
        <v>172</v>
      </c>
      <c r="Z42" s="259"/>
      <c r="AA42" s="260"/>
    </row>
    <row r="43" spans="1:27" ht="33.6" customHeight="1" x14ac:dyDescent="0.45">
      <c r="A43" s="284"/>
      <c r="B43" s="201"/>
      <c r="C43" s="202"/>
      <c r="D43" s="202"/>
      <c r="E43" s="203"/>
      <c r="F43" s="170">
        <v>3900000</v>
      </c>
      <c r="G43" s="170"/>
      <c r="H43" s="170"/>
      <c r="I43" s="170"/>
      <c r="J43" s="98">
        <f t="shared" si="5"/>
        <v>390000</v>
      </c>
      <c r="K43" s="98"/>
      <c r="L43" s="98"/>
      <c r="M43" s="269"/>
      <c r="N43" s="270"/>
      <c r="O43" s="270"/>
      <c r="P43" s="271"/>
      <c r="Q43" s="205"/>
      <c r="R43" s="206"/>
      <c r="S43" s="206"/>
      <c r="T43" s="207"/>
      <c r="U43" s="205"/>
      <c r="V43" s="206"/>
      <c r="W43" s="207"/>
      <c r="X43" s="204"/>
      <c r="Y43" s="272"/>
      <c r="Z43" s="273"/>
      <c r="AA43" s="274"/>
    </row>
    <row r="44" spans="1:27" ht="33.6" customHeight="1" thickBot="1" x14ac:dyDescent="0.5">
      <c r="A44" s="33">
        <v>6</v>
      </c>
      <c r="B44" s="184" t="s">
        <v>264</v>
      </c>
      <c r="C44" s="185"/>
      <c r="D44" s="185"/>
      <c r="E44" s="186"/>
      <c r="F44" s="119">
        <v>3460000</v>
      </c>
      <c r="G44" s="119"/>
      <c r="H44" s="119"/>
      <c r="I44" s="119"/>
      <c r="J44" s="120">
        <f t="shared" si="5"/>
        <v>346000</v>
      </c>
      <c r="K44" s="121"/>
      <c r="L44" s="122"/>
      <c r="M44" s="161">
        <f>F44+J44</f>
        <v>3806000</v>
      </c>
      <c r="N44" s="162"/>
      <c r="O44" s="162"/>
      <c r="P44" s="163"/>
      <c r="Q44" s="188" t="s">
        <v>85</v>
      </c>
      <c r="R44" s="189"/>
      <c r="S44" s="189"/>
      <c r="T44" s="190"/>
      <c r="U44" s="188" t="s">
        <v>86</v>
      </c>
      <c r="V44" s="189"/>
      <c r="W44" s="190"/>
      <c r="X44" s="34" t="s">
        <v>47</v>
      </c>
      <c r="Y44" s="280" t="s">
        <v>87</v>
      </c>
      <c r="Z44" s="281"/>
      <c r="AA44" s="282"/>
    </row>
    <row r="45" spans="1:27" ht="33.6" customHeight="1" thickBot="1" x14ac:dyDescent="0.5">
      <c r="A45" s="76"/>
      <c r="B45" s="184" t="s">
        <v>13</v>
      </c>
      <c r="C45" s="185"/>
      <c r="D45" s="185"/>
      <c r="E45" s="186"/>
      <c r="F45" s="119">
        <v>272800</v>
      </c>
      <c r="G45" s="119"/>
      <c r="H45" s="119"/>
      <c r="I45" s="119"/>
      <c r="J45" s="120">
        <f>F45*0.1</f>
        <v>27280</v>
      </c>
      <c r="K45" s="121"/>
      <c r="L45" s="122"/>
      <c r="M45" s="152">
        <f>F45+J45</f>
        <v>300080</v>
      </c>
      <c r="N45" s="153"/>
      <c r="O45" s="153"/>
      <c r="P45" s="154"/>
      <c r="Q45" s="86"/>
      <c r="R45" s="87"/>
      <c r="S45" s="87"/>
      <c r="T45" s="88"/>
      <c r="U45" s="86"/>
      <c r="V45" s="87"/>
      <c r="W45" s="88"/>
      <c r="X45" s="89"/>
      <c r="Y45" s="90"/>
      <c r="Z45" s="91"/>
      <c r="AA45" s="92"/>
    </row>
    <row r="46" spans="1:27" ht="11.4" customHeight="1" thickBot="1" x14ac:dyDescent="0.5">
      <c r="A46" s="110"/>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row>
    <row r="47" spans="1:27" ht="31.8" customHeight="1" x14ac:dyDescent="0.45">
      <c r="A47" s="31">
        <v>1</v>
      </c>
      <c r="B47" s="288" t="s">
        <v>139</v>
      </c>
      <c r="C47" s="289"/>
      <c r="D47" s="289"/>
      <c r="E47" s="290"/>
      <c r="F47" s="291">
        <v>2980400</v>
      </c>
      <c r="G47" s="292"/>
      <c r="H47" s="292"/>
      <c r="I47" s="293"/>
      <c r="J47" s="291">
        <f>F47*0.1</f>
        <v>298040</v>
      </c>
      <c r="K47" s="292"/>
      <c r="L47" s="293"/>
      <c r="M47" s="291">
        <f>F47+J47</f>
        <v>3278440</v>
      </c>
      <c r="N47" s="292"/>
      <c r="O47" s="292"/>
      <c r="P47" s="293"/>
      <c r="Q47" s="294" t="s">
        <v>71</v>
      </c>
      <c r="R47" s="295"/>
      <c r="S47" s="295"/>
      <c r="T47" s="296"/>
      <c r="U47" s="294" t="s">
        <v>272</v>
      </c>
      <c r="V47" s="295"/>
      <c r="W47" s="296"/>
      <c r="X47" s="81" t="s">
        <v>47</v>
      </c>
      <c r="Y47" s="297" t="s">
        <v>143</v>
      </c>
      <c r="Z47" s="298"/>
      <c r="AA47" s="299"/>
    </row>
    <row r="48" spans="1:27" ht="31.8" customHeight="1" x14ac:dyDescent="0.45">
      <c r="A48" s="29">
        <v>2</v>
      </c>
      <c r="B48" s="302" t="s">
        <v>145</v>
      </c>
      <c r="C48" s="303"/>
      <c r="D48" s="303"/>
      <c r="E48" s="304"/>
      <c r="F48" s="305">
        <v>691680</v>
      </c>
      <c r="G48" s="306"/>
      <c r="H48" s="306"/>
      <c r="I48" s="307"/>
      <c r="J48" s="305">
        <f>F48*0.1</f>
        <v>69168</v>
      </c>
      <c r="K48" s="306"/>
      <c r="L48" s="307"/>
      <c r="M48" s="305">
        <f>F48+J48</f>
        <v>760848</v>
      </c>
      <c r="N48" s="306"/>
      <c r="O48" s="306"/>
      <c r="P48" s="307"/>
      <c r="Q48" s="99" t="s">
        <v>234</v>
      </c>
      <c r="R48" s="99"/>
      <c r="S48" s="99"/>
      <c r="T48" s="99"/>
      <c r="U48" s="309" t="s">
        <v>235</v>
      </c>
      <c r="V48" s="310"/>
      <c r="W48" s="311"/>
      <c r="X48" s="74" t="s">
        <v>47</v>
      </c>
      <c r="Y48" s="301" t="s">
        <v>236</v>
      </c>
      <c r="Z48" s="301"/>
      <c r="AA48" s="301"/>
    </row>
    <row r="49" spans="1:27" ht="31.8" customHeight="1" x14ac:dyDescent="0.45">
      <c r="A49" s="29">
        <v>3</v>
      </c>
      <c r="B49" s="302" t="s">
        <v>146</v>
      </c>
      <c r="C49" s="303"/>
      <c r="D49" s="303"/>
      <c r="E49" s="304"/>
      <c r="F49" s="305">
        <v>234000</v>
      </c>
      <c r="G49" s="306"/>
      <c r="H49" s="306"/>
      <c r="I49" s="307"/>
      <c r="J49" s="308">
        <f>F49*0.1</f>
        <v>23400</v>
      </c>
      <c r="K49" s="308"/>
      <c r="L49" s="308"/>
      <c r="M49" s="308">
        <f>F49+J49</f>
        <v>257400</v>
      </c>
      <c r="N49" s="308"/>
      <c r="O49" s="308"/>
      <c r="P49" s="308"/>
      <c r="Q49" s="99" t="s">
        <v>85</v>
      </c>
      <c r="R49" s="99"/>
      <c r="S49" s="99"/>
      <c r="T49" s="99"/>
      <c r="U49" s="309" t="s">
        <v>273</v>
      </c>
      <c r="V49" s="310"/>
      <c r="W49" s="311"/>
      <c r="X49" s="74" t="s">
        <v>47</v>
      </c>
      <c r="Y49" s="301" t="s">
        <v>147</v>
      </c>
      <c r="Z49" s="301"/>
      <c r="AA49" s="301"/>
    </row>
    <row r="50" spans="1:27" ht="31.8" customHeight="1" x14ac:dyDescent="0.45">
      <c r="A50" s="29">
        <v>8</v>
      </c>
      <c r="B50" s="302" t="s">
        <v>154</v>
      </c>
      <c r="C50" s="303"/>
      <c r="D50" s="303"/>
      <c r="E50" s="304"/>
      <c r="F50" s="305">
        <v>320130</v>
      </c>
      <c r="G50" s="306"/>
      <c r="H50" s="306"/>
      <c r="I50" s="307"/>
      <c r="J50" s="308">
        <v>29930</v>
      </c>
      <c r="K50" s="308"/>
      <c r="L50" s="308"/>
      <c r="M50" s="308">
        <f>F50+J50</f>
        <v>350060</v>
      </c>
      <c r="N50" s="308"/>
      <c r="O50" s="308"/>
      <c r="P50" s="308"/>
      <c r="Q50" s="315" t="s">
        <v>155</v>
      </c>
      <c r="R50" s="315"/>
      <c r="S50" s="315"/>
      <c r="T50" s="315"/>
      <c r="U50" s="316" t="s">
        <v>156</v>
      </c>
      <c r="V50" s="317"/>
      <c r="W50" s="318"/>
      <c r="X50" s="79" t="s">
        <v>47</v>
      </c>
      <c r="Y50" s="338" t="s">
        <v>157</v>
      </c>
      <c r="Z50" s="338"/>
      <c r="AA50" s="338"/>
    </row>
    <row r="51" spans="1:27" ht="31.8" customHeight="1" x14ac:dyDescent="0.45">
      <c r="A51" s="54">
        <v>9</v>
      </c>
      <c r="B51" s="302" t="s">
        <v>140</v>
      </c>
      <c r="C51" s="303"/>
      <c r="D51" s="303"/>
      <c r="E51" s="304"/>
      <c r="F51" s="305">
        <f>M51/1.1</f>
        <v>81818.181818181809</v>
      </c>
      <c r="G51" s="306"/>
      <c r="H51" s="306"/>
      <c r="I51" s="307"/>
      <c r="J51" s="308">
        <f t="shared" si="5"/>
        <v>8181.8181818181811</v>
      </c>
      <c r="K51" s="308"/>
      <c r="L51" s="308"/>
      <c r="M51" s="308">
        <v>90000</v>
      </c>
      <c r="N51" s="308"/>
      <c r="O51" s="308"/>
      <c r="P51" s="308"/>
      <c r="Q51" s="99" t="s">
        <v>51</v>
      </c>
      <c r="R51" s="99"/>
      <c r="S51" s="99"/>
      <c r="T51" s="99"/>
      <c r="U51" s="309" t="s">
        <v>141</v>
      </c>
      <c r="V51" s="310"/>
      <c r="W51" s="311"/>
      <c r="X51" s="74" t="s">
        <v>47</v>
      </c>
      <c r="Y51" s="301" t="s">
        <v>142</v>
      </c>
      <c r="Z51" s="301"/>
      <c r="AA51" s="301"/>
    </row>
    <row r="52" spans="1:27" ht="31.8" customHeight="1" x14ac:dyDescent="0.45">
      <c r="A52" s="29">
        <v>10</v>
      </c>
      <c r="B52" s="302" t="s">
        <v>148</v>
      </c>
      <c r="C52" s="303"/>
      <c r="D52" s="303"/>
      <c r="E52" s="304"/>
      <c r="F52" s="305">
        <v>97700</v>
      </c>
      <c r="G52" s="306"/>
      <c r="H52" s="306"/>
      <c r="I52" s="307"/>
      <c r="J52" s="308">
        <f t="shared" si="5"/>
        <v>9770</v>
      </c>
      <c r="K52" s="308"/>
      <c r="L52" s="308"/>
      <c r="M52" s="308">
        <f>F52+J52</f>
        <v>107470</v>
      </c>
      <c r="N52" s="308"/>
      <c r="O52" s="308"/>
      <c r="P52" s="308"/>
      <c r="Q52" s="99" t="s">
        <v>135</v>
      </c>
      <c r="R52" s="99"/>
      <c r="S52" s="99"/>
      <c r="T52" s="99"/>
      <c r="U52" s="309" t="s">
        <v>149</v>
      </c>
      <c r="V52" s="310"/>
      <c r="W52" s="311"/>
      <c r="X52" s="74" t="s">
        <v>66</v>
      </c>
      <c r="Y52" s="301" t="s">
        <v>306</v>
      </c>
      <c r="Z52" s="301"/>
      <c r="AA52" s="301"/>
    </row>
    <row r="53" spans="1:27" ht="31.8" customHeight="1" thickBot="1" x14ac:dyDescent="0.5">
      <c r="A53" s="33">
        <v>11</v>
      </c>
      <c r="B53" s="326" t="s">
        <v>144</v>
      </c>
      <c r="C53" s="327"/>
      <c r="D53" s="327"/>
      <c r="E53" s="328"/>
      <c r="F53" s="329">
        <v>724100</v>
      </c>
      <c r="G53" s="330"/>
      <c r="H53" s="330"/>
      <c r="I53" s="331"/>
      <c r="J53" s="332">
        <v>65850</v>
      </c>
      <c r="K53" s="332"/>
      <c r="L53" s="332"/>
      <c r="M53" s="332">
        <f>F53+J53</f>
        <v>789950</v>
      </c>
      <c r="N53" s="332"/>
      <c r="O53" s="332"/>
      <c r="P53" s="332"/>
      <c r="Q53" s="333" t="s">
        <v>151</v>
      </c>
      <c r="R53" s="333"/>
      <c r="S53" s="333"/>
      <c r="T53" s="333"/>
      <c r="U53" s="334" t="s">
        <v>152</v>
      </c>
      <c r="V53" s="335"/>
      <c r="W53" s="336"/>
      <c r="X53" s="80" t="s">
        <v>66</v>
      </c>
      <c r="Y53" s="337"/>
      <c r="Z53" s="337"/>
      <c r="AA53" s="337"/>
    </row>
    <row r="54" spans="1:27" ht="31.8" customHeight="1" thickBot="1" x14ac:dyDescent="0.5">
      <c r="A54" s="324" t="s">
        <v>313</v>
      </c>
      <c r="B54" s="324"/>
      <c r="C54" s="324"/>
      <c r="D54" s="324"/>
      <c r="E54" s="325"/>
      <c r="F54" s="319">
        <f>SUM(F47:F53)</f>
        <v>5129828.1818181816</v>
      </c>
      <c r="G54" s="320"/>
      <c r="H54" s="320"/>
      <c r="I54" s="321"/>
      <c r="J54" s="319">
        <f>SUM(J47:J53)</f>
        <v>504339.81818181818</v>
      </c>
      <c r="K54" s="320"/>
      <c r="L54" s="321"/>
      <c r="M54" s="322">
        <f>SUM(M47:M53)</f>
        <v>5634168</v>
      </c>
      <c r="N54" s="322"/>
      <c r="O54" s="322"/>
      <c r="P54" s="323"/>
    </row>
    <row r="55" spans="1:27" ht="31.8" customHeight="1" x14ac:dyDescent="0.45"/>
    <row r="56" spans="1:27" ht="31.8" customHeight="1" x14ac:dyDescent="0.45"/>
    <row r="57" spans="1:27" ht="31.8" customHeight="1" x14ac:dyDescent="0.45"/>
    <row r="58" spans="1:27" ht="31.8" customHeight="1" x14ac:dyDescent="0.45"/>
    <row r="59" spans="1:27" ht="31.8" customHeight="1" x14ac:dyDescent="0.45"/>
    <row r="60" spans="1:27" ht="31.8" customHeight="1" x14ac:dyDescent="0.45"/>
    <row r="61" spans="1:27" ht="31.8" customHeight="1" x14ac:dyDescent="0.45"/>
    <row r="62" spans="1:27" ht="31.8" customHeight="1" x14ac:dyDescent="0.45"/>
    <row r="63" spans="1:27" ht="31.8" customHeight="1" x14ac:dyDescent="0.45"/>
    <row r="64" spans="1:27" ht="31.8" customHeight="1" x14ac:dyDescent="0.45"/>
    <row r="65" ht="31.8" customHeight="1" x14ac:dyDescent="0.45"/>
    <row r="66" ht="31.8" customHeight="1" x14ac:dyDescent="0.45"/>
    <row r="67" ht="31.8" customHeight="1" x14ac:dyDescent="0.45"/>
    <row r="68" ht="31.8" customHeight="1" x14ac:dyDescent="0.45"/>
    <row r="69" ht="31.8" customHeight="1" x14ac:dyDescent="0.45"/>
    <row r="70" ht="31.8" customHeight="1" x14ac:dyDescent="0.45"/>
    <row r="71" ht="31.8" customHeight="1" x14ac:dyDescent="0.45"/>
    <row r="72" ht="31.8" customHeight="1" x14ac:dyDescent="0.45"/>
    <row r="73" ht="31.8" customHeight="1" x14ac:dyDescent="0.45"/>
    <row r="74" ht="31.8" customHeight="1" x14ac:dyDescent="0.45"/>
    <row r="75" ht="31.8" customHeight="1" x14ac:dyDescent="0.45"/>
    <row r="76" ht="31.8" customHeight="1" x14ac:dyDescent="0.45"/>
  </sheetData>
  <mergeCells count="305">
    <mergeCell ref="F54:I54"/>
    <mergeCell ref="J54:L54"/>
    <mergeCell ref="M54:P54"/>
    <mergeCell ref="A46:AA46"/>
    <mergeCell ref="A54:E54"/>
    <mergeCell ref="M45:P45"/>
    <mergeCell ref="Y52:AA52"/>
    <mergeCell ref="B53:E53"/>
    <mergeCell ref="F53:I53"/>
    <mergeCell ref="J53:L53"/>
    <mergeCell ref="M53:P53"/>
    <mergeCell ref="Q53:T53"/>
    <mergeCell ref="U53:W53"/>
    <mergeCell ref="Y53:AA53"/>
    <mergeCell ref="B52:E52"/>
    <mergeCell ref="F52:I52"/>
    <mergeCell ref="J52:L52"/>
    <mergeCell ref="M52:P52"/>
    <mergeCell ref="Q52:T52"/>
    <mergeCell ref="U52:W52"/>
    <mergeCell ref="Y50:AA50"/>
    <mergeCell ref="B51:E51"/>
    <mergeCell ref="F51:I51"/>
    <mergeCell ref="J51:L51"/>
    <mergeCell ref="M51:P51"/>
    <mergeCell ref="Q51:T51"/>
    <mergeCell ref="U51:W51"/>
    <mergeCell ref="Y51:AA51"/>
    <mergeCell ref="B50:E50"/>
    <mergeCell ref="F50:I50"/>
    <mergeCell ref="J50:L50"/>
    <mergeCell ref="M50:P50"/>
    <mergeCell ref="Q50:T50"/>
    <mergeCell ref="U50:W50"/>
    <mergeCell ref="U44:W44"/>
    <mergeCell ref="Y44:AA44"/>
    <mergeCell ref="U42:W43"/>
    <mergeCell ref="X42:X43"/>
    <mergeCell ref="Y42:AA43"/>
    <mergeCell ref="F43:I43"/>
    <mergeCell ref="J43:L43"/>
    <mergeCell ref="B44:E44"/>
    <mergeCell ref="F44:I44"/>
    <mergeCell ref="J44:L44"/>
    <mergeCell ref="M44:P44"/>
    <mergeCell ref="Q44:T44"/>
    <mergeCell ref="F41:I41"/>
    <mergeCell ref="J41:L41"/>
    <mergeCell ref="M41:P41"/>
    <mergeCell ref="A40:A41"/>
    <mergeCell ref="B40:E41"/>
    <mergeCell ref="F40:I40"/>
    <mergeCell ref="J40:L40"/>
    <mergeCell ref="M40:P40"/>
    <mergeCell ref="Q40:T41"/>
    <mergeCell ref="Y48:AA48"/>
    <mergeCell ref="B49:E49"/>
    <mergeCell ref="F49:I49"/>
    <mergeCell ref="J49:L49"/>
    <mergeCell ref="M49:P49"/>
    <mergeCell ref="Q49:T49"/>
    <mergeCell ref="U49:W49"/>
    <mergeCell ref="Y49:AA49"/>
    <mergeCell ref="B48:E48"/>
    <mergeCell ref="F48:I48"/>
    <mergeCell ref="J48:L48"/>
    <mergeCell ref="M48:P48"/>
    <mergeCell ref="Q48:T48"/>
    <mergeCell ref="U48:W48"/>
    <mergeCell ref="A39:AA39"/>
    <mergeCell ref="B47:E47"/>
    <mergeCell ref="F47:I47"/>
    <mergeCell ref="J47:L47"/>
    <mergeCell ref="M47:P47"/>
    <mergeCell ref="Q47:T47"/>
    <mergeCell ref="U47:W47"/>
    <mergeCell ref="Y47:AA47"/>
    <mergeCell ref="Q37:T38"/>
    <mergeCell ref="U37:W38"/>
    <mergeCell ref="X37:X38"/>
    <mergeCell ref="Y37:AA38"/>
    <mergeCell ref="F38:I38"/>
    <mergeCell ref="J38:L38"/>
    <mergeCell ref="J45:L45"/>
    <mergeCell ref="A42:A43"/>
    <mergeCell ref="B42:E43"/>
    <mergeCell ref="F42:I42"/>
    <mergeCell ref="J42:L42"/>
    <mergeCell ref="M42:P43"/>
    <mergeCell ref="Q42:T43"/>
    <mergeCell ref="U40:W41"/>
    <mergeCell ref="X40:X41"/>
    <mergeCell ref="Y40:AA41"/>
    <mergeCell ref="U35:W36"/>
    <mergeCell ref="X35:X36"/>
    <mergeCell ref="Y35:AA36"/>
    <mergeCell ref="F36:I36"/>
    <mergeCell ref="J36:L36"/>
    <mergeCell ref="A37:A38"/>
    <mergeCell ref="B37:E38"/>
    <mergeCell ref="F37:I37"/>
    <mergeCell ref="J37:L37"/>
    <mergeCell ref="M37:P38"/>
    <mergeCell ref="A35:A36"/>
    <mergeCell ref="B35:E36"/>
    <mergeCell ref="F35:I35"/>
    <mergeCell ref="J35:L35"/>
    <mergeCell ref="M35:P36"/>
    <mergeCell ref="Q35:T36"/>
    <mergeCell ref="Y32:AA32"/>
    <mergeCell ref="B34:E34"/>
    <mergeCell ref="F34:I34"/>
    <mergeCell ref="J34:L34"/>
    <mergeCell ref="M34:P34"/>
    <mergeCell ref="Q34:AA34"/>
    <mergeCell ref="B32:E32"/>
    <mergeCell ref="F32:I32"/>
    <mergeCell ref="J32:L32"/>
    <mergeCell ref="M32:P32"/>
    <mergeCell ref="Q32:T32"/>
    <mergeCell ref="U32:W32"/>
    <mergeCell ref="A29:L29"/>
    <mergeCell ref="M29:P29"/>
    <mergeCell ref="R29:AA29"/>
    <mergeCell ref="B31:E31"/>
    <mergeCell ref="F31:I31"/>
    <mergeCell ref="J31:L31"/>
    <mergeCell ref="M31:P31"/>
    <mergeCell ref="Q31:AA31"/>
    <mergeCell ref="Y27:AA27"/>
    <mergeCell ref="B28:E28"/>
    <mergeCell ref="F28:I28"/>
    <mergeCell ref="J28:L28"/>
    <mergeCell ref="M28:P28"/>
    <mergeCell ref="Q28:T28"/>
    <mergeCell ref="U28:W28"/>
    <mergeCell ref="Y28:AA28"/>
    <mergeCell ref="B27:E27"/>
    <mergeCell ref="F27:I27"/>
    <mergeCell ref="J27:L27"/>
    <mergeCell ref="M27:P27"/>
    <mergeCell ref="Q27:T27"/>
    <mergeCell ref="U27:W27"/>
    <mergeCell ref="Y25:AA25"/>
    <mergeCell ref="B26:E26"/>
    <mergeCell ref="F26:I26"/>
    <mergeCell ref="J26:L26"/>
    <mergeCell ref="M26:P26"/>
    <mergeCell ref="Q26:T26"/>
    <mergeCell ref="U26:W26"/>
    <mergeCell ref="Y26:AA26"/>
    <mergeCell ref="B25:E25"/>
    <mergeCell ref="F25:I25"/>
    <mergeCell ref="J25:L25"/>
    <mergeCell ref="M25:P25"/>
    <mergeCell ref="Q25:T25"/>
    <mergeCell ref="U25:W25"/>
    <mergeCell ref="Y23:AA23"/>
    <mergeCell ref="B24:E24"/>
    <mergeCell ref="F24:I24"/>
    <mergeCell ref="J24:L24"/>
    <mergeCell ref="M24:P24"/>
    <mergeCell ref="Q24:T24"/>
    <mergeCell ref="U24:W24"/>
    <mergeCell ref="Y24:AA24"/>
    <mergeCell ref="B23:E23"/>
    <mergeCell ref="F23:I23"/>
    <mergeCell ref="J23:L23"/>
    <mergeCell ref="M23:P23"/>
    <mergeCell ref="Q23:T23"/>
    <mergeCell ref="U23:W23"/>
    <mergeCell ref="Y21:AA21"/>
    <mergeCell ref="B22:E22"/>
    <mergeCell ref="F22:I22"/>
    <mergeCell ref="J22:L22"/>
    <mergeCell ref="M22:P22"/>
    <mergeCell ref="Q22:T22"/>
    <mergeCell ref="U22:W22"/>
    <mergeCell ref="Y22:AA22"/>
    <mergeCell ref="B21:E21"/>
    <mergeCell ref="F21:I21"/>
    <mergeCell ref="J21:L21"/>
    <mergeCell ref="M21:P21"/>
    <mergeCell ref="Q21:T21"/>
    <mergeCell ref="U21:W21"/>
    <mergeCell ref="Y17:AA17"/>
    <mergeCell ref="F18:I18"/>
    <mergeCell ref="J18:L18"/>
    <mergeCell ref="F45:I45"/>
    <mergeCell ref="B17:E17"/>
    <mergeCell ref="F17:I17"/>
    <mergeCell ref="J17:L17"/>
    <mergeCell ref="M17:P17"/>
    <mergeCell ref="Q17:T17"/>
    <mergeCell ref="U17:W17"/>
    <mergeCell ref="U19:W19"/>
    <mergeCell ref="Y19:AA19"/>
    <mergeCell ref="B20:E20"/>
    <mergeCell ref="F20:I20"/>
    <mergeCell ref="J20:L20"/>
    <mergeCell ref="M20:P20"/>
    <mergeCell ref="Q20:T20"/>
    <mergeCell ref="U20:W20"/>
    <mergeCell ref="Y20:AA20"/>
    <mergeCell ref="B19:E19"/>
    <mergeCell ref="F19:I19"/>
    <mergeCell ref="J19:L19"/>
    <mergeCell ref="M19:P19"/>
    <mergeCell ref="Q19:T19"/>
    <mergeCell ref="Y13:AA13"/>
    <mergeCell ref="A14:L14"/>
    <mergeCell ref="M14:P14"/>
    <mergeCell ref="Q14:AA14"/>
    <mergeCell ref="B16:E16"/>
    <mergeCell ref="F16:I16"/>
    <mergeCell ref="J16:L16"/>
    <mergeCell ref="M16:P16"/>
    <mergeCell ref="Q16:AA16"/>
    <mergeCell ref="B13:E13"/>
    <mergeCell ref="F13:I13"/>
    <mergeCell ref="J13:L13"/>
    <mergeCell ref="M13:P13"/>
    <mergeCell ref="Q13:T13"/>
    <mergeCell ref="U13:W13"/>
    <mergeCell ref="Y11:AA11"/>
    <mergeCell ref="B12:E12"/>
    <mergeCell ref="F12:I12"/>
    <mergeCell ref="J12:L12"/>
    <mergeCell ref="M12:P12"/>
    <mergeCell ref="Q12:T12"/>
    <mergeCell ref="U12:W12"/>
    <mergeCell ref="Y12:AA12"/>
    <mergeCell ref="B11:E11"/>
    <mergeCell ref="F11:I11"/>
    <mergeCell ref="J11:L11"/>
    <mergeCell ref="M11:P11"/>
    <mergeCell ref="Q11:T11"/>
    <mergeCell ref="U11:W11"/>
    <mergeCell ref="Y9:AA9"/>
    <mergeCell ref="B10:E10"/>
    <mergeCell ref="F10:I10"/>
    <mergeCell ref="J10:L10"/>
    <mergeCell ref="M10:P10"/>
    <mergeCell ref="Q10:T10"/>
    <mergeCell ref="U10:W10"/>
    <mergeCell ref="Y10:AA10"/>
    <mergeCell ref="B9:E9"/>
    <mergeCell ref="F9:I9"/>
    <mergeCell ref="J9:L9"/>
    <mergeCell ref="M9:P9"/>
    <mergeCell ref="Q9:T9"/>
    <mergeCell ref="U9:W9"/>
    <mergeCell ref="Y7:AA7"/>
    <mergeCell ref="B8:E8"/>
    <mergeCell ref="F8:I8"/>
    <mergeCell ref="J8:L8"/>
    <mergeCell ref="M8:P8"/>
    <mergeCell ref="Q8:T8"/>
    <mergeCell ref="U8:W8"/>
    <mergeCell ref="Y8:AA8"/>
    <mergeCell ref="B7:E7"/>
    <mergeCell ref="F7:I7"/>
    <mergeCell ref="J7:L7"/>
    <mergeCell ref="M7:P7"/>
    <mergeCell ref="Q7:T7"/>
    <mergeCell ref="U7:W7"/>
    <mergeCell ref="U3:W3"/>
    <mergeCell ref="Y5:AA5"/>
    <mergeCell ref="B6:E6"/>
    <mergeCell ref="F6:I6"/>
    <mergeCell ref="J6:L6"/>
    <mergeCell ref="M6:P6"/>
    <mergeCell ref="Q6:T6"/>
    <mergeCell ref="U6:W6"/>
    <mergeCell ref="Y6:AA6"/>
    <mergeCell ref="B5:E5"/>
    <mergeCell ref="F5:I5"/>
    <mergeCell ref="J5:L5"/>
    <mergeCell ref="M5:P5"/>
    <mergeCell ref="Q5:T5"/>
    <mergeCell ref="U5:W5"/>
    <mergeCell ref="B2:E2"/>
    <mergeCell ref="F2:I2"/>
    <mergeCell ref="J2:L2"/>
    <mergeCell ref="M2:P2"/>
    <mergeCell ref="Q2:AA2"/>
    <mergeCell ref="Y18:AA18"/>
    <mergeCell ref="B45:E45"/>
    <mergeCell ref="B18:E18"/>
    <mergeCell ref="M18:P18"/>
    <mergeCell ref="Q18:T18"/>
    <mergeCell ref="U18:W18"/>
    <mergeCell ref="Y3:AA3"/>
    <mergeCell ref="B4:E4"/>
    <mergeCell ref="F4:I4"/>
    <mergeCell ref="J4:L4"/>
    <mergeCell ref="M4:P4"/>
    <mergeCell ref="Q4:T4"/>
    <mergeCell ref="U4:W4"/>
    <mergeCell ref="Y4:AA4"/>
    <mergeCell ref="B3:E3"/>
    <mergeCell ref="F3:I3"/>
    <mergeCell ref="J3:L3"/>
    <mergeCell ref="M3:P3"/>
    <mergeCell ref="Q3:T3"/>
  </mergeCells>
  <phoneticPr fontId="1"/>
  <pageMargins left="0.16" right="0.18" top="0.2" bottom="0.16" header="0.19" footer="0.16"/>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EE524-108A-48A5-A31B-A3B7CF78E819}">
  <sheetPr codeName="Sheet6"/>
  <dimension ref="A1:AA29"/>
  <sheetViews>
    <sheetView topLeftCell="A13" zoomScale="62" zoomScaleNormal="62" workbookViewId="0">
      <selection activeCell="Q14" sqref="Q14:T14"/>
    </sheetView>
  </sheetViews>
  <sheetFormatPr defaultColWidth="7.09765625" defaultRowHeight="46.2" customHeight="1" x14ac:dyDescent="0.45"/>
  <cols>
    <col min="1" max="1" width="5" style="35" customWidth="1"/>
    <col min="2" max="5" width="7.09765625" style="35"/>
    <col min="6" max="16" width="7.09765625" style="38"/>
    <col min="17" max="24" width="7.09765625" style="36"/>
    <col min="25" max="27" width="7.09765625" style="37"/>
    <col min="28" max="16384" width="7.09765625" style="26"/>
  </cols>
  <sheetData>
    <row r="1" spans="1:27" ht="36" customHeight="1" thickBot="1" x14ac:dyDescent="0.5">
      <c r="A1" s="25" t="s">
        <v>0</v>
      </c>
      <c r="B1" s="179" t="s">
        <v>1</v>
      </c>
      <c r="C1" s="180"/>
      <c r="D1" s="180"/>
      <c r="E1" s="181"/>
      <c r="F1" s="182" t="s">
        <v>44</v>
      </c>
      <c r="G1" s="182"/>
      <c r="H1" s="182"/>
      <c r="I1" s="182"/>
      <c r="J1" s="182" t="s">
        <v>45</v>
      </c>
      <c r="K1" s="182"/>
      <c r="L1" s="182"/>
      <c r="M1" s="257" t="s">
        <v>46</v>
      </c>
      <c r="N1" s="257"/>
      <c r="O1" s="257"/>
      <c r="P1" s="257"/>
      <c r="Q1" s="183" t="s">
        <v>48</v>
      </c>
      <c r="R1" s="183"/>
      <c r="S1" s="183"/>
      <c r="T1" s="183"/>
      <c r="U1" s="183"/>
      <c r="V1" s="183"/>
      <c r="W1" s="183"/>
      <c r="X1" s="183"/>
      <c r="Y1" s="183"/>
      <c r="Z1" s="183"/>
      <c r="AA1" s="183"/>
    </row>
    <row r="2" spans="1:27" ht="36" customHeight="1" x14ac:dyDescent="0.45">
      <c r="A2" s="31">
        <v>1</v>
      </c>
      <c r="B2" s="193" t="s">
        <v>19</v>
      </c>
      <c r="C2" s="194"/>
      <c r="D2" s="194"/>
      <c r="E2" s="195"/>
      <c r="F2" s="112">
        <v>552080</v>
      </c>
      <c r="G2" s="112"/>
      <c r="H2" s="112"/>
      <c r="I2" s="112"/>
      <c r="J2" s="112">
        <f>F2*0.1</f>
        <v>55208</v>
      </c>
      <c r="K2" s="112"/>
      <c r="L2" s="112"/>
      <c r="M2" s="112">
        <f>F2+J2</f>
        <v>607288</v>
      </c>
      <c r="N2" s="112"/>
      <c r="O2" s="112"/>
      <c r="P2" s="112"/>
      <c r="Q2" s="196" t="s">
        <v>218</v>
      </c>
      <c r="R2" s="196"/>
      <c r="S2" s="196"/>
      <c r="T2" s="196"/>
      <c r="U2" s="197" t="s">
        <v>75</v>
      </c>
      <c r="V2" s="198"/>
      <c r="W2" s="199"/>
      <c r="X2" s="32" t="s">
        <v>47</v>
      </c>
      <c r="Y2" s="192" t="s">
        <v>219</v>
      </c>
      <c r="Z2" s="192"/>
      <c r="AA2" s="192"/>
    </row>
    <row r="3" spans="1:27" ht="36" customHeight="1" x14ac:dyDescent="0.45">
      <c r="A3" s="29">
        <v>2</v>
      </c>
      <c r="B3" s="95" t="s">
        <v>35</v>
      </c>
      <c r="C3" s="96"/>
      <c r="D3" s="96"/>
      <c r="E3" s="97"/>
      <c r="F3" s="170">
        <v>155400</v>
      </c>
      <c r="G3" s="170"/>
      <c r="H3" s="170"/>
      <c r="I3" s="170"/>
      <c r="J3" s="170">
        <f>F3*0.1</f>
        <v>15540</v>
      </c>
      <c r="K3" s="170"/>
      <c r="L3" s="170"/>
      <c r="M3" s="170">
        <f t="shared" ref="M3:M11" si="0">F3+J3</f>
        <v>170940</v>
      </c>
      <c r="N3" s="170"/>
      <c r="O3" s="170"/>
      <c r="P3" s="170"/>
      <c r="Q3" s="103" t="s">
        <v>74</v>
      </c>
      <c r="R3" s="103"/>
      <c r="S3" s="103"/>
      <c r="T3" s="103"/>
      <c r="U3" s="100" t="s">
        <v>216</v>
      </c>
      <c r="V3" s="101"/>
      <c r="W3" s="102"/>
      <c r="X3" s="30" t="s">
        <v>47</v>
      </c>
      <c r="Y3" s="94" t="s">
        <v>217</v>
      </c>
      <c r="Z3" s="94"/>
      <c r="AA3" s="94"/>
    </row>
    <row r="4" spans="1:27" ht="36" customHeight="1" x14ac:dyDescent="0.45">
      <c r="A4" s="29">
        <v>3</v>
      </c>
      <c r="B4" s="95" t="s">
        <v>6</v>
      </c>
      <c r="C4" s="96"/>
      <c r="D4" s="96"/>
      <c r="E4" s="97"/>
      <c r="F4" s="170">
        <v>800510</v>
      </c>
      <c r="G4" s="170"/>
      <c r="H4" s="170"/>
      <c r="I4" s="170"/>
      <c r="J4" s="170">
        <v>80031</v>
      </c>
      <c r="K4" s="170"/>
      <c r="L4" s="170"/>
      <c r="M4" s="170">
        <f t="shared" si="0"/>
        <v>880541</v>
      </c>
      <c r="N4" s="170"/>
      <c r="O4" s="170"/>
      <c r="P4" s="170"/>
      <c r="Q4" s="103" t="s">
        <v>49</v>
      </c>
      <c r="R4" s="103"/>
      <c r="S4" s="103"/>
      <c r="T4" s="103"/>
      <c r="U4" s="100" t="s">
        <v>56</v>
      </c>
      <c r="V4" s="101"/>
      <c r="W4" s="102"/>
      <c r="X4" s="30" t="s">
        <v>47</v>
      </c>
      <c r="Y4" s="94">
        <v>592137</v>
      </c>
      <c r="Z4" s="94"/>
      <c r="AA4" s="94"/>
    </row>
    <row r="5" spans="1:27" ht="36" customHeight="1" x14ac:dyDescent="0.45">
      <c r="A5" s="29">
        <v>5</v>
      </c>
      <c r="B5" s="95" t="s">
        <v>41</v>
      </c>
      <c r="C5" s="96"/>
      <c r="D5" s="96"/>
      <c r="E5" s="97"/>
      <c r="F5" s="170">
        <v>470372</v>
      </c>
      <c r="G5" s="170"/>
      <c r="H5" s="170"/>
      <c r="I5" s="170"/>
      <c r="J5" s="170">
        <f t="shared" ref="J5:J9" si="1">F5*0.1</f>
        <v>47037.200000000004</v>
      </c>
      <c r="K5" s="170"/>
      <c r="L5" s="170"/>
      <c r="M5" s="170">
        <f t="shared" si="0"/>
        <v>517409.2</v>
      </c>
      <c r="N5" s="170"/>
      <c r="O5" s="170"/>
      <c r="P5" s="170"/>
      <c r="Q5" s="99" t="s">
        <v>51</v>
      </c>
      <c r="R5" s="99"/>
      <c r="S5" s="99"/>
      <c r="T5" s="99"/>
      <c r="U5" s="100" t="s">
        <v>55</v>
      </c>
      <c r="V5" s="101"/>
      <c r="W5" s="102"/>
      <c r="X5" s="30" t="s">
        <v>47</v>
      </c>
      <c r="Y5" s="94" t="s">
        <v>50</v>
      </c>
      <c r="Z5" s="94"/>
      <c r="AA5" s="94"/>
    </row>
    <row r="6" spans="1:27" ht="36" customHeight="1" x14ac:dyDescent="0.45">
      <c r="A6" s="29">
        <v>6</v>
      </c>
      <c r="B6" s="95" t="s">
        <v>22</v>
      </c>
      <c r="C6" s="96"/>
      <c r="D6" s="96"/>
      <c r="E6" s="97"/>
      <c r="F6" s="170">
        <v>627876</v>
      </c>
      <c r="G6" s="170"/>
      <c r="H6" s="170"/>
      <c r="I6" s="170"/>
      <c r="J6" s="170">
        <f t="shared" si="1"/>
        <v>62787.600000000006</v>
      </c>
      <c r="K6" s="170"/>
      <c r="L6" s="170"/>
      <c r="M6" s="170">
        <f t="shared" si="0"/>
        <v>690663.6</v>
      </c>
      <c r="N6" s="170"/>
      <c r="O6" s="170"/>
      <c r="P6" s="170"/>
      <c r="Q6" s="103" t="s">
        <v>52</v>
      </c>
      <c r="R6" s="103"/>
      <c r="S6" s="103"/>
      <c r="T6" s="103"/>
      <c r="U6" s="100" t="s">
        <v>53</v>
      </c>
      <c r="V6" s="101"/>
      <c r="W6" s="102"/>
      <c r="X6" s="30" t="s">
        <v>47</v>
      </c>
      <c r="Y6" s="94" t="s">
        <v>54</v>
      </c>
      <c r="Z6" s="94"/>
      <c r="AA6" s="94"/>
    </row>
    <row r="7" spans="1:27" ht="36" customHeight="1" x14ac:dyDescent="0.45">
      <c r="A7" s="29">
        <v>7</v>
      </c>
      <c r="B7" s="95" t="s">
        <v>25</v>
      </c>
      <c r="C7" s="96"/>
      <c r="D7" s="96"/>
      <c r="E7" s="97"/>
      <c r="F7" s="170">
        <v>851720</v>
      </c>
      <c r="G7" s="170"/>
      <c r="H7" s="170"/>
      <c r="I7" s="170"/>
      <c r="J7" s="170">
        <f t="shared" si="1"/>
        <v>85172</v>
      </c>
      <c r="K7" s="170"/>
      <c r="L7" s="170"/>
      <c r="M7" s="170">
        <f t="shared" si="0"/>
        <v>936892</v>
      </c>
      <c r="N7" s="170"/>
      <c r="O7" s="170"/>
      <c r="P7" s="170"/>
      <c r="Q7" s="103" t="s">
        <v>57</v>
      </c>
      <c r="R7" s="103"/>
      <c r="S7" s="103"/>
      <c r="T7" s="103"/>
      <c r="U7" s="100" t="s">
        <v>58</v>
      </c>
      <c r="V7" s="101"/>
      <c r="W7" s="102"/>
      <c r="X7" s="30" t="s">
        <v>47</v>
      </c>
      <c r="Y7" s="94" t="s">
        <v>59</v>
      </c>
      <c r="Z7" s="94"/>
      <c r="AA7" s="94"/>
    </row>
    <row r="8" spans="1:27" ht="36" customHeight="1" x14ac:dyDescent="0.45">
      <c r="A8" s="29">
        <v>8</v>
      </c>
      <c r="B8" s="95" t="s">
        <v>39</v>
      </c>
      <c r="C8" s="96"/>
      <c r="D8" s="96"/>
      <c r="E8" s="97"/>
      <c r="F8" s="170">
        <v>485027</v>
      </c>
      <c r="G8" s="170"/>
      <c r="H8" s="170"/>
      <c r="I8" s="170"/>
      <c r="J8" s="170">
        <f t="shared" si="1"/>
        <v>48502.700000000004</v>
      </c>
      <c r="K8" s="170"/>
      <c r="L8" s="170"/>
      <c r="M8" s="170">
        <f t="shared" si="0"/>
        <v>533529.69999999995</v>
      </c>
      <c r="N8" s="170"/>
      <c r="O8" s="170"/>
      <c r="P8" s="170"/>
      <c r="Q8" s="103" t="s">
        <v>49</v>
      </c>
      <c r="R8" s="103"/>
      <c r="S8" s="103"/>
      <c r="T8" s="103"/>
      <c r="U8" s="100" t="s">
        <v>60</v>
      </c>
      <c r="V8" s="101"/>
      <c r="W8" s="102"/>
      <c r="X8" s="30" t="s">
        <v>47</v>
      </c>
      <c r="Y8" s="94" t="s">
        <v>61</v>
      </c>
      <c r="Z8" s="94"/>
      <c r="AA8" s="94"/>
    </row>
    <row r="9" spans="1:27" ht="36" customHeight="1" x14ac:dyDescent="0.45">
      <c r="A9" s="29">
        <v>9</v>
      </c>
      <c r="B9" s="95" t="s">
        <v>37</v>
      </c>
      <c r="C9" s="96"/>
      <c r="D9" s="96"/>
      <c r="E9" s="97"/>
      <c r="F9" s="170">
        <v>188748</v>
      </c>
      <c r="G9" s="170"/>
      <c r="H9" s="170"/>
      <c r="I9" s="170"/>
      <c r="J9" s="170">
        <f t="shared" si="1"/>
        <v>18874.8</v>
      </c>
      <c r="K9" s="170"/>
      <c r="L9" s="170"/>
      <c r="M9" s="170">
        <f t="shared" si="0"/>
        <v>207622.8</v>
      </c>
      <c r="N9" s="170"/>
      <c r="O9" s="170"/>
      <c r="P9" s="170"/>
      <c r="Q9" s="103" t="s">
        <v>62</v>
      </c>
      <c r="R9" s="103"/>
      <c r="S9" s="103"/>
      <c r="T9" s="103"/>
      <c r="U9" s="100" t="s">
        <v>63</v>
      </c>
      <c r="V9" s="101"/>
      <c r="W9" s="102"/>
      <c r="X9" s="30" t="s">
        <v>47</v>
      </c>
      <c r="Y9" s="94" t="s">
        <v>64</v>
      </c>
      <c r="Z9" s="94"/>
      <c r="AA9" s="94"/>
    </row>
    <row r="10" spans="1:27" ht="36" customHeight="1" x14ac:dyDescent="0.45">
      <c r="A10" s="29">
        <v>10</v>
      </c>
      <c r="B10" s="95" t="s">
        <v>27</v>
      </c>
      <c r="C10" s="96"/>
      <c r="D10" s="96"/>
      <c r="E10" s="97"/>
      <c r="F10" s="170">
        <v>1490778</v>
      </c>
      <c r="G10" s="170"/>
      <c r="H10" s="170"/>
      <c r="I10" s="170"/>
      <c r="J10" s="170">
        <v>149077</v>
      </c>
      <c r="K10" s="170"/>
      <c r="L10" s="170"/>
      <c r="M10" s="170">
        <f t="shared" si="0"/>
        <v>1639855</v>
      </c>
      <c r="N10" s="170"/>
      <c r="O10" s="170"/>
      <c r="P10" s="170"/>
      <c r="Q10" s="99" t="s">
        <v>51</v>
      </c>
      <c r="R10" s="99"/>
      <c r="S10" s="99"/>
      <c r="T10" s="99"/>
      <c r="U10" s="100" t="s">
        <v>65</v>
      </c>
      <c r="V10" s="101"/>
      <c r="W10" s="102"/>
      <c r="X10" s="30" t="s">
        <v>66</v>
      </c>
      <c r="Y10" s="94" t="s">
        <v>67</v>
      </c>
      <c r="Z10" s="94"/>
      <c r="AA10" s="94"/>
    </row>
    <row r="11" spans="1:27" ht="36" customHeight="1" x14ac:dyDescent="0.45">
      <c r="A11" s="29">
        <v>11</v>
      </c>
      <c r="B11" s="95" t="s">
        <v>16</v>
      </c>
      <c r="C11" s="96"/>
      <c r="D11" s="96"/>
      <c r="E11" s="97"/>
      <c r="F11" s="170">
        <v>180600</v>
      </c>
      <c r="G11" s="170"/>
      <c r="H11" s="170"/>
      <c r="I11" s="170"/>
      <c r="J11" s="170">
        <f t="shared" ref="J11" si="2">F11*0.1</f>
        <v>18060</v>
      </c>
      <c r="K11" s="170"/>
      <c r="L11" s="170"/>
      <c r="M11" s="170">
        <f t="shared" si="0"/>
        <v>198660</v>
      </c>
      <c r="N11" s="170"/>
      <c r="O11" s="170"/>
      <c r="P11" s="170"/>
      <c r="Q11" s="103" t="s">
        <v>68</v>
      </c>
      <c r="R11" s="103"/>
      <c r="S11" s="103"/>
      <c r="T11" s="103"/>
      <c r="U11" s="100" t="s">
        <v>69</v>
      </c>
      <c r="V11" s="101"/>
      <c r="W11" s="102"/>
      <c r="X11" s="30" t="s">
        <v>47</v>
      </c>
      <c r="Y11" s="94" t="s">
        <v>70</v>
      </c>
      <c r="Z11" s="94"/>
      <c r="AA11" s="94"/>
    </row>
    <row r="12" spans="1:27" ht="36" customHeight="1" x14ac:dyDescent="0.45">
      <c r="A12" s="29">
        <v>12</v>
      </c>
      <c r="B12" s="95" t="s">
        <v>26</v>
      </c>
      <c r="C12" s="96"/>
      <c r="D12" s="96"/>
      <c r="E12" s="97"/>
      <c r="F12" s="170">
        <v>835884</v>
      </c>
      <c r="G12" s="170"/>
      <c r="H12" s="170"/>
      <c r="I12" s="170"/>
      <c r="J12" s="170">
        <f>F12*0.1</f>
        <v>83588.400000000009</v>
      </c>
      <c r="K12" s="170"/>
      <c r="L12" s="170"/>
      <c r="M12" s="170">
        <f t="shared" ref="M12:M20" si="3">F12+J12</f>
        <v>919472.4</v>
      </c>
      <c r="N12" s="170"/>
      <c r="O12" s="170"/>
      <c r="P12" s="170"/>
      <c r="Q12" s="100" t="s">
        <v>71</v>
      </c>
      <c r="R12" s="101"/>
      <c r="S12" s="101"/>
      <c r="T12" s="102"/>
      <c r="U12" s="100" t="s">
        <v>72</v>
      </c>
      <c r="V12" s="101"/>
      <c r="W12" s="102"/>
      <c r="X12" s="30" t="s">
        <v>47</v>
      </c>
      <c r="Y12" s="94" t="s">
        <v>73</v>
      </c>
      <c r="Z12" s="94"/>
      <c r="AA12" s="94"/>
    </row>
    <row r="13" spans="1:27" ht="36" customHeight="1" x14ac:dyDescent="0.45">
      <c r="A13" s="29">
        <v>13</v>
      </c>
      <c r="B13" s="95" t="s">
        <v>4</v>
      </c>
      <c r="C13" s="96"/>
      <c r="D13" s="96"/>
      <c r="E13" s="97"/>
      <c r="F13" s="170">
        <v>296640</v>
      </c>
      <c r="G13" s="170"/>
      <c r="H13" s="170"/>
      <c r="I13" s="170"/>
      <c r="J13" s="170">
        <f>F13*0.1</f>
        <v>29664</v>
      </c>
      <c r="K13" s="170"/>
      <c r="L13" s="170"/>
      <c r="M13" s="170">
        <f t="shared" si="3"/>
        <v>326304</v>
      </c>
      <c r="N13" s="170"/>
      <c r="O13" s="170"/>
      <c r="P13" s="170"/>
      <c r="Q13" s="103" t="s">
        <v>74</v>
      </c>
      <c r="R13" s="103"/>
      <c r="S13" s="103"/>
      <c r="T13" s="103"/>
      <c r="U13" s="100" t="s">
        <v>75</v>
      </c>
      <c r="V13" s="101"/>
      <c r="W13" s="102"/>
      <c r="X13" s="30" t="s">
        <v>47</v>
      </c>
      <c r="Y13" s="94" t="s">
        <v>76</v>
      </c>
      <c r="Z13" s="94"/>
      <c r="AA13" s="94"/>
    </row>
    <row r="14" spans="1:27" ht="36" customHeight="1" x14ac:dyDescent="0.45">
      <c r="A14" s="29">
        <v>14</v>
      </c>
      <c r="B14" s="95" t="s">
        <v>77</v>
      </c>
      <c r="C14" s="96"/>
      <c r="D14" s="96"/>
      <c r="E14" s="97"/>
      <c r="F14" s="170">
        <v>154080</v>
      </c>
      <c r="G14" s="170"/>
      <c r="H14" s="170"/>
      <c r="I14" s="170"/>
      <c r="J14" s="170">
        <f>F14*0.1</f>
        <v>15408</v>
      </c>
      <c r="K14" s="170"/>
      <c r="L14" s="170"/>
      <c r="M14" s="339">
        <f t="shared" si="3"/>
        <v>169488</v>
      </c>
      <c r="N14" s="339"/>
      <c r="O14" s="339"/>
      <c r="P14" s="339"/>
      <c r="Q14" s="99" t="s">
        <v>51</v>
      </c>
      <c r="R14" s="99"/>
      <c r="S14" s="99"/>
      <c r="T14" s="99"/>
      <c r="U14" s="100" t="s">
        <v>78</v>
      </c>
      <c r="V14" s="101"/>
      <c r="W14" s="102"/>
      <c r="X14" s="30" t="s">
        <v>66</v>
      </c>
      <c r="Y14" s="94" t="s">
        <v>79</v>
      </c>
      <c r="Z14" s="94"/>
      <c r="AA14" s="94"/>
    </row>
    <row r="15" spans="1:27" ht="36" customHeight="1" x14ac:dyDescent="0.45">
      <c r="A15" s="27">
        <v>18</v>
      </c>
      <c r="B15" s="201" t="s">
        <v>15</v>
      </c>
      <c r="C15" s="202"/>
      <c r="D15" s="202"/>
      <c r="E15" s="203"/>
      <c r="F15" s="170">
        <v>354776</v>
      </c>
      <c r="G15" s="170"/>
      <c r="H15" s="170"/>
      <c r="I15" s="170"/>
      <c r="J15" s="170">
        <v>35477</v>
      </c>
      <c r="K15" s="170"/>
      <c r="L15" s="170"/>
      <c r="M15" s="170">
        <f t="shared" si="3"/>
        <v>390253</v>
      </c>
      <c r="N15" s="170"/>
      <c r="O15" s="170"/>
      <c r="P15" s="170"/>
      <c r="Q15" s="204" t="s">
        <v>88</v>
      </c>
      <c r="R15" s="204"/>
      <c r="S15" s="204"/>
      <c r="T15" s="204"/>
      <c r="U15" s="205" t="s">
        <v>89</v>
      </c>
      <c r="V15" s="206"/>
      <c r="W15" s="207"/>
      <c r="X15" s="28" t="s">
        <v>47</v>
      </c>
      <c r="Y15" s="200" t="s">
        <v>90</v>
      </c>
      <c r="Z15" s="200"/>
      <c r="AA15" s="200"/>
    </row>
    <row r="16" spans="1:27" ht="36" customHeight="1" x14ac:dyDescent="0.45">
      <c r="A16" s="27">
        <v>19</v>
      </c>
      <c r="B16" s="201" t="s">
        <v>40</v>
      </c>
      <c r="C16" s="202"/>
      <c r="D16" s="202"/>
      <c r="E16" s="203"/>
      <c r="F16" s="170">
        <v>147000</v>
      </c>
      <c r="G16" s="170"/>
      <c r="H16" s="170"/>
      <c r="I16" s="170"/>
      <c r="J16" s="170">
        <f>F16*0.1</f>
        <v>14700</v>
      </c>
      <c r="K16" s="170"/>
      <c r="L16" s="170"/>
      <c r="M16" s="170">
        <f t="shared" si="3"/>
        <v>161700</v>
      </c>
      <c r="N16" s="170"/>
      <c r="O16" s="170"/>
      <c r="P16" s="170"/>
      <c r="Q16" s="204" t="s">
        <v>88</v>
      </c>
      <c r="R16" s="204"/>
      <c r="S16" s="204"/>
      <c r="T16" s="204"/>
      <c r="U16" s="205" t="s">
        <v>91</v>
      </c>
      <c r="V16" s="206"/>
      <c r="W16" s="207"/>
      <c r="X16" s="28" t="s">
        <v>47</v>
      </c>
      <c r="Y16" s="200" t="s">
        <v>92</v>
      </c>
      <c r="Z16" s="200"/>
      <c r="AA16" s="200"/>
    </row>
    <row r="17" spans="1:27" ht="36" customHeight="1" x14ac:dyDescent="0.45">
      <c r="A17" s="29">
        <v>20</v>
      </c>
      <c r="B17" s="95" t="s">
        <v>9</v>
      </c>
      <c r="C17" s="96"/>
      <c r="D17" s="96"/>
      <c r="E17" s="97"/>
      <c r="F17" s="170">
        <v>513600</v>
      </c>
      <c r="G17" s="170"/>
      <c r="H17" s="170"/>
      <c r="I17" s="170"/>
      <c r="J17" s="170">
        <f>F17*0.1</f>
        <v>51360</v>
      </c>
      <c r="K17" s="170"/>
      <c r="L17" s="170"/>
      <c r="M17" s="170">
        <f t="shared" si="3"/>
        <v>564960</v>
      </c>
      <c r="N17" s="170"/>
      <c r="O17" s="170"/>
      <c r="P17" s="170"/>
      <c r="Q17" s="103" t="s">
        <v>231</v>
      </c>
      <c r="R17" s="103"/>
      <c r="S17" s="103"/>
      <c r="T17" s="103"/>
      <c r="U17" s="100" t="s">
        <v>232</v>
      </c>
      <c r="V17" s="101"/>
      <c r="W17" s="102"/>
      <c r="X17" s="30" t="s">
        <v>47</v>
      </c>
      <c r="Y17" s="94" t="s">
        <v>233</v>
      </c>
      <c r="Z17" s="94"/>
      <c r="AA17" s="94"/>
    </row>
    <row r="18" spans="1:27" ht="36" customHeight="1" x14ac:dyDescent="0.45">
      <c r="A18" s="29">
        <v>21</v>
      </c>
      <c r="B18" s="95" t="s">
        <v>33</v>
      </c>
      <c r="C18" s="96"/>
      <c r="D18" s="96"/>
      <c r="E18" s="97"/>
      <c r="F18" s="170">
        <v>157248</v>
      </c>
      <c r="G18" s="170"/>
      <c r="H18" s="170"/>
      <c r="I18" s="170"/>
      <c r="J18" s="170">
        <f>F18*0.1</f>
        <v>15724.800000000001</v>
      </c>
      <c r="K18" s="170"/>
      <c r="L18" s="170"/>
      <c r="M18" s="170">
        <f t="shared" si="3"/>
        <v>172972.79999999999</v>
      </c>
      <c r="N18" s="170"/>
      <c r="O18" s="170"/>
      <c r="P18" s="170"/>
      <c r="Q18" s="103" t="s">
        <v>88</v>
      </c>
      <c r="R18" s="103"/>
      <c r="S18" s="103"/>
      <c r="T18" s="103"/>
      <c r="U18" s="100" t="s">
        <v>266</v>
      </c>
      <c r="V18" s="101"/>
      <c r="W18" s="102"/>
      <c r="X18" s="30" t="s">
        <v>47</v>
      </c>
      <c r="Y18" s="94" t="s">
        <v>267</v>
      </c>
      <c r="Z18" s="94"/>
      <c r="AA18" s="94"/>
    </row>
    <row r="19" spans="1:27" ht="36" customHeight="1" x14ac:dyDescent="0.45">
      <c r="A19" s="29">
        <v>22</v>
      </c>
      <c r="B19" s="95" t="s">
        <v>38</v>
      </c>
      <c r="C19" s="96"/>
      <c r="D19" s="96"/>
      <c r="E19" s="97"/>
      <c r="F19" s="170">
        <v>470265</v>
      </c>
      <c r="G19" s="170"/>
      <c r="H19" s="170"/>
      <c r="I19" s="170"/>
      <c r="J19" s="170">
        <v>47026</v>
      </c>
      <c r="K19" s="170"/>
      <c r="L19" s="170"/>
      <c r="M19" s="170">
        <f t="shared" si="3"/>
        <v>517291</v>
      </c>
      <c r="N19" s="170"/>
      <c r="O19" s="170"/>
      <c r="P19" s="170"/>
      <c r="Q19" s="99" t="s">
        <v>51</v>
      </c>
      <c r="R19" s="99"/>
      <c r="S19" s="99"/>
      <c r="T19" s="99"/>
      <c r="U19" s="100" t="s">
        <v>229</v>
      </c>
      <c r="V19" s="101"/>
      <c r="W19" s="102"/>
      <c r="X19" s="30" t="s">
        <v>66</v>
      </c>
      <c r="Y19" s="94" t="s">
        <v>230</v>
      </c>
      <c r="Z19" s="94"/>
      <c r="AA19" s="94"/>
    </row>
    <row r="20" spans="1:27" ht="36" customHeight="1" thickBot="1" x14ac:dyDescent="0.5">
      <c r="A20" s="33">
        <v>24</v>
      </c>
      <c r="B20" s="184" t="s">
        <v>30</v>
      </c>
      <c r="C20" s="185"/>
      <c r="D20" s="185"/>
      <c r="E20" s="186"/>
      <c r="F20" s="119">
        <v>338548</v>
      </c>
      <c r="G20" s="119"/>
      <c r="H20" s="119"/>
      <c r="I20" s="119"/>
      <c r="J20" s="119">
        <f>F20*0.1</f>
        <v>33854.800000000003</v>
      </c>
      <c r="K20" s="119"/>
      <c r="L20" s="119"/>
      <c r="M20" s="119">
        <f t="shared" si="3"/>
        <v>372402.8</v>
      </c>
      <c r="N20" s="119"/>
      <c r="O20" s="119"/>
      <c r="P20" s="119"/>
      <c r="Q20" s="333" t="s">
        <v>51</v>
      </c>
      <c r="R20" s="333"/>
      <c r="S20" s="333"/>
      <c r="T20" s="333"/>
      <c r="U20" s="188" t="s">
        <v>95</v>
      </c>
      <c r="V20" s="189"/>
      <c r="W20" s="190"/>
      <c r="X20" s="34" t="s">
        <v>47</v>
      </c>
      <c r="Y20" s="191" t="s">
        <v>96</v>
      </c>
      <c r="Z20" s="191"/>
      <c r="AA20" s="191"/>
    </row>
    <row r="21" spans="1:27" ht="36" customHeight="1" thickBot="1" x14ac:dyDescent="0.5">
      <c r="A21" s="340" t="s">
        <v>310</v>
      </c>
      <c r="B21" s="340"/>
      <c r="C21" s="340"/>
      <c r="D21" s="340"/>
      <c r="E21" s="340"/>
      <c r="F21" s="340"/>
      <c r="G21" s="340"/>
      <c r="H21" s="340"/>
      <c r="I21" s="340"/>
      <c r="J21" s="340"/>
      <c r="K21" s="340"/>
      <c r="L21" s="340"/>
      <c r="M21" s="152">
        <f>SUM(M2:M20)</f>
        <v>9978245.3000000007</v>
      </c>
      <c r="N21" s="153"/>
      <c r="O21" s="153"/>
      <c r="P21" s="154"/>
      <c r="Q21" s="75"/>
      <c r="R21" s="77"/>
      <c r="S21" s="127"/>
      <c r="T21" s="127"/>
      <c r="U21" s="127"/>
      <c r="V21" s="127"/>
      <c r="W21" s="127"/>
      <c r="X21" s="127"/>
      <c r="Y21" s="127"/>
      <c r="Z21" s="127"/>
      <c r="AA21" s="127"/>
    </row>
    <row r="22" spans="1:27" ht="2.4" customHeight="1" x14ac:dyDescent="0.45">
      <c r="A22" s="341"/>
      <c r="B22" s="341"/>
      <c r="C22" s="341"/>
      <c r="D22" s="341"/>
      <c r="E22" s="341"/>
      <c r="F22" s="341"/>
      <c r="G22" s="341"/>
      <c r="H22" s="341"/>
      <c r="I22" s="341"/>
      <c r="J22" s="341"/>
      <c r="K22" s="341"/>
      <c r="L22" s="341"/>
      <c r="M22" s="55"/>
      <c r="N22" s="55"/>
      <c r="O22" s="55"/>
      <c r="P22" s="55"/>
      <c r="Q22" s="57"/>
      <c r="R22" s="57"/>
      <c r="S22" s="57"/>
      <c r="T22" s="57"/>
      <c r="U22" s="57"/>
      <c r="V22" s="57"/>
      <c r="W22" s="57"/>
      <c r="X22" s="57"/>
      <c r="Y22" s="57"/>
      <c r="Z22" s="57"/>
      <c r="AA22" s="57"/>
    </row>
    <row r="23" spans="1:27" ht="10.8" customHeight="1" x14ac:dyDescent="0.45">
      <c r="A23" s="85"/>
      <c r="B23" s="85"/>
      <c r="C23" s="85"/>
      <c r="D23" s="85"/>
      <c r="E23" s="85"/>
      <c r="F23" s="85"/>
      <c r="G23" s="85"/>
      <c r="H23" s="85"/>
      <c r="I23" s="85"/>
      <c r="J23" s="85"/>
      <c r="K23" s="85"/>
      <c r="L23" s="85"/>
      <c r="M23" s="55"/>
      <c r="N23" s="55"/>
      <c r="O23" s="55"/>
      <c r="P23" s="55"/>
      <c r="Q23" s="57"/>
      <c r="R23" s="57"/>
      <c r="S23" s="57"/>
      <c r="T23" s="57"/>
      <c r="U23" s="57"/>
      <c r="V23" s="57"/>
      <c r="W23" s="57"/>
      <c r="X23" s="57"/>
      <c r="Y23" s="57"/>
      <c r="Z23" s="57"/>
      <c r="AA23" s="57"/>
    </row>
    <row r="24" spans="1:27" ht="31.8" customHeight="1" x14ac:dyDescent="0.45"/>
    <row r="25" spans="1:27" ht="31.8" customHeight="1" x14ac:dyDescent="0.45"/>
    <row r="26" spans="1:27" ht="31.8" customHeight="1" x14ac:dyDescent="0.45"/>
    <row r="27" spans="1:27" ht="31.8" customHeight="1" x14ac:dyDescent="0.45"/>
    <row r="28" spans="1:27" ht="31.8" customHeight="1" x14ac:dyDescent="0.45"/>
    <row r="29" spans="1:27" ht="31.8" customHeight="1" x14ac:dyDescent="0.45"/>
  </sheetData>
  <mergeCells count="141">
    <mergeCell ref="B3:E3"/>
    <mergeCell ref="F3:I3"/>
    <mergeCell ref="J3:L3"/>
    <mergeCell ref="M3:P3"/>
    <mergeCell ref="Q3:T3"/>
    <mergeCell ref="U3:W3"/>
    <mergeCell ref="Y3:AA3"/>
    <mergeCell ref="Y4:AA4"/>
    <mergeCell ref="B4:E4"/>
    <mergeCell ref="F4:I4"/>
    <mergeCell ref="J4:L4"/>
    <mergeCell ref="B1:E1"/>
    <mergeCell ref="F1:I1"/>
    <mergeCell ref="J1:L1"/>
    <mergeCell ref="M1:P1"/>
    <mergeCell ref="Q1:AA1"/>
    <mergeCell ref="B2:E2"/>
    <mergeCell ref="F2:I2"/>
    <mergeCell ref="J2:L2"/>
    <mergeCell ref="M2:P2"/>
    <mergeCell ref="Q2:T2"/>
    <mergeCell ref="U2:W2"/>
    <mergeCell ref="Y2:AA2"/>
    <mergeCell ref="M4:P4"/>
    <mergeCell ref="Q4:T4"/>
    <mergeCell ref="U4:W4"/>
    <mergeCell ref="Y5:AA5"/>
    <mergeCell ref="B6:E6"/>
    <mergeCell ref="F6:I6"/>
    <mergeCell ref="J6:L6"/>
    <mergeCell ref="M6:P6"/>
    <mergeCell ref="Q6:T6"/>
    <mergeCell ref="U6:W6"/>
    <mergeCell ref="Y6:AA6"/>
    <mergeCell ref="B5:E5"/>
    <mergeCell ref="F5:I5"/>
    <mergeCell ref="J5:L5"/>
    <mergeCell ref="M5:P5"/>
    <mergeCell ref="Q5:T5"/>
    <mergeCell ref="U5:W5"/>
    <mergeCell ref="Y7:AA7"/>
    <mergeCell ref="B8:E8"/>
    <mergeCell ref="F8:I8"/>
    <mergeCell ref="J8:L8"/>
    <mergeCell ref="M8:P8"/>
    <mergeCell ref="Q8:T8"/>
    <mergeCell ref="U8:W8"/>
    <mergeCell ref="Y8:AA8"/>
    <mergeCell ref="B7:E7"/>
    <mergeCell ref="F7:I7"/>
    <mergeCell ref="J7:L7"/>
    <mergeCell ref="M7:P7"/>
    <mergeCell ref="Q7:T7"/>
    <mergeCell ref="U7:W7"/>
    <mergeCell ref="Y9:AA9"/>
    <mergeCell ref="B10:E10"/>
    <mergeCell ref="F10:I10"/>
    <mergeCell ref="J10:L10"/>
    <mergeCell ref="M10:P10"/>
    <mergeCell ref="Q10:T10"/>
    <mergeCell ref="U10:W10"/>
    <mergeCell ref="Y10:AA10"/>
    <mergeCell ref="B9:E9"/>
    <mergeCell ref="F9:I9"/>
    <mergeCell ref="J9:L9"/>
    <mergeCell ref="M9:P9"/>
    <mergeCell ref="Q9:T9"/>
    <mergeCell ref="U9:W9"/>
    <mergeCell ref="Y11:AA11"/>
    <mergeCell ref="B12:E12"/>
    <mergeCell ref="F12:I12"/>
    <mergeCell ref="J12:L12"/>
    <mergeCell ref="M12:P12"/>
    <mergeCell ref="Q12:T12"/>
    <mergeCell ref="U12:W12"/>
    <mergeCell ref="Y12:AA12"/>
    <mergeCell ref="B11:E11"/>
    <mergeCell ref="F11:I11"/>
    <mergeCell ref="J11:L11"/>
    <mergeCell ref="M11:P11"/>
    <mergeCell ref="Q11:T11"/>
    <mergeCell ref="U11:W11"/>
    <mergeCell ref="Y13:AA13"/>
    <mergeCell ref="B14:E14"/>
    <mergeCell ref="F14:I14"/>
    <mergeCell ref="J14:L14"/>
    <mergeCell ref="M14:P14"/>
    <mergeCell ref="Q14:T14"/>
    <mergeCell ref="U14:W14"/>
    <mergeCell ref="Y14:AA14"/>
    <mergeCell ref="B13:E13"/>
    <mergeCell ref="F13:I13"/>
    <mergeCell ref="J13:L13"/>
    <mergeCell ref="M13:P13"/>
    <mergeCell ref="Q13:T13"/>
    <mergeCell ref="U13:W13"/>
    <mergeCell ref="Y15:AA15"/>
    <mergeCell ref="B16:E16"/>
    <mergeCell ref="F16:I16"/>
    <mergeCell ref="J16:L16"/>
    <mergeCell ref="M16:P16"/>
    <mergeCell ref="Q16:T16"/>
    <mergeCell ref="U16:W16"/>
    <mergeCell ref="Y16:AA16"/>
    <mergeCell ref="B15:E15"/>
    <mergeCell ref="F15:I15"/>
    <mergeCell ref="J15:L15"/>
    <mergeCell ref="M15:P15"/>
    <mergeCell ref="Q15:T15"/>
    <mergeCell ref="U15:W15"/>
    <mergeCell ref="Y17:AA17"/>
    <mergeCell ref="B18:E18"/>
    <mergeCell ref="F18:I18"/>
    <mergeCell ref="J18:L18"/>
    <mergeCell ref="M18:P18"/>
    <mergeCell ref="Q18:T18"/>
    <mergeCell ref="U18:W18"/>
    <mergeCell ref="Y18:AA18"/>
    <mergeCell ref="B17:E17"/>
    <mergeCell ref="F17:I17"/>
    <mergeCell ref="J17:L17"/>
    <mergeCell ref="M17:P17"/>
    <mergeCell ref="Q17:T17"/>
    <mergeCell ref="U17:W17"/>
    <mergeCell ref="M21:P21"/>
    <mergeCell ref="S21:AA21"/>
    <mergeCell ref="Y19:AA19"/>
    <mergeCell ref="B19:E19"/>
    <mergeCell ref="F19:I19"/>
    <mergeCell ref="J19:L19"/>
    <mergeCell ref="M19:P19"/>
    <mergeCell ref="Q19:T19"/>
    <mergeCell ref="U19:W19"/>
    <mergeCell ref="Y20:AA20"/>
    <mergeCell ref="B20:E20"/>
    <mergeCell ref="F20:I20"/>
    <mergeCell ref="J20:L20"/>
    <mergeCell ref="M20:P20"/>
    <mergeCell ref="Q20:T20"/>
    <mergeCell ref="U20:W20"/>
    <mergeCell ref="A21:L22"/>
  </mergeCells>
  <phoneticPr fontId="1"/>
  <pageMargins left="0.16" right="0.18" top="0.43" bottom="0.16" header="0.19" footer="0.16"/>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BBF39-34B7-4241-84B7-C7585969D0A5}">
  <sheetPr codeName="Sheet8"/>
  <dimension ref="A1:AV144"/>
  <sheetViews>
    <sheetView tabSelected="1" topLeftCell="A75" zoomScale="62" zoomScaleNormal="62" workbookViewId="0">
      <selection activeCell="F81" sqref="F81:I81"/>
    </sheetView>
  </sheetViews>
  <sheetFormatPr defaultColWidth="7.09765625" defaultRowHeight="47.4" customHeight="1" x14ac:dyDescent="0.45"/>
  <cols>
    <col min="1" max="1" width="5" style="35" customWidth="1"/>
    <col min="2" max="5" width="7.09765625" style="35"/>
    <col min="6" max="16" width="7.09765625" style="38"/>
    <col min="17" max="24" width="7.09765625" style="36"/>
    <col min="25" max="27" width="7.09765625" style="37"/>
    <col min="28" max="16384" width="7.09765625" style="26"/>
  </cols>
  <sheetData>
    <row r="1" spans="1:27" ht="47.4" customHeight="1" thickBot="1" x14ac:dyDescent="0.5">
      <c r="A1" s="25" t="s">
        <v>0</v>
      </c>
      <c r="B1" s="179" t="s">
        <v>1</v>
      </c>
      <c r="C1" s="180"/>
      <c r="D1" s="180"/>
      <c r="E1" s="181"/>
      <c r="F1" s="182" t="s">
        <v>44</v>
      </c>
      <c r="G1" s="182"/>
      <c r="H1" s="182"/>
      <c r="I1" s="182"/>
      <c r="J1" s="182" t="s">
        <v>45</v>
      </c>
      <c r="K1" s="182"/>
      <c r="L1" s="182"/>
      <c r="M1" s="257" t="s">
        <v>46</v>
      </c>
      <c r="N1" s="257"/>
      <c r="O1" s="257"/>
      <c r="P1" s="257"/>
      <c r="Q1" s="183" t="s">
        <v>48</v>
      </c>
      <c r="R1" s="183"/>
      <c r="S1" s="183"/>
      <c r="T1" s="183"/>
      <c r="U1" s="183"/>
      <c r="V1" s="183"/>
      <c r="W1" s="183"/>
      <c r="X1" s="183"/>
      <c r="Y1" s="183"/>
      <c r="Z1" s="183"/>
      <c r="AA1" s="183"/>
    </row>
    <row r="2" spans="1:27" ht="47.4" customHeight="1" x14ac:dyDescent="0.45">
      <c r="A2" s="27">
        <v>1</v>
      </c>
      <c r="B2" s="193" t="s">
        <v>19</v>
      </c>
      <c r="C2" s="194"/>
      <c r="D2" s="194"/>
      <c r="E2" s="195"/>
      <c r="F2" s="170">
        <v>552080</v>
      </c>
      <c r="G2" s="170"/>
      <c r="H2" s="170"/>
      <c r="I2" s="170"/>
      <c r="J2" s="170">
        <f>F2*0.1</f>
        <v>55208</v>
      </c>
      <c r="K2" s="170"/>
      <c r="L2" s="170"/>
      <c r="M2" s="170">
        <f t="shared" ref="M2:M15" si="0">F2+J2</f>
        <v>607288</v>
      </c>
      <c r="N2" s="170"/>
      <c r="O2" s="170"/>
      <c r="P2" s="170"/>
      <c r="Q2" s="204" t="s">
        <v>218</v>
      </c>
      <c r="R2" s="204"/>
      <c r="S2" s="204"/>
      <c r="T2" s="204"/>
      <c r="U2" s="197" t="s">
        <v>75</v>
      </c>
      <c r="V2" s="198"/>
      <c r="W2" s="199"/>
      <c r="X2" s="28" t="s">
        <v>47</v>
      </c>
      <c r="Y2" s="200" t="s">
        <v>219</v>
      </c>
      <c r="Z2" s="200"/>
      <c r="AA2" s="200"/>
    </row>
    <row r="3" spans="1:27" ht="47.4" customHeight="1" x14ac:dyDescent="0.45">
      <c r="A3" s="29">
        <v>2</v>
      </c>
      <c r="B3" s="95" t="s">
        <v>35</v>
      </c>
      <c r="C3" s="96"/>
      <c r="D3" s="96"/>
      <c r="E3" s="97"/>
      <c r="F3" s="170">
        <v>155400</v>
      </c>
      <c r="G3" s="170"/>
      <c r="H3" s="170"/>
      <c r="I3" s="170"/>
      <c r="J3" s="170">
        <f>F3*0.1</f>
        <v>15540</v>
      </c>
      <c r="K3" s="170"/>
      <c r="L3" s="170"/>
      <c r="M3" s="170">
        <f t="shared" si="0"/>
        <v>170940</v>
      </c>
      <c r="N3" s="170"/>
      <c r="O3" s="170"/>
      <c r="P3" s="170"/>
      <c r="Q3" s="103" t="s">
        <v>74</v>
      </c>
      <c r="R3" s="103"/>
      <c r="S3" s="103"/>
      <c r="T3" s="103"/>
      <c r="U3" s="100" t="s">
        <v>216</v>
      </c>
      <c r="V3" s="101"/>
      <c r="W3" s="102"/>
      <c r="X3" s="30" t="s">
        <v>47</v>
      </c>
      <c r="Y3" s="94" t="s">
        <v>217</v>
      </c>
      <c r="Z3" s="94"/>
      <c r="AA3" s="94"/>
    </row>
    <row r="4" spans="1:27" ht="47.4" customHeight="1" x14ac:dyDescent="0.45">
      <c r="A4" s="29">
        <v>3</v>
      </c>
      <c r="B4" s="95" t="s">
        <v>6</v>
      </c>
      <c r="C4" s="96"/>
      <c r="D4" s="96"/>
      <c r="E4" s="97"/>
      <c r="F4" s="170">
        <v>800510</v>
      </c>
      <c r="G4" s="170"/>
      <c r="H4" s="170"/>
      <c r="I4" s="170"/>
      <c r="J4" s="170">
        <v>80031</v>
      </c>
      <c r="K4" s="170"/>
      <c r="L4" s="170"/>
      <c r="M4" s="170">
        <f t="shared" si="0"/>
        <v>880541</v>
      </c>
      <c r="N4" s="170"/>
      <c r="O4" s="170"/>
      <c r="P4" s="170"/>
      <c r="Q4" s="103" t="s">
        <v>49</v>
      </c>
      <c r="R4" s="103"/>
      <c r="S4" s="103"/>
      <c r="T4" s="103"/>
      <c r="U4" s="100" t="s">
        <v>56</v>
      </c>
      <c r="V4" s="101"/>
      <c r="W4" s="102"/>
      <c r="X4" s="30" t="s">
        <v>47</v>
      </c>
      <c r="Y4" s="94">
        <v>592137</v>
      </c>
      <c r="Z4" s="94"/>
      <c r="AA4" s="94"/>
    </row>
    <row r="5" spans="1:27" ht="47.4" customHeight="1" x14ac:dyDescent="0.45">
      <c r="A5" s="29">
        <v>4</v>
      </c>
      <c r="B5" s="95" t="s">
        <v>36</v>
      </c>
      <c r="C5" s="96"/>
      <c r="D5" s="96"/>
      <c r="E5" s="97"/>
      <c r="F5" s="170">
        <v>1035840</v>
      </c>
      <c r="G5" s="170"/>
      <c r="H5" s="170"/>
      <c r="I5" s="170"/>
      <c r="J5" s="170">
        <f t="shared" ref="J5:J10" si="1">F5*0.1</f>
        <v>103584</v>
      </c>
      <c r="K5" s="170"/>
      <c r="L5" s="170"/>
      <c r="M5" s="170">
        <f t="shared" si="0"/>
        <v>1139424</v>
      </c>
      <c r="N5" s="170"/>
      <c r="O5" s="170"/>
      <c r="P5" s="170"/>
      <c r="Q5" s="103" t="s">
        <v>68</v>
      </c>
      <c r="R5" s="103"/>
      <c r="S5" s="103"/>
      <c r="T5" s="103"/>
      <c r="U5" s="100" t="s">
        <v>308</v>
      </c>
      <c r="V5" s="101"/>
      <c r="W5" s="102"/>
      <c r="X5" s="30" t="s">
        <v>47</v>
      </c>
      <c r="Y5" s="94" t="s">
        <v>309</v>
      </c>
      <c r="Z5" s="94"/>
      <c r="AA5" s="94"/>
    </row>
    <row r="6" spans="1:27" ht="47.4" customHeight="1" x14ac:dyDescent="0.45">
      <c r="A6" s="29">
        <v>5</v>
      </c>
      <c r="B6" s="95" t="s">
        <v>41</v>
      </c>
      <c r="C6" s="96"/>
      <c r="D6" s="96"/>
      <c r="E6" s="97"/>
      <c r="F6" s="170">
        <v>470372</v>
      </c>
      <c r="G6" s="170"/>
      <c r="H6" s="170"/>
      <c r="I6" s="170"/>
      <c r="J6" s="170">
        <f t="shared" si="1"/>
        <v>47037.200000000004</v>
      </c>
      <c r="K6" s="170"/>
      <c r="L6" s="170"/>
      <c r="M6" s="170">
        <f t="shared" si="0"/>
        <v>517409.2</v>
      </c>
      <c r="N6" s="170"/>
      <c r="O6" s="170"/>
      <c r="P6" s="170"/>
      <c r="Q6" s="99" t="s">
        <v>51</v>
      </c>
      <c r="R6" s="99"/>
      <c r="S6" s="99"/>
      <c r="T6" s="99"/>
      <c r="U6" s="100" t="s">
        <v>55</v>
      </c>
      <c r="V6" s="101"/>
      <c r="W6" s="102"/>
      <c r="X6" s="30" t="s">
        <v>47</v>
      </c>
      <c r="Y6" s="94" t="s">
        <v>50</v>
      </c>
      <c r="Z6" s="94"/>
      <c r="AA6" s="94"/>
    </row>
    <row r="7" spans="1:27" ht="47.4" customHeight="1" x14ac:dyDescent="0.45">
      <c r="A7" s="29">
        <v>6</v>
      </c>
      <c r="B7" s="95" t="s">
        <v>22</v>
      </c>
      <c r="C7" s="96"/>
      <c r="D7" s="96"/>
      <c r="E7" s="97"/>
      <c r="F7" s="170">
        <v>627876</v>
      </c>
      <c r="G7" s="170"/>
      <c r="H7" s="170"/>
      <c r="I7" s="170"/>
      <c r="J7" s="170">
        <f t="shared" si="1"/>
        <v>62787.600000000006</v>
      </c>
      <c r="K7" s="170"/>
      <c r="L7" s="170"/>
      <c r="M7" s="170">
        <f t="shared" si="0"/>
        <v>690663.6</v>
      </c>
      <c r="N7" s="170"/>
      <c r="O7" s="170"/>
      <c r="P7" s="170"/>
      <c r="Q7" s="103" t="s">
        <v>52</v>
      </c>
      <c r="R7" s="103"/>
      <c r="S7" s="103"/>
      <c r="T7" s="103"/>
      <c r="U7" s="100" t="s">
        <v>53</v>
      </c>
      <c r="V7" s="101"/>
      <c r="W7" s="102"/>
      <c r="X7" s="30" t="s">
        <v>47</v>
      </c>
      <c r="Y7" s="94" t="s">
        <v>54</v>
      </c>
      <c r="Z7" s="94"/>
      <c r="AA7" s="94"/>
    </row>
    <row r="8" spans="1:27" ht="47.4" customHeight="1" x14ac:dyDescent="0.45">
      <c r="A8" s="29">
        <v>7</v>
      </c>
      <c r="B8" s="95" t="s">
        <v>25</v>
      </c>
      <c r="C8" s="96"/>
      <c r="D8" s="96"/>
      <c r="E8" s="97"/>
      <c r="F8" s="170">
        <v>851720</v>
      </c>
      <c r="G8" s="170"/>
      <c r="H8" s="170"/>
      <c r="I8" s="170"/>
      <c r="J8" s="170">
        <f t="shared" si="1"/>
        <v>85172</v>
      </c>
      <c r="K8" s="170"/>
      <c r="L8" s="170"/>
      <c r="M8" s="170">
        <f t="shared" si="0"/>
        <v>936892</v>
      </c>
      <c r="N8" s="170"/>
      <c r="O8" s="170"/>
      <c r="P8" s="170"/>
      <c r="Q8" s="103" t="s">
        <v>57</v>
      </c>
      <c r="R8" s="103"/>
      <c r="S8" s="103"/>
      <c r="T8" s="103"/>
      <c r="U8" s="100" t="s">
        <v>58</v>
      </c>
      <c r="V8" s="101"/>
      <c r="W8" s="102"/>
      <c r="X8" s="30" t="s">
        <v>47</v>
      </c>
      <c r="Y8" s="94" t="s">
        <v>59</v>
      </c>
      <c r="Z8" s="94"/>
      <c r="AA8" s="94"/>
    </row>
    <row r="9" spans="1:27" ht="47.4" customHeight="1" x14ac:dyDescent="0.45">
      <c r="A9" s="29">
        <v>8</v>
      </c>
      <c r="B9" s="95" t="s">
        <v>39</v>
      </c>
      <c r="C9" s="96"/>
      <c r="D9" s="96"/>
      <c r="E9" s="97"/>
      <c r="F9" s="170">
        <v>485027</v>
      </c>
      <c r="G9" s="170"/>
      <c r="H9" s="170"/>
      <c r="I9" s="170"/>
      <c r="J9" s="170">
        <f t="shared" si="1"/>
        <v>48502.700000000004</v>
      </c>
      <c r="K9" s="170"/>
      <c r="L9" s="170"/>
      <c r="M9" s="170">
        <f t="shared" si="0"/>
        <v>533529.69999999995</v>
      </c>
      <c r="N9" s="170"/>
      <c r="O9" s="170"/>
      <c r="P9" s="170"/>
      <c r="Q9" s="103" t="s">
        <v>49</v>
      </c>
      <c r="R9" s="103"/>
      <c r="S9" s="103"/>
      <c r="T9" s="103"/>
      <c r="U9" s="100" t="s">
        <v>60</v>
      </c>
      <c r="V9" s="101"/>
      <c r="W9" s="102"/>
      <c r="X9" s="30" t="s">
        <v>47</v>
      </c>
      <c r="Y9" s="94" t="s">
        <v>61</v>
      </c>
      <c r="Z9" s="94"/>
      <c r="AA9" s="94"/>
    </row>
    <row r="10" spans="1:27" ht="47.4" customHeight="1" x14ac:dyDescent="0.45">
      <c r="A10" s="29">
        <v>9</v>
      </c>
      <c r="B10" s="95" t="s">
        <v>37</v>
      </c>
      <c r="C10" s="96"/>
      <c r="D10" s="96"/>
      <c r="E10" s="97"/>
      <c r="F10" s="170">
        <v>188748</v>
      </c>
      <c r="G10" s="170"/>
      <c r="H10" s="170"/>
      <c r="I10" s="170"/>
      <c r="J10" s="170">
        <f t="shared" si="1"/>
        <v>18874.8</v>
      </c>
      <c r="K10" s="170"/>
      <c r="L10" s="170"/>
      <c r="M10" s="170">
        <f t="shared" si="0"/>
        <v>207622.8</v>
      </c>
      <c r="N10" s="170"/>
      <c r="O10" s="170"/>
      <c r="P10" s="170"/>
      <c r="Q10" s="103" t="s">
        <v>62</v>
      </c>
      <c r="R10" s="103"/>
      <c r="S10" s="103"/>
      <c r="T10" s="103"/>
      <c r="U10" s="100" t="s">
        <v>63</v>
      </c>
      <c r="V10" s="101"/>
      <c r="W10" s="102"/>
      <c r="X10" s="30" t="s">
        <v>47</v>
      </c>
      <c r="Y10" s="94" t="s">
        <v>64</v>
      </c>
      <c r="Z10" s="94"/>
      <c r="AA10" s="94"/>
    </row>
    <row r="11" spans="1:27" ht="47.4" customHeight="1" x14ac:dyDescent="0.45">
      <c r="A11" s="29">
        <v>10</v>
      </c>
      <c r="B11" s="95" t="s">
        <v>27</v>
      </c>
      <c r="C11" s="96"/>
      <c r="D11" s="96"/>
      <c r="E11" s="97"/>
      <c r="F11" s="170">
        <v>1490778</v>
      </c>
      <c r="G11" s="170"/>
      <c r="H11" s="170"/>
      <c r="I11" s="170"/>
      <c r="J11" s="170">
        <v>149077</v>
      </c>
      <c r="K11" s="170"/>
      <c r="L11" s="170"/>
      <c r="M11" s="170">
        <f t="shared" si="0"/>
        <v>1639855</v>
      </c>
      <c r="N11" s="170"/>
      <c r="O11" s="170"/>
      <c r="P11" s="170"/>
      <c r="Q11" s="99" t="s">
        <v>51</v>
      </c>
      <c r="R11" s="99"/>
      <c r="S11" s="99"/>
      <c r="T11" s="99"/>
      <c r="U11" s="100" t="s">
        <v>65</v>
      </c>
      <c r="V11" s="101"/>
      <c r="W11" s="102"/>
      <c r="X11" s="30" t="s">
        <v>66</v>
      </c>
      <c r="Y11" s="94" t="s">
        <v>67</v>
      </c>
      <c r="Z11" s="94"/>
      <c r="AA11" s="94"/>
    </row>
    <row r="12" spans="1:27" ht="47.4" customHeight="1" x14ac:dyDescent="0.45">
      <c r="A12" s="29">
        <v>11</v>
      </c>
      <c r="B12" s="95" t="s">
        <v>16</v>
      </c>
      <c r="C12" s="96"/>
      <c r="D12" s="96"/>
      <c r="E12" s="97"/>
      <c r="F12" s="170">
        <v>180600</v>
      </c>
      <c r="G12" s="170"/>
      <c r="H12" s="170"/>
      <c r="I12" s="170"/>
      <c r="J12" s="170">
        <f t="shared" ref="J12:J48" si="2">F12*0.1</f>
        <v>18060</v>
      </c>
      <c r="K12" s="170"/>
      <c r="L12" s="170"/>
      <c r="M12" s="170">
        <f t="shared" si="0"/>
        <v>198660</v>
      </c>
      <c r="N12" s="170"/>
      <c r="O12" s="170"/>
      <c r="P12" s="170"/>
      <c r="Q12" s="103" t="s">
        <v>68</v>
      </c>
      <c r="R12" s="103"/>
      <c r="S12" s="103"/>
      <c r="T12" s="103"/>
      <c r="U12" s="100" t="s">
        <v>69</v>
      </c>
      <c r="V12" s="101"/>
      <c r="W12" s="102"/>
      <c r="X12" s="30" t="s">
        <v>47</v>
      </c>
      <c r="Y12" s="94" t="s">
        <v>70</v>
      </c>
      <c r="Z12" s="94"/>
      <c r="AA12" s="94"/>
    </row>
    <row r="13" spans="1:27" ht="47.4" customHeight="1" x14ac:dyDescent="0.45">
      <c r="A13" s="29">
        <v>12</v>
      </c>
      <c r="B13" s="95" t="s">
        <v>26</v>
      </c>
      <c r="C13" s="96"/>
      <c r="D13" s="96"/>
      <c r="E13" s="97"/>
      <c r="F13" s="170">
        <v>835884</v>
      </c>
      <c r="G13" s="170"/>
      <c r="H13" s="170"/>
      <c r="I13" s="170"/>
      <c r="J13" s="170">
        <f t="shared" si="2"/>
        <v>83588.400000000009</v>
      </c>
      <c r="K13" s="170"/>
      <c r="L13" s="170"/>
      <c r="M13" s="170">
        <f t="shared" si="0"/>
        <v>919472.4</v>
      </c>
      <c r="N13" s="170"/>
      <c r="O13" s="170"/>
      <c r="P13" s="170"/>
      <c r="Q13" s="100" t="s">
        <v>71</v>
      </c>
      <c r="R13" s="101"/>
      <c r="S13" s="101"/>
      <c r="T13" s="102"/>
      <c r="U13" s="100" t="s">
        <v>72</v>
      </c>
      <c r="V13" s="101"/>
      <c r="W13" s="102"/>
      <c r="X13" s="30" t="s">
        <v>47</v>
      </c>
      <c r="Y13" s="94" t="s">
        <v>73</v>
      </c>
      <c r="Z13" s="94"/>
      <c r="AA13" s="94"/>
    </row>
    <row r="14" spans="1:27" ht="47.4" customHeight="1" x14ac:dyDescent="0.45">
      <c r="A14" s="29">
        <v>13</v>
      </c>
      <c r="B14" s="95" t="s">
        <v>4</v>
      </c>
      <c r="C14" s="96"/>
      <c r="D14" s="96"/>
      <c r="E14" s="97"/>
      <c r="F14" s="170">
        <v>296640</v>
      </c>
      <c r="G14" s="170"/>
      <c r="H14" s="170"/>
      <c r="I14" s="170"/>
      <c r="J14" s="170">
        <f t="shared" si="2"/>
        <v>29664</v>
      </c>
      <c r="K14" s="170"/>
      <c r="L14" s="170"/>
      <c r="M14" s="170">
        <f t="shared" si="0"/>
        <v>326304</v>
      </c>
      <c r="N14" s="170"/>
      <c r="O14" s="170"/>
      <c r="P14" s="170"/>
      <c r="Q14" s="103" t="s">
        <v>74</v>
      </c>
      <c r="R14" s="103"/>
      <c r="S14" s="103"/>
      <c r="T14" s="103"/>
      <c r="U14" s="100" t="s">
        <v>75</v>
      </c>
      <c r="V14" s="101"/>
      <c r="W14" s="102"/>
      <c r="X14" s="30" t="s">
        <v>47</v>
      </c>
      <c r="Y14" s="94" t="s">
        <v>76</v>
      </c>
      <c r="Z14" s="94"/>
      <c r="AA14" s="94"/>
    </row>
    <row r="15" spans="1:27" ht="47.4" customHeight="1" x14ac:dyDescent="0.45">
      <c r="A15" s="29">
        <v>14</v>
      </c>
      <c r="B15" s="95" t="s">
        <v>77</v>
      </c>
      <c r="C15" s="96"/>
      <c r="D15" s="96"/>
      <c r="E15" s="97"/>
      <c r="F15" s="170">
        <v>154080</v>
      </c>
      <c r="G15" s="170"/>
      <c r="H15" s="170"/>
      <c r="I15" s="170"/>
      <c r="J15" s="170">
        <f t="shared" si="2"/>
        <v>15408</v>
      </c>
      <c r="K15" s="170"/>
      <c r="L15" s="170"/>
      <c r="M15" s="170">
        <f t="shared" si="0"/>
        <v>169488</v>
      </c>
      <c r="N15" s="170"/>
      <c r="O15" s="170"/>
      <c r="P15" s="170"/>
      <c r="Q15" s="99" t="s">
        <v>51</v>
      </c>
      <c r="R15" s="99"/>
      <c r="S15" s="99"/>
      <c r="T15" s="99"/>
      <c r="U15" s="100" t="s">
        <v>78</v>
      </c>
      <c r="V15" s="101"/>
      <c r="W15" s="102"/>
      <c r="X15" s="30" t="s">
        <v>66</v>
      </c>
      <c r="Y15" s="94" t="s">
        <v>79</v>
      </c>
      <c r="Z15" s="94"/>
      <c r="AA15" s="94"/>
    </row>
    <row r="16" spans="1:27" ht="47.4" customHeight="1" thickBot="1" x14ac:dyDescent="0.5">
      <c r="A16" s="33">
        <v>15</v>
      </c>
      <c r="B16" s="184" t="s">
        <v>13</v>
      </c>
      <c r="C16" s="185"/>
      <c r="D16" s="185"/>
      <c r="E16" s="186"/>
      <c r="F16" s="140">
        <v>2738986</v>
      </c>
      <c r="G16" s="140"/>
      <c r="H16" s="140"/>
      <c r="I16" s="140"/>
      <c r="J16" s="140">
        <f t="shared" si="2"/>
        <v>273898.60000000003</v>
      </c>
      <c r="K16" s="140"/>
      <c r="L16" s="140"/>
      <c r="M16" s="161">
        <f>F16+J16</f>
        <v>3012884.6</v>
      </c>
      <c r="N16" s="162"/>
      <c r="O16" s="162"/>
      <c r="P16" s="163"/>
      <c r="Q16" s="188" t="s">
        <v>52</v>
      </c>
      <c r="R16" s="189"/>
      <c r="S16" s="189"/>
      <c r="T16" s="190"/>
      <c r="U16" s="188" t="s">
        <v>80</v>
      </c>
      <c r="V16" s="189"/>
      <c r="W16" s="190"/>
      <c r="X16" s="34" t="s">
        <v>47</v>
      </c>
      <c r="Y16" s="280" t="s">
        <v>81</v>
      </c>
      <c r="Z16" s="281"/>
      <c r="AA16" s="282"/>
    </row>
    <row r="17" spans="1:27" ht="6" customHeight="1" thickBot="1" x14ac:dyDescent="0.5">
      <c r="A17" s="171"/>
      <c r="B17" s="171"/>
      <c r="C17" s="171"/>
      <c r="D17" s="171"/>
      <c r="E17" s="171"/>
      <c r="F17" s="171"/>
      <c r="G17" s="171"/>
      <c r="H17" s="171"/>
      <c r="I17" s="171"/>
      <c r="J17" s="171"/>
      <c r="K17" s="171"/>
      <c r="L17" s="171"/>
      <c r="M17" s="171"/>
      <c r="N17" s="171"/>
      <c r="O17" s="171"/>
      <c r="P17" s="171"/>
      <c r="Q17" s="171"/>
      <c r="R17" s="171"/>
      <c r="S17" s="171"/>
      <c r="T17" s="171"/>
      <c r="U17" s="171"/>
      <c r="V17" s="171"/>
      <c r="W17" s="171"/>
      <c r="X17" s="171"/>
      <c r="Y17" s="171"/>
      <c r="Z17" s="171"/>
      <c r="AA17" s="171"/>
    </row>
    <row r="18" spans="1:27" ht="47.4" customHeight="1" thickBot="1" x14ac:dyDescent="0.5">
      <c r="A18" s="25" t="s">
        <v>0</v>
      </c>
      <c r="B18" s="179" t="s">
        <v>1</v>
      </c>
      <c r="C18" s="180"/>
      <c r="D18" s="180"/>
      <c r="E18" s="181"/>
      <c r="F18" s="182" t="s">
        <v>44</v>
      </c>
      <c r="G18" s="182"/>
      <c r="H18" s="182"/>
      <c r="I18" s="182"/>
      <c r="J18" s="182" t="s">
        <v>45</v>
      </c>
      <c r="K18" s="182"/>
      <c r="L18" s="182"/>
      <c r="M18" s="257" t="s">
        <v>46</v>
      </c>
      <c r="N18" s="257"/>
      <c r="O18" s="257"/>
      <c r="P18" s="257"/>
      <c r="Q18" s="183" t="s">
        <v>48</v>
      </c>
      <c r="R18" s="183"/>
      <c r="S18" s="183"/>
      <c r="T18" s="183"/>
      <c r="U18" s="183"/>
      <c r="V18" s="183"/>
      <c r="W18" s="183"/>
      <c r="X18" s="183"/>
      <c r="Y18" s="183"/>
      <c r="Z18" s="183"/>
      <c r="AA18" s="183"/>
    </row>
    <row r="19" spans="1:27" ht="47.4" customHeight="1" x14ac:dyDescent="0.45">
      <c r="A19" s="31">
        <v>16</v>
      </c>
      <c r="B19" s="193" t="s">
        <v>21</v>
      </c>
      <c r="C19" s="194"/>
      <c r="D19" s="194"/>
      <c r="E19" s="195"/>
      <c r="F19" s="112">
        <v>1241200</v>
      </c>
      <c r="G19" s="112"/>
      <c r="H19" s="112"/>
      <c r="I19" s="112"/>
      <c r="J19" s="112">
        <f>F19*0.1</f>
        <v>124120</v>
      </c>
      <c r="K19" s="112"/>
      <c r="L19" s="112"/>
      <c r="M19" s="112">
        <f>F19+J19</f>
        <v>1365320</v>
      </c>
      <c r="N19" s="112"/>
      <c r="O19" s="112"/>
      <c r="P19" s="112"/>
      <c r="Q19" s="196" t="s">
        <v>82</v>
      </c>
      <c r="R19" s="196"/>
      <c r="S19" s="196"/>
      <c r="T19" s="196"/>
      <c r="U19" s="197" t="s">
        <v>83</v>
      </c>
      <c r="V19" s="198"/>
      <c r="W19" s="199"/>
      <c r="X19" s="32" t="s">
        <v>47</v>
      </c>
      <c r="Y19" s="192" t="s">
        <v>84</v>
      </c>
      <c r="Z19" s="192"/>
      <c r="AA19" s="192"/>
    </row>
    <row r="20" spans="1:27" ht="47.4" customHeight="1" x14ac:dyDescent="0.45">
      <c r="A20" s="29">
        <v>17</v>
      </c>
      <c r="B20" s="95" t="s">
        <v>32</v>
      </c>
      <c r="C20" s="96"/>
      <c r="D20" s="96"/>
      <c r="E20" s="97"/>
      <c r="F20" s="98">
        <v>7913955</v>
      </c>
      <c r="G20" s="98"/>
      <c r="H20" s="98"/>
      <c r="I20" s="98"/>
      <c r="J20" s="98">
        <f>F20*0.1</f>
        <v>791395.5</v>
      </c>
      <c r="K20" s="98"/>
      <c r="L20" s="98"/>
      <c r="M20" s="141">
        <f>F20+J20</f>
        <v>8705350.5</v>
      </c>
      <c r="N20" s="142"/>
      <c r="O20" s="142"/>
      <c r="P20" s="143"/>
      <c r="Q20" s="100" t="s">
        <v>85</v>
      </c>
      <c r="R20" s="101"/>
      <c r="S20" s="101"/>
      <c r="T20" s="102"/>
      <c r="U20" s="100" t="s">
        <v>86</v>
      </c>
      <c r="V20" s="101"/>
      <c r="W20" s="102"/>
      <c r="X20" s="30" t="s">
        <v>47</v>
      </c>
      <c r="Y20" s="176" t="s">
        <v>87</v>
      </c>
      <c r="Z20" s="177"/>
      <c r="AA20" s="178"/>
    </row>
    <row r="21" spans="1:27" ht="47.4" customHeight="1" x14ac:dyDescent="0.45">
      <c r="A21" s="27">
        <v>18</v>
      </c>
      <c r="B21" s="201" t="s">
        <v>15</v>
      </c>
      <c r="C21" s="202"/>
      <c r="D21" s="202"/>
      <c r="E21" s="203"/>
      <c r="F21" s="170">
        <v>354776</v>
      </c>
      <c r="G21" s="170"/>
      <c r="H21" s="170"/>
      <c r="I21" s="170"/>
      <c r="J21" s="170">
        <v>35477</v>
      </c>
      <c r="K21" s="170"/>
      <c r="L21" s="170"/>
      <c r="M21" s="170">
        <f t="shared" ref="M21:M32" si="3">F21+J21</f>
        <v>390253</v>
      </c>
      <c r="N21" s="170"/>
      <c r="O21" s="170"/>
      <c r="P21" s="170"/>
      <c r="Q21" s="204" t="s">
        <v>88</v>
      </c>
      <c r="R21" s="204"/>
      <c r="S21" s="204"/>
      <c r="T21" s="204"/>
      <c r="U21" s="205" t="s">
        <v>89</v>
      </c>
      <c r="V21" s="206"/>
      <c r="W21" s="207"/>
      <c r="X21" s="28" t="s">
        <v>47</v>
      </c>
      <c r="Y21" s="200" t="s">
        <v>90</v>
      </c>
      <c r="Z21" s="200"/>
      <c r="AA21" s="200"/>
    </row>
    <row r="22" spans="1:27" ht="47.4" customHeight="1" x14ac:dyDescent="0.45">
      <c r="A22" s="27">
        <v>19</v>
      </c>
      <c r="B22" s="201" t="s">
        <v>40</v>
      </c>
      <c r="C22" s="202"/>
      <c r="D22" s="202"/>
      <c r="E22" s="203"/>
      <c r="F22" s="170">
        <v>147000</v>
      </c>
      <c r="G22" s="170"/>
      <c r="H22" s="170"/>
      <c r="I22" s="170"/>
      <c r="J22" s="170">
        <f t="shared" si="2"/>
        <v>14700</v>
      </c>
      <c r="K22" s="170"/>
      <c r="L22" s="170"/>
      <c r="M22" s="170">
        <f t="shared" si="3"/>
        <v>161700</v>
      </c>
      <c r="N22" s="170"/>
      <c r="O22" s="170"/>
      <c r="P22" s="170"/>
      <c r="Q22" s="204" t="s">
        <v>88</v>
      </c>
      <c r="R22" s="204"/>
      <c r="S22" s="204"/>
      <c r="T22" s="204"/>
      <c r="U22" s="205" t="s">
        <v>91</v>
      </c>
      <c r="V22" s="206"/>
      <c r="W22" s="207"/>
      <c r="X22" s="28" t="s">
        <v>47</v>
      </c>
      <c r="Y22" s="200" t="s">
        <v>92</v>
      </c>
      <c r="Z22" s="200"/>
      <c r="AA22" s="200"/>
    </row>
    <row r="23" spans="1:27" ht="47.4" customHeight="1" x14ac:dyDescent="0.45">
      <c r="A23" s="29">
        <v>20</v>
      </c>
      <c r="B23" s="95" t="s">
        <v>9</v>
      </c>
      <c r="C23" s="96"/>
      <c r="D23" s="96"/>
      <c r="E23" s="97"/>
      <c r="F23" s="170">
        <v>513600</v>
      </c>
      <c r="G23" s="170"/>
      <c r="H23" s="170"/>
      <c r="I23" s="170"/>
      <c r="J23" s="170">
        <f t="shared" si="2"/>
        <v>51360</v>
      </c>
      <c r="K23" s="170"/>
      <c r="L23" s="170"/>
      <c r="M23" s="170">
        <f t="shared" si="3"/>
        <v>564960</v>
      </c>
      <c r="N23" s="170"/>
      <c r="O23" s="170"/>
      <c r="P23" s="170"/>
      <c r="Q23" s="103" t="s">
        <v>231</v>
      </c>
      <c r="R23" s="103"/>
      <c r="S23" s="103"/>
      <c r="T23" s="103"/>
      <c r="U23" s="100" t="s">
        <v>232</v>
      </c>
      <c r="V23" s="101"/>
      <c r="W23" s="102"/>
      <c r="X23" s="30" t="s">
        <v>47</v>
      </c>
      <c r="Y23" s="94" t="s">
        <v>233</v>
      </c>
      <c r="Z23" s="94"/>
      <c r="AA23" s="94"/>
    </row>
    <row r="24" spans="1:27" ht="47.4" customHeight="1" x14ac:dyDescent="0.45">
      <c r="A24" s="29">
        <v>21</v>
      </c>
      <c r="B24" s="95" t="s">
        <v>33</v>
      </c>
      <c r="C24" s="96"/>
      <c r="D24" s="96"/>
      <c r="E24" s="97"/>
      <c r="F24" s="170">
        <v>157248</v>
      </c>
      <c r="G24" s="170"/>
      <c r="H24" s="170"/>
      <c r="I24" s="170"/>
      <c r="J24" s="170">
        <f t="shared" si="2"/>
        <v>15724.800000000001</v>
      </c>
      <c r="K24" s="170"/>
      <c r="L24" s="170"/>
      <c r="M24" s="170">
        <f t="shared" si="3"/>
        <v>172972.79999999999</v>
      </c>
      <c r="N24" s="170"/>
      <c r="O24" s="170"/>
      <c r="P24" s="170"/>
      <c r="Q24" s="103" t="s">
        <v>88</v>
      </c>
      <c r="R24" s="103"/>
      <c r="S24" s="103"/>
      <c r="T24" s="103"/>
      <c r="U24" s="100" t="s">
        <v>266</v>
      </c>
      <c r="V24" s="101"/>
      <c r="W24" s="102"/>
      <c r="X24" s="30" t="s">
        <v>47</v>
      </c>
      <c r="Y24" s="94" t="s">
        <v>267</v>
      </c>
      <c r="Z24" s="94"/>
      <c r="AA24" s="94"/>
    </row>
    <row r="25" spans="1:27" ht="47.4" customHeight="1" x14ac:dyDescent="0.45">
      <c r="A25" s="29">
        <v>22</v>
      </c>
      <c r="B25" s="95" t="s">
        <v>38</v>
      </c>
      <c r="C25" s="96"/>
      <c r="D25" s="96"/>
      <c r="E25" s="97"/>
      <c r="F25" s="170">
        <v>470265</v>
      </c>
      <c r="G25" s="170"/>
      <c r="H25" s="170"/>
      <c r="I25" s="170"/>
      <c r="J25" s="170">
        <v>47026</v>
      </c>
      <c r="K25" s="170"/>
      <c r="L25" s="170"/>
      <c r="M25" s="170">
        <f t="shared" si="3"/>
        <v>517291</v>
      </c>
      <c r="N25" s="170"/>
      <c r="O25" s="170"/>
      <c r="P25" s="170"/>
      <c r="Q25" s="103" t="s">
        <v>51</v>
      </c>
      <c r="R25" s="103"/>
      <c r="S25" s="103"/>
      <c r="T25" s="103"/>
      <c r="U25" s="100" t="s">
        <v>229</v>
      </c>
      <c r="V25" s="101"/>
      <c r="W25" s="102"/>
      <c r="X25" s="30" t="s">
        <v>66</v>
      </c>
      <c r="Y25" s="94" t="s">
        <v>230</v>
      </c>
      <c r="Z25" s="94"/>
      <c r="AA25" s="94"/>
    </row>
    <row r="26" spans="1:27" ht="47.4" customHeight="1" x14ac:dyDescent="0.45">
      <c r="A26" s="29">
        <v>23</v>
      </c>
      <c r="B26" s="95" t="s">
        <v>20</v>
      </c>
      <c r="C26" s="96"/>
      <c r="D26" s="96"/>
      <c r="E26" s="97"/>
      <c r="F26" s="170">
        <v>1405338</v>
      </c>
      <c r="G26" s="170"/>
      <c r="H26" s="170"/>
      <c r="I26" s="170"/>
      <c r="J26" s="170">
        <f t="shared" si="2"/>
        <v>140533.80000000002</v>
      </c>
      <c r="K26" s="170"/>
      <c r="L26" s="170"/>
      <c r="M26" s="170">
        <f t="shared" si="3"/>
        <v>1545871.8</v>
      </c>
      <c r="N26" s="170"/>
      <c r="O26" s="170"/>
      <c r="P26" s="170"/>
      <c r="Q26" s="103" t="s">
        <v>52</v>
      </c>
      <c r="R26" s="103"/>
      <c r="S26" s="103"/>
      <c r="T26" s="103"/>
      <c r="U26" s="100" t="s">
        <v>93</v>
      </c>
      <c r="V26" s="101"/>
      <c r="W26" s="102"/>
      <c r="X26" s="30" t="s">
        <v>66</v>
      </c>
      <c r="Y26" s="94" t="s">
        <v>94</v>
      </c>
      <c r="Z26" s="94"/>
      <c r="AA26" s="94"/>
    </row>
    <row r="27" spans="1:27" ht="47.4" customHeight="1" x14ac:dyDescent="0.45">
      <c r="A27" s="29">
        <v>24</v>
      </c>
      <c r="B27" s="95" t="s">
        <v>30</v>
      </c>
      <c r="C27" s="96"/>
      <c r="D27" s="96"/>
      <c r="E27" s="97"/>
      <c r="F27" s="170">
        <v>338548</v>
      </c>
      <c r="G27" s="170"/>
      <c r="H27" s="170"/>
      <c r="I27" s="170"/>
      <c r="J27" s="170">
        <f t="shared" si="2"/>
        <v>33854.800000000003</v>
      </c>
      <c r="K27" s="170"/>
      <c r="L27" s="170"/>
      <c r="M27" s="170">
        <f>F27+J27</f>
        <v>372402.8</v>
      </c>
      <c r="N27" s="170"/>
      <c r="O27" s="170"/>
      <c r="P27" s="170"/>
      <c r="Q27" s="99" t="s">
        <v>51</v>
      </c>
      <c r="R27" s="99"/>
      <c r="S27" s="99"/>
      <c r="T27" s="99"/>
      <c r="U27" s="100" t="s">
        <v>95</v>
      </c>
      <c r="V27" s="101"/>
      <c r="W27" s="102"/>
      <c r="X27" s="30" t="s">
        <v>47</v>
      </c>
      <c r="Y27" s="94" t="s">
        <v>96</v>
      </c>
      <c r="Z27" s="94"/>
      <c r="AA27" s="94"/>
    </row>
    <row r="28" spans="1:27" ht="47.4" customHeight="1" x14ac:dyDescent="0.45">
      <c r="A28" s="29">
        <v>25</v>
      </c>
      <c r="B28" s="95" t="s">
        <v>31</v>
      </c>
      <c r="C28" s="96"/>
      <c r="D28" s="96"/>
      <c r="E28" s="97"/>
      <c r="F28" s="170">
        <v>1702800</v>
      </c>
      <c r="G28" s="170"/>
      <c r="H28" s="170"/>
      <c r="I28" s="170"/>
      <c r="J28" s="170">
        <f t="shared" si="2"/>
        <v>170280</v>
      </c>
      <c r="K28" s="170"/>
      <c r="L28" s="170"/>
      <c r="M28" s="170">
        <f>F28+J28</f>
        <v>1873080</v>
      </c>
      <c r="N28" s="170"/>
      <c r="O28" s="170"/>
      <c r="P28" s="170"/>
      <c r="Q28" s="103" t="s">
        <v>112</v>
      </c>
      <c r="R28" s="103"/>
      <c r="S28" s="103"/>
      <c r="T28" s="103"/>
      <c r="U28" s="100" t="s">
        <v>268</v>
      </c>
      <c r="V28" s="101"/>
      <c r="W28" s="102"/>
      <c r="X28" s="30" t="s">
        <v>66</v>
      </c>
      <c r="Y28" s="94" t="s">
        <v>269</v>
      </c>
      <c r="Z28" s="94"/>
      <c r="AA28" s="94"/>
    </row>
    <row r="29" spans="1:27" ht="47.4" customHeight="1" x14ac:dyDescent="0.45">
      <c r="A29" s="29">
        <v>26</v>
      </c>
      <c r="B29" s="95" t="s">
        <v>11</v>
      </c>
      <c r="C29" s="96"/>
      <c r="D29" s="96"/>
      <c r="E29" s="97"/>
      <c r="F29" s="170">
        <v>1116465</v>
      </c>
      <c r="G29" s="170"/>
      <c r="H29" s="170"/>
      <c r="I29" s="170"/>
      <c r="J29" s="170">
        <f t="shared" si="2"/>
        <v>111646.5</v>
      </c>
      <c r="K29" s="170"/>
      <c r="L29" s="170"/>
      <c r="M29" s="170">
        <f t="shared" si="3"/>
        <v>1228111.5</v>
      </c>
      <c r="N29" s="170"/>
      <c r="O29" s="170"/>
      <c r="P29" s="170"/>
      <c r="Q29" s="103" t="s">
        <v>85</v>
      </c>
      <c r="R29" s="103"/>
      <c r="S29" s="103"/>
      <c r="T29" s="103"/>
      <c r="U29" s="100" t="s">
        <v>97</v>
      </c>
      <c r="V29" s="101"/>
      <c r="W29" s="102"/>
      <c r="X29" s="30" t="s">
        <v>47</v>
      </c>
      <c r="Y29" s="94" t="s">
        <v>98</v>
      </c>
      <c r="Z29" s="94"/>
      <c r="AA29" s="94"/>
    </row>
    <row r="30" spans="1:27" ht="47.4" customHeight="1" x14ac:dyDescent="0.45">
      <c r="A30" s="29">
        <v>27</v>
      </c>
      <c r="B30" s="95" t="s">
        <v>18</v>
      </c>
      <c r="C30" s="96"/>
      <c r="D30" s="96"/>
      <c r="E30" s="97"/>
      <c r="F30" s="170">
        <v>149760</v>
      </c>
      <c r="G30" s="170"/>
      <c r="H30" s="170"/>
      <c r="I30" s="170"/>
      <c r="J30" s="170">
        <f t="shared" si="2"/>
        <v>14976</v>
      </c>
      <c r="K30" s="170"/>
      <c r="L30" s="170"/>
      <c r="M30" s="170">
        <f t="shared" si="3"/>
        <v>164736</v>
      </c>
      <c r="N30" s="170"/>
      <c r="O30" s="170"/>
      <c r="P30" s="170"/>
      <c r="Q30" s="103" t="s">
        <v>68</v>
      </c>
      <c r="R30" s="103"/>
      <c r="S30" s="103"/>
      <c r="T30" s="103"/>
      <c r="U30" s="100" t="s">
        <v>100</v>
      </c>
      <c r="V30" s="101"/>
      <c r="W30" s="102"/>
      <c r="X30" s="30" t="s">
        <v>47</v>
      </c>
      <c r="Y30" s="94" t="s">
        <v>101</v>
      </c>
      <c r="Z30" s="94"/>
      <c r="AA30" s="94"/>
    </row>
    <row r="31" spans="1:27" ht="47.4" customHeight="1" x14ac:dyDescent="0.45">
      <c r="A31" s="29">
        <v>28</v>
      </c>
      <c r="B31" s="95" t="s">
        <v>2</v>
      </c>
      <c r="C31" s="96"/>
      <c r="D31" s="96"/>
      <c r="E31" s="97"/>
      <c r="F31" s="170">
        <v>307146</v>
      </c>
      <c r="G31" s="170"/>
      <c r="H31" s="170"/>
      <c r="I31" s="170"/>
      <c r="J31" s="170">
        <f t="shared" si="2"/>
        <v>30714.600000000002</v>
      </c>
      <c r="K31" s="170"/>
      <c r="L31" s="170"/>
      <c r="M31" s="170">
        <f t="shared" si="3"/>
        <v>337860.6</v>
      </c>
      <c r="N31" s="170"/>
      <c r="O31" s="170"/>
      <c r="P31" s="170"/>
      <c r="Q31" s="103" t="s">
        <v>88</v>
      </c>
      <c r="R31" s="103"/>
      <c r="S31" s="103"/>
      <c r="T31" s="103"/>
      <c r="U31" s="100" t="s">
        <v>83</v>
      </c>
      <c r="V31" s="101"/>
      <c r="W31" s="102"/>
      <c r="X31" s="30" t="s">
        <v>47</v>
      </c>
      <c r="Y31" s="94" t="s">
        <v>102</v>
      </c>
      <c r="Z31" s="94"/>
      <c r="AA31" s="94"/>
    </row>
    <row r="32" spans="1:27" ht="47.4" customHeight="1" x14ac:dyDescent="0.45">
      <c r="A32" s="29">
        <v>29</v>
      </c>
      <c r="B32" s="95" t="s">
        <v>29</v>
      </c>
      <c r="C32" s="96"/>
      <c r="D32" s="96"/>
      <c r="E32" s="97"/>
      <c r="F32" s="170">
        <v>338548</v>
      </c>
      <c r="G32" s="170"/>
      <c r="H32" s="170"/>
      <c r="I32" s="170"/>
      <c r="J32" s="170">
        <f t="shared" si="2"/>
        <v>33854.800000000003</v>
      </c>
      <c r="K32" s="170"/>
      <c r="L32" s="170"/>
      <c r="M32" s="170">
        <f t="shared" si="3"/>
        <v>372402.8</v>
      </c>
      <c r="N32" s="170"/>
      <c r="O32" s="170"/>
      <c r="P32" s="170"/>
      <c r="Q32" s="103" t="s">
        <v>105</v>
      </c>
      <c r="R32" s="103"/>
      <c r="S32" s="103"/>
      <c r="T32" s="103"/>
      <c r="U32" s="100" t="s">
        <v>103</v>
      </c>
      <c r="V32" s="101"/>
      <c r="W32" s="102"/>
      <c r="X32" s="30" t="s">
        <v>47</v>
      </c>
      <c r="Y32" s="94" t="s">
        <v>104</v>
      </c>
      <c r="Z32" s="94"/>
      <c r="AA32" s="94"/>
    </row>
    <row r="33" spans="1:27" ht="47.4" customHeight="1" thickBot="1" x14ac:dyDescent="0.5">
      <c r="A33" s="53">
        <v>30</v>
      </c>
      <c r="B33" s="261" t="s">
        <v>42</v>
      </c>
      <c r="C33" s="150"/>
      <c r="D33" s="150"/>
      <c r="E33" s="151"/>
      <c r="F33" s="312">
        <v>1047102</v>
      </c>
      <c r="G33" s="313"/>
      <c r="H33" s="313"/>
      <c r="I33" s="314"/>
      <c r="J33" s="312">
        <f>F33*0.1</f>
        <v>104710.20000000001</v>
      </c>
      <c r="K33" s="313"/>
      <c r="L33" s="314"/>
      <c r="M33" s="312">
        <f>F33+J33</f>
        <v>1151812.2</v>
      </c>
      <c r="N33" s="313"/>
      <c r="O33" s="313"/>
      <c r="P33" s="314"/>
      <c r="Q33" s="209" t="s">
        <v>106</v>
      </c>
      <c r="R33" s="210"/>
      <c r="S33" s="210"/>
      <c r="T33" s="268"/>
      <c r="U33" s="209" t="s">
        <v>107</v>
      </c>
      <c r="V33" s="210"/>
      <c r="W33" s="268"/>
      <c r="X33" s="52" t="s">
        <v>47</v>
      </c>
      <c r="Y33" s="258" t="s">
        <v>108</v>
      </c>
      <c r="Z33" s="259"/>
      <c r="AA33" s="260"/>
    </row>
    <row r="34" spans="1:27" ht="3.6" customHeight="1" thickBot="1" x14ac:dyDescent="0.5">
      <c r="A34" s="107"/>
      <c r="B34" s="107"/>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row>
    <row r="35" spans="1:27" ht="47.4" customHeight="1" thickBot="1" x14ac:dyDescent="0.5">
      <c r="A35" s="25" t="s">
        <v>0</v>
      </c>
      <c r="B35" s="179" t="s">
        <v>1</v>
      </c>
      <c r="C35" s="180"/>
      <c r="D35" s="180"/>
      <c r="E35" s="181"/>
      <c r="F35" s="182" t="s">
        <v>44</v>
      </c>
      <c r="G35" s="182"/>
      <c r="H35" s="182"/>
      <c r="I35" s="182"/>
      <c r="J35" s="182" t="s">
        <v>45</v>
      </c>
      <c r="K35" s="182"/>
      <c r="L35" s="182"/>
      <c r="M35" s="257" t="s">
        <v>46</v>
      </c>
      <c r="N35" s="257"/>
      <c r="O35" s="257"/>
      <c r="P35" s="257"/>
      <c r="Q35" s="183" t="s">
        <v>48</v>
      </c>
      <c r="R35" s="183"/>
      <c r="S35" s="183"/>
      <c r="T35" s="183"/>
      <c r="U35" s="183"/>
      <c r="V35" s="183"/>
      <c r="W35" s="183"/>
      <c r="X35" s="183"/>
      <c r="Y35" s="183"/>
      <c r="Z35" s="183"/>
      <c r="AA35" s="183"/>
    </row>
    <row r="36" spans="1:27" ht="47.4" customHeight="1" x14ac:dyDescent="0.45">
      <c r="A36" s="31">
        <v>31</v>
      </c>
      <c r="B36" s="193" t="s">
        <v>7</v>
      </c>
      <c r="C36" s="194"/>
      <c r="D36" s="194"/>
      <c r="E36" s="195"/>
      <c r="F36" s="423">
        <v>582004</v>
      </c>
      <c r="G36" s="424"/>
      <c r="H36" s="424"/>
      <c r="I36" s="425"/>
      <c r="J36" s="423">
        <f>F36*0.1</f>
        <v>58200.4</v>
      </c>
      <c r="K36" s="424"/>
      <c r="L36" s="425"/>
      <c r="M36" s="423">
        <f>F36+J36</f>
        <v>640204.4</v>
      </c>
      <c r="N36" s="424"/>
      <c r="O36" s="424"/>
      <c r="P36" s="425"/>
      <c r="Q36" s="197" t="s">
        <v>109</v>
      </c>
      <c r="R36" s="198"/>
      <c r="S36" s="198"/>
      <c r="T36" s="199"/>
      <c r="U36" s="197" t="s">
        <v>110</v>
      </c>
      <c r="V36" s="198"/>
      <c r="W36" s="199"/>
      <c r="X36" s="32" t="s">
        <v>47</v>
      </c>
      <c r="Y36" s="420" t="s">
        <v>111</v>
      </c>
      <c r="Z36" s="421"/>
      <c r="AA36" s="422"/>
    </row>
    <row r="37" spans="1:27" ht="47.4" customHeight="1" x14ac:dyDescent="0.45">
      <c r="A37" s="27">
        <v>32</v>
      </c>
      <c r="B37" s="201" t="s">
        <v>12</v>
      </c>
      <c r="C37" s="202"/>
      <c r="D37" s="202"/>
      <c r="E37" s="203"/>
      <c r="F37" s="170">
        <v>314580</v>
      </c>
      <c r="G37" s="170"/>
      <c r="H37" s="170"/>
      <c r="I37" s="170"/>
      <c r="J37" s="170">
        <f t="shared" ref="J37:J41" si="4">F37*0.1</f>
        <v>31458</v>
      </c>
      <c r="K37" s="170"/>
      <c r="L37" s="170"/>
      <c r="M37" s="170">
        <f t="shared" ref="M37:M42" si="5">F37+J37</f>
        <v>346038</v>
      </c>
      <c r="N37" s="170"/>
      <c r="O37" s="170"/>
      <c r="P37" s="170"/>
      <c r="Q37" s="204" t="s">
        <v>112</v>
      </c>
      <c r="R37" s="204"/>
      <c r="S37" s="204"/>
      <c r="T37" s="204"/>
      <c r="U37" s="205" t="s">
        <v>113</v>
      </c>
      <c r="V37" s="206"/>
      <c r="W37" s="207"/>
      <c r="X37" s="28" t="s">
        <v>47</v>
      </c>
      <c r="Y37" s="200" t="s">
        <v>114</v>
      </c>
      <c r="Z37" s="200"/>
      <c r="AA37" s="200"/>
    </row>
    <row r="38" spans="1:27" ht="47.4" customHeight="1" x14ac:dyDescent="0.45">
      <c r="A38" s="29">
        <v>33</v>
      </c>
      <c r="B38" s="95" t="s">
        <v>34</v>
      </c>
      <c r="C38" s="96"/>
      <c r="D38" s="96"/>
      <c r="E38" s="97"/>
      <c r="F38" s="170">
        <v>163770</v>
      </c>
      <c r="G38" s="170"/>
      <c r="H38" s="170"/>
      <c r="I38" s="170"/>
      <c r="J38" s="170">
        <f t="shared" si="4"/>
        <v>16377</v>
      </c>
      <c r="K38" s="170"/>
      <c r="L38" s="170"/>
      <c r="M38" s="170">
        <f t="shared" si="5"/>
        <v>180147</v>
      </c>
      <c r="N38" s="170"/>
      <c r="O38" s="170"/>
      <c r="P38" s="170"/>
      <c r="Q38" s="103" t="s">
        <v>112</v>
      </c>
      <c r="R38" s="103"/>
      <c r="S38" s="103"/>
      <c r="T38" s="103"/>
      <c r="U38" s="100" t="s">
        <v>113</v>
      </c>
      <c r="V38" s="101"/>
      <c r="W38" s="102"/>
      <c r="X38" s="30" t="s">
        <v>47</v>
      </c>
      <c r="Y38" s="94" t="s">
        <v>114</v>
      </c>
      <c r="Z38" s="94"/>
      <c r="AA38" s="94"/>
    </row>
    <row r="39" spans="1:27" ht="47.4" customHeight="1" x14ac:dyDescent="0.45">
      <c r="A39" s="29">
        <v>34</v>
      </c>
      <c r="B39" s="95" t="s">
        <v>23</v>
      </c>
      <c r="C39" s="96"/>
      <c r="D39" s="96"/>
      <c r="E39" s="97"/>
      <c r="F39" s="170">
        <v>366261</v>
      </c>
      <c r="G39" s="170"/>
      <c r="H39" s="170"/>
      <c r="I39" s="170"/>
      <c r="J39" s="170">
        <f t="shared" si="4"/>
        <v>36626.1</v>
      </c>
      <c r="K39" s="170"/>
      <c r="L39" s="170"/>
      <c r="M39" s="170">
        <f t="shared" si="5"/>
        <v>402887.1</v>
      </c>
      <c r="N39" s="170"/>
      <c r="O39" s="170"/>
      <c r="P39" s="170"/>
      <c r="Q39" s="99" t="s">
        <v>51</v>
      </c>
      <c r="R39" s="99"/>
      <c r="S39" s="99"/>
      <c r="T39" s="99"/>
      <c r="U39" s="100" t="s">
        <v>95</v>
      </c>
      <c r="V39" s="101"/>
      <c r="W39" s="102"/>
      <c r="X39" s="30" t="s">
        <v>47</v>
      </c>
      <c r="Y39" s="94" t="s">
        <v>115</v>
      </c>
      <c r="Z39" s="94"/>
      <c r="AA39" s="94"/>
    </row>
    <row r="40" spans="1:27" ht="47.4" customHeight="1" x14ac:dyDescent="0.45">
      <c r="A40" s="29">
        <v>35</v>
      </c>
      <c r="B40" s="95" t="s">
        <v>28</v>
      </c>
      <c r="C40" s="96"/>
      <c r="D40" s="96"/>
      <c r="E40" s="97"/>
      <c r="F40" s="170">
        <v>224700</v>
      </c>
      <c r="G40" s="170"/>
      <c r="H40" s="170"/>
      <c r="I40" s="170"/>
      <c r="J40" s="170">
        <f t="shared" si="4"/>
        <v>22470</v>
      </c>
      <c r="K40" s="170"/>
      <c r="L40" s="170"/>
      <c r="M40" s="170">
        <f t="shared" si="5"/>
        <v>247170</v>
      </c>
      <c r="N40" s="170"/>
      <c r="O40" s="170"/>
      <c r="P40" s="170"/>
      <c r="Q40" s="103" t="s">
        <v>116</v>
      </c>
      <c r="R40" s="103"/>
      <c r="S40" s="103"/>
      <c r="T40" s="103"/>
      <c r="U40" s="100" t="s">
        <v>117</v>
      </c>
      <c r="V40" s="101"/>
      <c r="W40" s="102"/>
      <c r="X40" s="30" t="s">
        <v>47</v>
      </c>
      <c r="Y40" s="94" t="s">
        <v>118</v>
      </c>
      <c r="Z40" s="94"/>
      <c r="AA40" s="94"/>
    </row>
    <row r="41" spans="1:27" ht="47.4" customHeight="1" x14ac:dyDescent="0.45">
      <c r="A41" s="29">
        <v>36</v>
      </c>
      <c r="B41" s="95" t="s">
        <v>14</v>
      </c>
      <c r="C41" s="96"/>
      <c r="D41" s="96"/>
      <c r="E41" s="97"/>
      <c r="F41" s="170">
        <v>754992</v>
      </c>
      <c r="G41" s="170"/>
      <c r="H41" s="170"/>
      <c r="I41" s="170"/>
      <c r="J41" s="170">
        <f t="shared" si="4"/>
        <v>75499.199999999997</v>
      </c>
      <c r="K41" s="170"/>
      <c r="L41" s="170"/>
      <c r="M41" s="170">
        <f t="shared" si="5"/>
        <v>830491.2</v>
      </c>
      <c r="N41" s="170"/>
      <c r="O41" s="170"/>
      <c r="P41" s="170"/>
      <c r="Q41" s="103" t="s">
        <v>119</v>
      </c>
      <c r="R41" s="103"/>
      <c r="S41" s="103"/>
      <c r="T41" s="103"/>
      <c r="U41" s="100" t="s">
        <v>120</v>
      </c>
      <c r="V41" s="101"/>
      <c r="W41" s="102"/>
      <c r="X41" s="30" t="s">
        <v>66</v>
      </c>
      <c r="Y41" s="94" t="s">
        <v>121</v>
      </c>
      <c r="Z41" s="94"/>
      <c r="AA41" s="94"/>
    </row>
    <row r="42" spans="1:27" ht="47.4" customHeight="1" x14ac:dyDescent="0.45">
      <c r="A42" s="29">
        <v>37</v>
      </c>
      <c r="B42" s="95" t="s">
        <v>3</v>
      </c>
      <c r="C42" s="96"/>
      <c r="D42" s="96"/>
      <c r="E42" s="97"/>
      <c r="F42" s="170">
        <v>155737</v>
      </c>
      <c r="G42" s="170"/>
      <c r="H42" s="170"/>
      <c r="I42" s="170"/>
      <c r="J42" s="170">
        <v>15573</v>
      </c>
      <c r="K42" s="170"/>
      <c r="L42" s="170"/>
      <c r="M42" s="170">
        <f t="shared" si="5"/>
        <v>171310</v>
      </c>
      <c r="N42" s="170"/>
      <c r="O42" s="170"/>
      <c r="P42" s="170"/>
      <c r="Q42" s="103" t="s">
        <v>74</v>
      </c>
      <c r="R42" s="103"/>
      <c r="S42" s="103"/>
      <c r="T42" s="103"/>
      <c r="U42" s="100" t="s">
        <v>221</v>
      </c>
      <c r="V42" s="101"/>
      <c r="W42" s="102"/>
      <c r="X42" s="30" t="s">
        <v>47</v>
      </c>
      <c r="Y42" s="94" t="s">
        <v>228</v>
      </c>
      <c r="Z42" s="94"/>
      <c r="AA42" s="94"/>
    </row>
    <row r="43" spans="1:27" ht="47.4" customHeight="1" x14ac:dyDescent="0.45">
      <c r="A43" s="29">
        <v>38</v>
      </c>
      <c r="B43" s="95" t="s">
        <v>24</v>
      </c>
      <c r="C43" s="96"/>
      <c r="D43" s="96"/>
      <c r="E43" s="97"/>
      <c r="F43" s="98">
        <v>188748</v>
      </c>
      <c r="G43" s="98"/>
      <c r="H43" s="98"/>
      <c r="I43" s="98"/>
      <c r="J43" s="98">
        <v>18874</v>
      </c>
      <c r="K43" s="98"/>
      <c r="L43" s="98"/>
      <c r="M43" s="98">
        <f>F43+J43</f>
        <v>207622</v>
      </c>
      <c r="N43" s="98"/>
      <c r="O43" s="98"/>
      <c r="P43" s="98"/>
      <c r="Q43" s="103" t="s">
        <v>122</v>
      </c>
      <c r="R43" s="103"/>
      <c r="S43" s="103"/>
      <c r="T43" s="103"/>
      <c r="U43" s="100" t="s">
        <v>123</v>
      </c>
      <c r="V43" s="101"/>
      <c r="W43" s="102"/>
      <c r="X43" s="30" t="s">
        <v>47</v>
      </c>
      <c r="Y43" s="94" t="s">
        <v>124</v>
      </c>
      <c r="Z43" s="94"/>
      <c r="AA43" s="94"/>
    </row>
    <row r="44" spans="1:27" ht="47.4" customHeight="1" x14ac:dyDescent="0.45">
      <c r="A44" s="27">
        <v>39</v>
      </c>
      <c r="B44" s="201" t="s">
        <v>8</v>
      </c>
      <c r="C44" s="202"/>
      <c r="D44" s="202"/>
      <c r="E44" s="203"/>
      <c r="F44" s="170">
        <v>528390</v>
      </c>
      <c r="G44" s="170"/>
      <c r="H44" s="170"/>
      <c r="I44" s="170"/>
      <c r="J44" s="170">
        <f t="shared" si="2"/>
        <v>52839</v>
      </c>
      <c r="K44" s="170"/>
      <c r="L44" s="170"/>
      <c r="M44" s="170">
        <f t="shared" ref="M44:M48" si="6">F44+J44</f>
        <v>581229</v>
      </c>
      <c r="N44" s="170"/>
      <c r="O44" s="170"/>
      <c r="P44" s="170"/>
      <c r="Q44" s="204" t="s">
        <v>74</v>
      </c>
      <c r="R44" s="204"/>
      <c r="S44" s="204"/>
      <c r="T44" s="204"/>
      <c r="U44" s="205" t="s">
        <v>125</v>
      </c>
      <c r="V44" s="206"/>
      <c r="W44" s="207"/>
      <c r="X44" s="28" t="s">
        <v>47</v>
      </c>
      <c r="Y44" s="200" t="s">
        <v>126</v>
      </c>
      <c r="Z44" s="200"/>
      <c r="AA44" s="200"/>
    </row>
    <row r="45" spans="1:27" ht="47.4" customHeight="1" x14ac:dyDescent="0.45">
      <c r="A45" s="29">
        <v>40</v>
      </c>
      <c r="B45" s="95" t="s">
        <v>10</v>
      </c>
      <c r="C45" s="96"/>
      <c r="D45" s="96"/>
      <c r="E45" s="97"/>
      <c r="F45" s="170">
        <v>490048</v>
      </c>
      <c r="G45" s="170"/>
      <c r="H45" s="170"/>
      <c r="I45" s="170"/>
      <c r="J45" s="170">
        <f t="shared" si="2"/>
        <v>49004.800000000003</v>
      </c>
      <c r="K45" s="170"/>
      <c r="L45" s="170"/>
      <c r="M45" s="170">
        <f t="shared" si="6"/>
        <v>539052.80000000005</v>
      </c>
      <c r="N45" s="170"/>
      <c r="O45" s="170"/>
      <c r="P45" s="170"/>
      <c r="Q45" s="103" t="s">
        <v>127</v>
      </c>
      <c r="R45" s="103"/>
      <c r="S45" s="103"/>
      <c r="T45" s="103"/>
      <c r="U45" s="100" t="s">
        <v>128</v>
      </c>
      <c r="V45" s="101"/>
      <c r="W45" s="102"/>
      <c r="X45" s="30" t="s">
        <v>47</v>
      </c>
      <c r="Y45" s="94" t="s">
        <v>129</v>
      </c>
      <c r="Z45" s="94"/>
      <c r="AA45" s="94"/>
    </row>
    <row r="46" spans="1:27" ht="47.4" customHeight="1" x14ac:dyDescent="0.45">
      <c r="A46" s="29">
        <v>41</v>
      </c>
      <c r="B46" s="95" t="s">
        <v>5</v>
      </c>
      <c r="C46" s="96"/>
      <c r="D46" s="96"/>
      <c r="E46" s="97"/>
      <c r="F46" s="170">
        <v>464600</v>
      </c>
      <c r="G46" s="170"/>
      <c r="H46" s="170"/>
      <c r="I46" s="170"/>
      <c r="J46" s="98">
        <f t="shared" si="2"/>
        <v>46460</v>
      </c>
      <c r="K46" s="98"/>
      <c r="L46" s="98"/>
      <c r="M46" s="98">
        <v>529494</v>
      </c>
      <c r="N46" s="98"/>
      <c r="O46" s="98"/>
      <c r="P46" s="98"/>
      <c r="Q46" s="103" t="s">
        <v>127</v>
      </c>
      <c r="R46" s="103"/>
      <c r="S46" s="103"/>
      <c r="T46" s="103"/>
      <c r="U46" s="100" t="s">
        <v>270</v>
      </c>
      <c r="V46" s="101"/>
      <c r="W46" s="102"/>
      <c r="X46" s="30" t="s">
        <v>47</v>
      </c>
      <c r="Y46" s="94" t="s">
        <v>271</v>
      </c>
      <c r="Z46" s="94"/>
      <c r="AA46" s="94"/>
    </row>
    <row r="47" spans="1:27" ht="47.4" customHeight="1" x14ac:dyDescent="0.45">
      <c r="A47" s="29">
        <v>42</v>
      </c>
      <c r="B47" s="95" t="s">
        <v>17</v>
      </c>
      <c r="C47" s="96"/>
      <c r="D47" s="96"/>
      <c r="E47" s="97"/>
      <c r="F47" s="170">
        <v>317200</v>
      </c>
      <c r="G47" s="170"/>
      <c r="H47" s="170"/>
      <c r="I47" s="170"/>
      <c r="J47" s="170">
        <f t="shared" si="2"/>
        <v>31720</v>
      </c>
      <c r="K47" s="170"/>
      <c r="L47" s="170"/>
      <c r="M47" s="170">
        <f t="shared" si="6"/>
        <v>348920</v>
      </c>
      <c r="N47" s="170"/>
      <c r="O47" s="170"/>
      <c r="P47" s="170"/>
      <c r="Q47" s="103" t="s">
        <v>88</v>
      </c>
      <c r="R47" s="103"/>
      <c r="S47" s="103"/>
      <c r="T47" s="103"/>
      <c r="U47" s="100" t="s">
        <v>130</v>
      </c>
      <c r="V47" s="101"/>
      <c r="W47" s="102"/>
      <c r="X47" s="30" t="s">
        <v>47</v>
      </c>
      <c r="Y47" s="94" t="s">
        <v>131</v>
      </c>
      <c r="Z47" s="94"/>
      <c r="AA47" s="94"/>
    </row>
    <row r="48" spans="1:27" ht="47.4" customHeight="1" thickBot="1" x14ac:dyDescent="0.5">
      <c r="A48" s="33">
        <v>43</v>
      </c>
      <c r="B48" s="184" t="s">
        <v>43</v>
      </c>
      <c r="C48" s="185"/>
      <c r="D48" s="185"/>
      <c r="E48" s="186"/>
      <c r="F48" s="119">
        <v>173040</v>
      </c>
      <c r="G48" s="119"/>
      <c r="H48" s="119"/>
      <c r="I48" s="119"/>
      <c r="J48" s="119">
        <f t="shared" si="2"/>
        <v>17304</v>
      </c>
      <c r="K48" s="119"/>
      <c r="L48" s="119"/>
      <c r="M48" s="119">
        <f t="shared" si="6"/>
        <v>190344</v>
      </c>
      <c r="N48" s="119"/>
      <c r="O48" s="119"/>
      <c r="P48" s="119"/>
      <c r="Q48" s="187" t="s">
        <v>68</v>
      </c>
      <c r="R48" s="187"/>
      <c r="S48" s="187"/>
      <c r="T48" s="187"/>
      <c r="U48" s="188" t="s">
        <v>132</v>
      </c>
      <c r="V48" s="189"/>
      <c r="W48" s="190"/>
      <c r="X48" s="34" t="s">
        <v>47</v>
      </c>
      <c r="Y48" s="191" t="s">
        <v>133</v>
      </c>
      <c r="Z48" s="191"/>
      <c r="AA48" s="191"/>
    </row>
    <row r="49" spans="1:36" ht="47.4" customHeight="1" thickBot="1" x14ac:dyDescent="0.5">
      <c r="F49" s="319">
        <f>SUM(F2:F48)</f>
        <v>32792362</v>
      </c>
      <c r="G49" s="320"/>
      <c r="H49" s="320"/>
      <c r="I49" s="321"/>
      <c r="J49" s="319">
        <f>SUM(J2:J48)</f>
        <v>3279212.7999999993</v>
      </c>
      <c r="K49" s="320"/>
      <c r="L49" s="321"/>
      <c r="M49" s="322">
        <f>SUM(M2:M48)</f>
        <v>36090008.799999997</v>
      </c>
      <c r="N49" s="322"/>
      <c r="O49" s="322"/>
      <c r="P49" s="323"/>
    </row>
    <row r="50" spans="1:36" ht="47.4" customHeight="1" x14ac:dyDescent="0.45">
      <c r="F50" s="35"/>
      <c r="G50" s="35"/>
      <c r="H50" s="35"/>
      <c r="I50" s="35"/>
      <c r="J50" s="35"/>
      <c r="K50" s="35"/>
      <c r="L50" s="35"/>
      <c r="M50" s="61"/>
      <c r="N50" s="61"/>
      <c r="O50" s="61"/>
      <c r="P50" s="61"/>
      <c r="Q50" s="35"/>
      <c r="R50" s="35"/>
    </row>
    <row r="51" spans="1:36" ht="6.6" customHeight="1" thickBot="1" x14ac:dyDescent="0.5">
      <c r="F51" s="35"/>
      <c r="G51" s="35"/>
      <c r="H51" s="35"/>
      <c r="I51" s="35"/>
      <c r="J51" s="35"/>
      <c r="K51" s="35"/>
      <c r="L51" s="35"/>
      <c r="M51" s="61"/>
      <c r="N51" s="61"/>
      <c r="O51" s="61"/>
      <c r="P51" s="61"/>
      <c r="Q51" s="35"/>
      <c r="R51" s="35"/>
    </row>
    <row r="52" spans="1:36" ht="37.200000000000003" customHeight="1" thickBot="1" x14ac:dyDescent="0.5">
      <c r="A52" s="25" t="s">
        <v>0</v>
      </c>
      <c r="B52" s="179" t="s">
        <v>1</v>
      </c>
      <c r="C52" s="180"/>
      <c r="D52" s="180"/>
      <c r="E52" s="181"/>
      <c r="F52" s="182" t="s">
        <v>44</v>
      </c>
      <c r="G52" s="182"/>
      <c r="H52" s="182"/>
      <c r="I52" s="182"/>
      <c r="J52" s="182" t="s">
        <v>45</v>
      </c>
      <c r="K52" s="182"/>
      <c r="L52" s="182"/>
      <c r="M52" s="182" t="s">
        <v>46</v>
      </c>
      <c r="N52" s="182"/>
      <c r="O52" s="182"/>
      <c r="P52" s="182"/>
      <c r="Q52" s="183" t="s">
        <v>48</v>
      </c>
      <c r="R52" s="183"/>
      <c r="S52" s="183"/>
      <c r="T52" s="183"/>
      <c r="U52" s="183"/>
      <c r="V52" s="183"/>
      <c r="W52" s="183"/>
      <c r="X52" s="183"/>
      <c r="Y52" s="183"/>
      <c r="Z52" s="183"/>
      <c r="AA52" s="183"/>
    </row>
    <row r="53" spans="1:36" ht="37.200000000000003" customHeight="1" x14ac:dyDescent="0.45">
      <c r="A53" s="104">
        <v>1</v>
      </c>
      <c r="B53" s="106" t="s">
        <v>134</v>
      </c>
      <c r="C53" s="107"/>
      <c r="D53" s="107"/>
      <c r="E53" s="108"/>
      <c r="F53" s="170">
        <v>14400000</v>
      </c>
      <c r="G53" s="170"/>
      <c r="H53" s="170"/>
      <c r="I53" s="170"/>
      <c r="J53" s="170">
        <f t="shared" ref="J53:J69" si="7">F53*0.1</f>
        <v>1440000</v>
      </c>
      <c r="K53" s="170"/>
      <c r="L53" s="170"/>
      <c r="M53" s="233">
        <f>F53+J53+F54+J54</f>
        <v>31790000</v>
      </c>
      <c r="N53" s="234"/>
      <c r="O53" s="234"/>
      <c r="P53" s="235"/>
      <c r="Q53" s="126" t="s">
        <v>135</v>
      </c>
      <c r="R53" s="127"/>
      <c r="S53" s="127"/>
      <c r="T53" s="128"/>
      <c r="U53" s="126" t="s">
        <v>136</v>
      </c>
      <c r="V53" s="127"/>
      <c r="W53" s="128"/>
      <c r="X53" s="132" t="s">
        <v>47</v>
      </c>
      <c r="Y53" s="134" t="s">
        <v>137</v>
      </c>
      <c r="Z53" s="135"/>
      <c r="AA53" s="136"/>
    </row>
    <row r="54" spans="1:36" ht="37.200000000000003" customHeight="1" x14ac:dyDescent="0.45">
      <c r="A54" s="284"/>
      <c r="B54" s="201"/>
      <c r="C54" s="202"/>
      <c r="D54" s="202"/>
      <c r="E54" s="203"/>
      <c r="F54" s="170">
        <v>14500000</v>
      </c>
      <c r="G54" s="170"/>
      <c r="H54" s="170"/>
      <c r="I54" s="170"/>
      <c r="J54" s="170">
        <f t="shared" si="7"/>
        <v>1450000</v>
      </c>
      <c r="K54" s="170"/>
      <c r="L54" s="170"/>
      <c r="M54" s="285"/>
      <c r="N54" s="286"/>
      <c r="O54" s="286"/>
      <c r="P54" s="287"/>
      <c r="Q54" s="205"/>
      <c r="R54" s="206"/>
      <c r="S54" s="206"/>
      <c r="T54" s="207"/>
      <c r="U54" s="205"/>
      <c r="V54" s="206"/>
      <c r="W54" s="207"/>
      <c r="X54" s="204"/>
      <c r="Y54" s="272"/>
      <c r="Z54" s="273"/>
      <c r="AA54" s="274"/>
    </row>
    <row r="55" spans="1:36" ht="37.200000000000003" customHeight="1" x14ac:dyDescent="0.45">
      <c r="A55" s="283">
        <v>2</v>
      </c>
      <c r="B55" s="261" t="s">
        <v>138</v>
      </c>
      <c r="C55" s="150"/>
      <c r="D55" s="150"/>
      <c r="E55" s="151"/>
      <c r="F55" s="170">
        <v>26500000</v>
      </c>
      <c r="G55" s="170"/>
      <c r="H55" s="170"/>
      <c r="I55" s="170"/>
      <c r="J55" s="170">
        <f t="shared" si="7"/>
        <v>2650000</v>
      </c>
      <c r="K55" s="170"/>
      <c r="L55" s="170"/>
      <c r="M55" s="262">
        <f>F55+J55+F56+J56</f>
        <v>45100000</v>
      </c>
      <c r="N55" s="263"/>
      <c r="O55" s="263"/>
      <c r="P55" s="264"/>
      <c r="Q55" s="209" t="s">
        <v>135</v>
      </c>
      <c r="R55" s="210"/>
      <c r="S55" s="210"/>
      <c r="T55" s="268"/>
      <c r="U55" s="209" t="s">
        <v>83</v>
      </c>
      <c r="V55" s="210"/>
      <c r="W55" s="268"/>
      <c r="X55" s="300" t="s">
        <v>47</v>
      </c>
      <c r="Y55" s="258" t="s">
        <v>227</v>
      </c>
      <c r="Z55" s="259"/>
      <c r="AA55" s="260"/>
    </row>
    <row r="56" spans="1:36" ht="37.200000000000003" customHeight="1" thickBot="1" x14ac:dyDescent="0.5">
      <c r="A56" s="105"/>
      <c r="B56" s="109"/>
      <c r="C56" s="110"/>
      <c r="D56" s="110"/>
      <c r="E56" s="111"/>
      <c r="F56" s="161">
        <v>14500000</v>
      </c>
      <c r="G56" s="162"/>
      <c r="H56" s="162"/>
      <c r="I56" s="163"/>
      <c r="J56" s="161">
        <f t="shared" si="7"/>
        <v>1450000</v>
      </c>
      <c r="K56" s="162"/>
      <c r="L56" s="163"/>
      <c r="M56" s="172"/>
      <c r="N56" s="173"/>
      <c r="O56" s="173"/>
      <c r="P56" s="174"/>
      <c r="Q56" s="129"/>
      <c r="R56" s="130"/>
      <c r="S56" s="130"/>
      <c r="T56" s="131"/>
      <c r="U56" s="129"/>
      <c r="V56" s="130"/>
      <c r="W56" s="131"/>
      <c r="X56" s="133"/>
      <c r="Y56" s="137"/>
      <c r="Z56" s="138"/>
      <c r="AA56" s="139"/>
    </row>
    <row r="57" spans="1:36" ht="37.200000000000003" customHeight="1" thickBot="1" x14ac:dyDescent="0.5">
      <c r="A57" s="171"/>
      <c r="B57" s="171"/>
      <c r="C57" s="171"/>
      <c r="D57" s="171"/>
      <c r="E57" s="171"/>
      <c r="F57" s="171"/>
      <c r="G57" s="171"/>
      <c r="H57" s="171"/>
      <c r="I57" s="171"/>
      <c r="J57" s="171"/>
      <c r="K57" s="171"/>
      <c r="L57" s="171"/>
      <c r="M57" s="171"/>
      <c r="N57" s="171"/>
      <c r="O57" s="171"/>
      <c r="P57" s="171"/>
      <c r="Q57" s="171"/>
      <c r="R57" s="171"/>
      <c r="S57" s="171"/>
      <c r="T57" s="171"/>
      <c r="U57" s="171"/>
      <c r="V57" s="171"/>
      <c r="W57" s="171"/>
      <c r="X57" s="171"/>
      <c r="Y57" s="171"/>
      <c r="Z57" s="171"/>
      <c r="AA57" s="171"/>
    </row>
    <row r="58" spans="1:36" ht="37.200000000000003" customHeight="1" x14ac:dyDescent="0.45">
      <c r="A58" s="31">
        <v>1</v>
      </c>
      <c r="B58" s="288" t="s">
        <v>139</v>
      </c>
      <c r="C58" s="289"/>
      <c r="D58" s="289"/>
      <c r="E58" s="290"/>
      <c r="F58" s="291">
        <v>2980400</v>
      </c>
      <c r="G58" s="292"/>
      <c r="H58" s="292"/>
      <c r="I58" s="293"/>
      <c r="J58" s="291">
        <f t="shared" si="7"/>
        <v>298040</v>
      </c>
      <c r="K58" s="292"/>
      <c r="L58" s="293"/>
      <c r="M58" s="291">
        <f t="shared" ref="M58:M62" si="8">F58+J58</f>
        <v>3278440</v>
      </c>
      <c r="N58" s="292"/>
      <c r="O58" s="292"/>
      <c r="P58" s="293"/>
      <c r="Q58" s="294" t="s">
        <v>71</v>
      </c>
      <c r="R58" s="295"/>
      <c r="S58" s="295"/>
      <c r="T58" s="296"/>
      <c r="U58" s="294" t="s">
        <v>272</v>
      </c>
      <c r="V58" s="295"/>
      <c r="W58" s="296"/>
      <c r="X58" s="81" t="s">
        <v>47</v>
      </c>
      <c r="Y58" s="297" t="s">
        <v>143</v>
      </c>
      <c r="Z58" s="298"/>
      <c r="AA58" s="299"/>
    </row>
    <row r="59" spans="1:36" ht="37.200000000000003" customHeight="1" x14ac:dyDescent="0.45">
      <c r="A59" s="29">
        <v>2</v>
      </c>
      <c r="B59" s="302" t="s">
        <v>145</v>
      </c>
      <c r="C59" s="303"/>
      <c r="D59" s="303"/>
      <c r="E59" s="304"/>
      <c r="F59" s="305">
        <v>691680</v>
      </c>
      <c r="G59" s="306"/>
      <c r="H59" s="306"/>
      <c r="I59" s="307"/>
      <c r="J59" s="305">
        <f t="shared" si="7"/>
        <v>69168</v>
      </c>
      <c r="K59" s="306"/>
      <c r="L59" s="307"/>
      <c r="M59" s="305">
        <f>F59+J59</f>
        <v>760848</v>
      </c>
      <c r="N59" s="306"/>
      <c r="O59" s="306"/>
      <c r="P59" s="307"/>
      <c r="Q59" s="99" t="s">
        <v>234</v>
      </c>
      <c r="R59" s="99"/>
      <c r="S59" s="99"/>
      <c r="T59" s="99"/>
      <c r="U59" s="309" t="s">
        <v>235</v>
      </c>
      <c r="V59" s="310"/>
      <c r="W59" s="311"/>
      <c r="X59" s="74" t="s">
        <v>47</v>
      </c>
      <c r="Y59" s="301" t="s">
        <v>236</v>
      </c>
      <c r="Z59" s="301"/>
      <c r="AA59" s="301"/>
    </row>
    <row r="60" spans="1:36" ht="37.200000000000003" customHeight="1" x14ac:dyDescent="0.45">
      <c r="A60" s="29">
        <v>3</v>
      </c>
      <c r="B60" s="302" t="s">
        <v>146</v>
      </c>
      <c r="C60" s="303"/>
      <c r="D60" s="303"/>
      <c r="E60" s="304"/>
      <c r="F60" s="426">
        <v>234000</v>
      </c>
      <c r="G60" s="426"/>
      <c r="H60" s="426"/>
      <c r="I60" s="426"/>
      <c r="J60" s="308">
        <f t="shared" si="7"/>
        <v>23400</v>
      </c>
      <c r="K60" s="308"/>
      <c r="L60" s="308"/>
      <c r="M60" s="308">
        <f t="shared" si="8"/>
        <v>257400</v>
      </c>
      <c r="N60" s="308"/>
      <c r="O60" s="308"/>
      <c r="P60" s="308"/>
      <c r="Q60" s="99" t="s">
        <v>85</v>
      </c>
      <c r="R60" s="99"/>
      <c r="S60" s="99"/>
      <c r="T60" s="99"/>
      <c r="U60" s="309" t="s">
        <v>273</v>
      </c>
      <c r="V60" s="310"/>
      <c r="W60" s="311"/>
      <c r="X60" s="74" t="s">
        <v>47</v>
      </c>
      <c r="Y60" s="301" t="s">
        <v>147</v>
      </c>
      <c r="Z60" s="301"/>
      <c r="AA60" s="301"/>
      <c r="AJ60" s="26">
        <v>2</v>
      </c>
    </row>
    <row r="61" spans="1:36" ht="37.200000000000003" customHeight="1" x14ac:dyDescent="0.45">
      <c r="A61" s="283">
        <v>4</v>
      </c>
      <c r="B61" s="261" t="s">
        <v>237</v>
      </c>
      <c r="C61" s="150"/>
      <c r="D61" s="150"/>
      <c r="E61" s="151"/>
      <c r="F61" s="170">
        <v>7000000</v>
      </c>
      <c r="G61" s="170"/>
      <c r="H61" s="170"/>
      <c r="I61" s="170"/>
      <c r="J61" s="98">
        <f t="shared" si="7"/>
        <v>700000</v>
      </c>
      <c r="K61" s="98"/>
      <c r="L61" s="98"/>
      <c r="M61" s="98">
        <f t="shared" si="8"/>
        <v>7700000</v>
      </c>
      <c r="N61" s="98"/>
      <c r="O61" s="98"/>
      <c r="P61" s="98"/>
      <c r="Q61" s="209" t="s">
        <v>51</v>
      </c>
      <c r="R61" s="210"/>
      <c r="S61" s="210"/>
      <c r="T61" s="268"/>
      <c r="U61" s="209" t="s">
        <v>225</v>
      </c>
      <c r="V61" s="210"/>
      <c r="W61" s="268"/>
      <c r="X61" s="300" t="s">
        <v>47</v>
      </c>
      <c r="Y61" s="258" t="s">
        <v>226</v>
      </c>
      <c r="Z61" s="259"/>
      <c r="AA61" s="260"/>
    </row>
    <row r="62" spans="1:36" ht="37.200000000000003" customHeight="1" x14ac:dyDescent="0.45">
      <c r="A62" s="284"/>
      <c r="B62" s="201"/>
      <c r="C62" s="202"/>
      <c r="D62" s="202"/>
      <c r="E62" s="203"/>
      <c r="F62" s="170">
        <v>2450000</v>
      </c>
      <c r="G62" s="170"/>
      <c r="H62" s="170"/>
      <c r="I62" s="170"/>
      <c r="J62" s="98">
        <f t="shared" si="7"/>
        <v>245000</v>
      </c>
      <c r="K62" s="98"/>
      <c r="L62" s="98"/>
      <c r="M62" s="98">
        <f t="shared" si="8"/>
        <v>2695000</v>
      </c>
      <c r="N62" s="98"/>
      <c r="O62" s="98"/>
      <c r="P62" s="98"/>
      <c r="Q62" s="205"/>
      <c r="R62" s="206"/>
      <c r="S62" s="206"/>
      <c r="T62" s="207"/>
      <c r="U62" s="205"/>
      <c r="V62" s="206"/>
      <c r="W62" s="207"/>
      <c r="X62" s="204"/>
      <c r="Y62" s="272"/>
      <c r="Z62" s="273"/>
      <c r="AA62" s="274"/>
    </row>
    <row r="63" spans="1:36" ht="37.200000000000003" customHeight="1" x14ac:dyDescent="0.45">
      <c r="A63" s="283">
        <v>5</v>
      </c>
      <c r="B63" s="261" t="s">
        <v>171</v>
      </c>
      <c r="C63" s="150"/>
      <c r="D63" s="150"/>
      <c r="E63" s="151"/>
      <c r="F63" s="170">
        <v>3470000</v>
      </c>
      <c r="G63" s="170"/>
      <c r="H63" s="170"/>
      <c r="I63" s="170"/>
      <c r="J63" s="98">
        <f t="shared" si="7"/>
        <v>347000</v>
      </c>
      <c r="K63" s="98"/>
      <c r="L63" s="98"/>
      <c r="M63" s="312">
        <f>F63+J63+F64+J64</f>
        <v>8107000</v>
      </c>
      <c r="N63" s="313"/>
      <c r="O63" s="313"/>
      <c r="P63" s="314"/>
      <c r="Q63" s="209" t="s">
        <v>112</v>
      </c>
      <c r="R63" s="210"/>
      <c r="S63" s="210"/>
      <c r="T63" s="268"/>
      <c r="U63" s="209" t="s">
        <v>95</v>
      </c>
      <c r="V63" s="210"/>
      <c r="W63" s="268"/>
      <c r="X63" s="300" t="s">
        <v>47</v>
      </c>
      <c r="Y63" s="258" t="s">
        <v>172</v>
      </c>
      <c r="Z63" s="259"/>
      <c r="AA63" s="260"/>
    </row>
    <row r="64" spans="1:36" ht="37.200000000000003" customHeight="1" x14ac:dyDescent="0.45">
      <c r="A64" s="284"/>
      <c r="B64" s="201"/>
      <c r="C64" s="202"/>
      <c r="D64" s="202"/>
      <c r="E64" s="203"/>
      <c r="F64" s="170">
        <v>3900000</v>
      </c>
      <c r="G64" s="170"/>
      <c r="H64" s="170"/>
      <c r="I64" s="170"/>
      <c r="J64" s="98">
        <f t="shared" si="7"/>
        <v>390000</v>
      </c>
      <c r="K64" s="98"/>
      <c r="L64" s="98"/>
      <c r="M64" s="269"/>
      <c r="N64" s="270"/>
      <c r="O64" s="270"/>
      <c r="P64" s="271"/>
      <c r="Q64" s="205"/>
      <c r="R64" s="206"/>
      <c r="S64" s="206"/>
      <c r="T64" s="207"/>
      <c r="U64" s="205"/>
      <c r="V64" s="206"/>
      <c r="W64" s="207"/>
      <c r="X64" s="204"/>
      <c r="Y64" s="272"/>
      <c r="Z64" s="273"/>
      <c r="AA64" s="274"/>
    </row>
    <row r="65" spans="1:39" ht="37.200000000000003" customHeight="1" x14ac:dyDescent="0.45">
      <c r="A65" s="29">
        <v>6</v>
      </c>
      <c r="B65" s="95" t="s">
        <v>264</v>
      </c>
      <c r="C65" s="96"/>
      <c r="D65" s="96"/>
      <c r="E65" s="97"/>
      <c r="F65" s="170">
        <v>3460000</v>
      </c>
      <c r="G65" s="170"/>
      <c r="H65" s="170"/>
      <c r="I65" s="170"/>
      <c r="J65" s="427">
        <f t="shared" si="7"/>
        <v>346000</v>
      </c>
      <c r="K65" s="428"/>
      <c r="L65" s="429"/>
      <c r="M65" s="141">
        <f>F65+J65</f>
        <v>3806000</v>
      </c>
      <c r="N65" s="142"/>
      <c r="O65" s="142"/>
      <c r="P65" s="143"/>
      <c r="Q65" s="100" t="s">
        <v>85</v>
      </c>
      <c r="R65" s="101"/>
      <c r="S65" s="101"/>
      <c r="T65" s="102"/>
      <c r="U65" s="100" t="s">
        <v>86</v>
      </c>
      <c r="V65" s="101"/>
      <c r="W65" s="102"/>
      <c r="X65" s="30" t="s">
        <v>47</v>
      </c>
      <c r="Y65" s="176" t="s">
        <v>87</v>
      </c>
      <c r="Z65" s="177"/>
      <c r="AA65" s="178"/>
    </row>
    <row r="66" spans="1:39" ht="37.200000000000003" customHeight="1" x14ac:dyDescent="0.45">
      <c r="A66" s="54">
        <v>7</v>
      </c>
      <c r="B66" s="95" t="s">
        <v>265</v>
      </c>
      <c r="C66" s="96"/>
      <c r="D66" s="96"/>
      <c r="E66" s="97"/>
      <c r="F66" s="170">
        <v>272800</v>
      </c>
      <c r="G66" s="170"/>
      <c r="H66" s="170"/>
      <c r="I66" s="170"/>
      <c r="J66" s="427">
        <f t="shared" si="7"/>
        <v>27280</v>
      </c>
      <c r="K66" s="428"/>
      <c r="L66" s="429"/>
      <c r="M66" s="269">
        <f>F66+J66</f>
        <v>300080</v>
      </c>
      <c r="N66" s="270"/>
      <c r="O66" s="270"/>
      <c r="P66" s="271"/>
      <c r="Q66" s="100" t="s">
        <v>52</v>
      </c>
      <c r="R66" s="101"/>
      <c r="S66" s="101"/>
      <c r="T66" s="102"/>
      <c r="U66" s="100" t="s">
        <v>80</v>
      </c>
      <c r="V66" s="101"/>
      <c r="W66" s="102"/>
      <c r="X66" s="30" t="s">
        <v>47</v>
      </c>
      <c r="Y66" s="176" t="s">
        <v>81</v>
      </c>
      <c r="Z66" s="177"/>
      <c r="AA66" s="178"/>
    </row>
    <row r="67" spans="1:39" ht="37.200000000000003" customHeight="1" x14ac:dyDescent="0.45">
      <c r="A67" s="29">
        <v>8</v>
      </c>
      <c r="B67" s="302" t="s">
        <v>154</v>
      </c>
      <c r="C67" s="303"/>
      <c r="D67" s="303"/>
      <c r="E67" s="304"/>
      <c r="F67" s="426">
        <v>320130</v>
      </c>
      <c r="G67" s="426"/>
      <c r="H67" s="426"/>
      <c r="I67" s="426"/>
      <c r="J67" s="308">
        <v>29930</v>
      </c>
      <c r="K67" s="308"/>
      <c r="L67" s="308"/>
      <c r="M67" s="308">
        <f>F67+J67</f>
        <v>350060</v>
      </c>
      <c r="N67" s="308"/>
      <c r="O67" s="308"/>
      <c r="P67" s="308"/>
      <c r="Q67" s="315" t="s">
        <v>155</v>
      </c>
      <c r="R67" s="315"/>
      <c r="S67" s="315"/>
      <c r="T67" s="315"/>
      <c r="U67" s="316" t="s">
        <v>156</v>
      </c>
      <c r="V67" s="317"/>
      <c r="W67" s="318"/>
      <c r="X67" s="79" t="s">
        <v>47</v>
      </c>
      <c r="Y67" s="338" t="s">
        <v>157</v>
      </c>
      <c r="Z67" s="338"/>
      <c r="AA67" s="338"/>
    </row>
    <row r="68" spans="1:39" ht="37.200000000000003" customHeight="1" x14ac:dyDescent="0.45">
      <c r="A68" s="54">
        <v>9</v>
      </c>
      <c r="B68" s="302" t="s">
        <v>140</v>
      </c>
      <c r="C68" s="303"/>
      <c r="D68" s="303"/>
      <c r="E68" s="304"/>
      <c r="F68" s="426">
        <f>M68/1.1</f>
        <v>81818.181818181809</v>
      </c>
      <c r="G68" s="426"/>
      <c r="H68" s="426"/>
      <c r="I68" s="426"/>
      <c r="J68" s="308">
        <f t="shared" si="7"/>
        <v>8181.8181818181811</v>
      </c>
      <c r="K68" s="308"/>
      <c r="L68" s="308"/>
      <c r="M68" s="308">
        <v>90000</v>
      </c>
      <c r="N68" s="308"/>
      <c r="O68" s="308"/>
      <c r="P68" s="308"/>
      <c r="Q68" s="99" t="s">
        <v>51</v>
      </c>
      <c r="R68" s="99"/>
      <c r="S68" s="99"/>
      <c r="T68" s="99"/>
      <c r="U68" s="309" t="s">
        <v>141</v>
      </c>
      <c r="V68" s="310"/>
      <c r="W68" s="311"/>
      <c r="X68" s="74" t="s">
        <v>47</v>
      </c>
      <c r="Y68" s="301" t="s">
        <v>142</v>
      </c>
      <c r="Z68" s="301"/>
      <c r="AA68" s="301"/>
    </row>
    <row r="69" spans="1:39" ht="37.200000000000003" customHeight="1" x14ac:dyDescent="0.45">
      <c r="A69" s="29">
        <v>10</v>
      </c>
      <c r="B69" s="302" t="s">
        <v>148</v>
      </c>
      <c r="C69" s="303"/>
      <c r="D69" s="303"/>
      <c r="E69" s="304"/>
      <c r="F69" s="426">
        <v>97700</v>
      </c>
      <c r="G69" s="426"/>
      <c r="H69" s="426"/>
      <c r="I69" s="426"/>
      <c r="J69" s="308">
        <f t="shared" si="7"/>
        <v>9770</v>
      </c>
      <c r="K69" s="308"/>
      <c r="L69" s="308"/>
      <c r="M69" s="308">
        <f>F69+J69</f>
        <v>107470</v>
      </c>
      <c r="N69" s="308"/>
      <c r="O69" s="308"/>
      <c r="P69" s="308"/>
      <c r="Q69" s="99" t="s">
        <v>135</v>
      </c>
      <c r="R69" s="99"/>
      <c r="S69" s="99"/>
      <c r="T69" s="99"/>
      <c r="U69" s="309" t="s">
        <v>149</v>
      </c>
      <c r="V69" s="310"/>
      <c r="W69" s="311"/>
      <c r="X69" s="74" t="s">
        <v>66</v>
      </c>
      <c r="Y69" s="301" t="s">
        <v>306</v>
      </c>
      <c r="Z69" s="301"/>
      <c r="AA69" s="301"/>
    </row>
    <row r="70" spans="1:39" ht="37.200000000000003" customHeight="1" thickBot="1" x14ac:dyDescent="0.5">
      <c r="A70" s="33">
        <v>11</v>
      </c>
      <c r="B70" s="326" t="s">
        <v>144</v>
      </c>
      <c r="C70" s="327"/>
      <c r="D70" s="327"/>
      <c r="E70" s="328"/>
      <c r="F70" s="332">
        <v>724100</v>
      </c>
      <c r="G70" s="332"/>
      <c r="H70" s="332"/>
      <c r="I70" s="332"/>
      <c r="J70" s="332">
        <v>65850</v>
      </c>
      <c r="K70" s="332"/>
      <c r="L70" s="332"/>
      <c r="M70" s="332">
        <f>F70+J70</f>
        <v>789950</v>
      </c>
      <c r="N70" s="332"/>
      <c r="O70" s="332"/>
      <c r="P70" s="332"/>
      <c r="Q70" s="333" t="s">
        <v>151</v>
      </c>
      <c r="R70" s="333"/>
      <c r="S70" s="333"/>
      <c r="T70" s="333"/>
      <c r="U70" s="334" t="s">
        <v>152</v>
      </c>
      <c r="V70" s="335"/>
      <c r="W70" s="336"/>
      <c r="X70" s="80" t="s">
        <v>66</v>
      </c>
      <c r="Y70" s="337" t="s">
        <v>307</v>
      </c>
      <c r="Z70" s="337"/>
      <c r="AA70" s="337"/>
    </row>
    <row r="71" spans="1:39" ht="37.200000000000003" customHeight="1" thickBot="1" x14ac:dyDescent="0.5">
      <c r="F71" s="319">
        <f>SUM(F58:F70)</f>
        <v>25682628.181818184</v>
      </c>
      <c r="G71" s="320"/>
      <c r="H71" s="320"/>
      <c r="I71" s="321"/>
      <c r="J71" s="319">
        <f>SUM(J58:J70)</f>
        <v>2559619.8181818184</v>
      </c>
      <c r="K71" s="320"/>
      <c r="L71" s="321"/>
      <c r="M71" s="322">
        <f>SUM(M58:M70)</f>
        <v>28242248</v>
      </c>
      <c r="N71" s="322"/>
      <c r="O71" s="322"/>
      <c r="P71" s="323"/>
    </row>
    <row r="72" spans="1:39" ht="33" customHeight="1" thickBot="1" x14ac:dyDescent="0.55000000000000004">
      <c r="F72" s="26"/>
      <c r="G72" s="26"/>
      <c r="H72" s="26"/>
      <c r="I72" s="26"/>
      <c r="P72" s="409" t="s">
        <v>173</v>
      </c>
      <c r="Q72" s="409"/>
      <c r="R72" s="409"/>
      <c r="S72" s="409"/>
      <c r="T72" s="430" t="s">
        <v>45</v>
      </c>
      <c r="U72" s="430"/>
      <c r="V72" s="430"/>
      <c r="W72" s="430"/>
      <c r="X72" s="410" t="s">
        <v>316</v>
      </c>
      <c r="Y72" s="410"/>
      <c r="Z72" s="410"/>
      <c r="AA72" s="410"/>
    </row>
    <row r="73" spans="1:39" ht="33" customHeight="1" x14ac:dyDescent="0.45">
      <c r="A73" s="431" t="s">
        <v>158</v>
      </c>
      <c r="B73" s="432"/>
      <c r="C73" s="432"/>
      <c r="D73" s="432"/>
      <c r="E73" s="432"/>
      <c r="F73" s="433">
        <f>M49</f>
        <v>36090008.799999997</v>
      </c>
      <c r="G73" s="434"/>
      <c r="H73" s="434"/>
      <c r="I73" s="435"/>
      <c r="L73" s="436" t="s">
        <v>165</v>
      </c>
      <c r="M73" s="439" t="s">
        <v>174</v>
      </c>
      <c r="N73" s="440"/>
      <c r="O73" s="441"/>
      <c r="P73" s="442">
        <v>2272727</v>
      </c>
      <c r="Q73" s="424"/>
      <c r="R73" s="424"/>
      <c r="S73" s="443"/>
      <c r="T73" s="455">
        <f>P73*0.1</f>
        <v>227272.7</v>
      </c>
      <c r="U73" s="456"/>
      <c r="V73" s="456"/>
      <c r="W73" s="457"/>
      <c r="X73" s="414">
        <f t="shared" ref="X73:X79" si="9">P73+T73</f>
        <v>2499999.7000000002</v>
      </c>
      <c r="Y73" s="415"/>
      <c r="Z73" s="415"/>
      <c r="AA73" s="416"/>
    </row>
    <row r="74" spans="1:39" ht="33" customHeight="1" thickBot="1" x14ac:dyDescent="0.5">
      <c r="A74" s="458" t="s">
        <v>159</v>
      </c>
      <c r="B74" s="459"/>
      <c r="C74" s="459"/>
      <c r="D74" s="459"/>
      <c r="E74" s="459"/>
      <c r="F74" s="460">
        <f>M71+M53+M55</f>
        <v>105132248</v>
      </c>
      <c r="G74" s="461"/>
      <c r="H74" s="461"/>
      <c r="I74" s="462"/>
      <c r="L74" s="437"/>
      <c r="M74" s="447" t="s">
        <v>175</v>
      </c>
      <c r="N74" s="448"/>
      <c r="O74" s="449"/>
      <c r="P74" s="450">
        <v>46620000</v>
      </c>
      <c r="Q74" s="142"/>
      <c r="R74" s="142"/>
      <c r="S74" s="451"/>
      <c r="T74" s="452">
        <f>P74*0.1</f>
        <v>4662000</v>
      </c>
      <c r="U74" s="453"/>
      <c r="V74" s="453"/>
      <c r="W74" s="454"/>
      <c r="X74" s="417">
        <f t="shared" si="9"/>
        <v>51282000</v>
      </c>
      <c r="Y74" s="418"/>
      <c r="Z74" s="418"/>
      <c r="AA74" s="419"/>
    </row>
    <row r="75" spans="1:39" ht="33" customHeight="1" thickBot="1" x14ac:dyDescent="0.5">
      <c r="A75" s="64"/>
      <c r="B75" s="64"/>
      <c r="C75" s="64"/>
      <c r="D75" s="64"/>
      <c r="E75" s="64"/>
      <c r="F75" s="444">
        <f>SUM(F73:F74)</f>
        <v>141222256.80000001</v>
      </c>
      <c r="G75" s="445"/>
      <c r="H75" s="445"/>
      <c r="I75" s="446"/>
      <c r="L75" s="437"/>
      <c r="M75" s="447" t="s">
        <v>176</v>
      </c>
      <c r="N75" s="448"/>
      <c r="O75" s="449"/>
      <c r="P75" s="450">
        <v>31244306</v>
      </c>
      <c r="Q75" s="142"/>
      <c r="R75" s="142"/>
      <c r="S75" s="451"/>
      <c r="T75" s="452">
        <f>ROUNDDOWN(P75*0.1,0)</f>
        <v>3124430</v>
      </c>
      <c r="U75" s="453"/>
      <c r="V75" s="453"/>
      <c r="W75" s="454"/>
      <c r="X75" s="417">
        <f t="shared" si="9"/>
        <v>34368736</v>
      </c>
      <c r="Y75" s="418"/>
      <c r="Z75" s="418"/>
      <c r="AA75" s="419"/>
    </row>
    <row r="76" spans="1:39" ht="33" customHeight="1" x14ac:dyDescent="0.45">
      <c r="A76" s="66"/>
      <c r="B76" s="66"/>
      <c r="C76" s="66"/>
      <c r="D76" s="66"/>
      <c r="E76" s="66"/>
      <c r="F76" s="66"/>
      <c r="G76" s="66"/>
      <c r="H76" s="66"/>
      <c r="I76" s="66"/>
      <c r="L76" s="437"/>
      <c r="M76" s="447" t="s">
        <v>177</v>
      </c>
      <c r="N76" s="448"/>
      <c r="O76" s="449"/>
      <c r="P76" s="450">
        <v>611600</v>
      </c>
      <c r="Q76" s="142"/>
      <c r="R76" s="142"/>
      <c r="S76" s="451"/>
      <c r="T76" s="452">
        <v>57200</v>
      </c>
      <c r="U76" s="453"/>
      <c r="V76" s="453"/>
      <c r="W76" s="454"/>
      <c r="X76" s="417">
        <f t="shared" si="9"/>
        <v>668800</v>
      </c>
      <c r="Y76" s="418"/>
      <c r="Z76" s="418"/>
      <c r="AA76" s="419"/>
    </row>
    <row r="77" spans="1:39" ht="33" customHeight="1" x14ac:dyDescent="0.45">
      <c r="A77" s="463" t="s">
        <v>160</v>
      </c>
      <c r="B77" s="346"/>
      <c r="C77" s="346"/>
      <c r="D77" s="346"/>
      <c r="E77" s="347"/>
      <c r="F77" s="411">
        <v>1369039</v>
      </c>
      <c r="G77" s="412"/>
      <c r="H77" s="412"/>
      <c r="I77" s="413"/>
      <c r="L77" s="437"/>
      <c r="M77" s="447" t="s">
        <v>178</v>
      </c>
      <c r="N77" s="448"/>
      <c r="O77" s="449"/>
      <c r="P77" s="450">
        <v>266200</v>
      </c>
      <c r="Q77" s="142"/>
      <c r="R77" s="142"/>
      <c r="S77" s="451"/>
      <c r="T77" s="452">
        <f t="shared" ref="T77" si="10">P77*0.1</f>
        <v>26620</v>
      </c>
      <c r="U77" s="453"/>
      <c r="V77" s="453"/>
      <c r="W77" s="454"/>
      <c r="X77" s="417">
        <f t="shared" si="9"/>
        <v>292820</v>
      </c>
      <c r="Y77" s="418"/>
      <c r="Z77" s="418"/>
      <c r="AA77" s="419"/>
    </row>
    <row r="78" spans="1:39" ht="33" customHeight="1" x14ac:dyDescent="0.45">
      <c r="A78" s="464"/>
      <c r="B78" s="465"/>
      <c r="C78" s="465"/>
      <c r="D78" s="465"/>
      <c r="E78" s="466"/>
      <c r="F78" s="411">
        <v>1733828</v>
      </c>
      <c r="G78" s="412"/>
      <c r="H78" s="412"/>
      <c r="I78" s="413"/>
      <c r="L78" s="437"/>
      <c r="M78" s="447" t="s">
        <v>179</v>
      </c>
      <c r="N78" s="448"/>
      <c r="O78" s="449"/>
      <c r="P78" s="450">
        <v>900350</v>
      </c>
      <c r="Q78" s="142"/>
      <c r="R78" s="142"/>
      <c r="S78" s="451"/>
      <c r="T78" s="452">
        <v>86075</v>
      </c>
      <c r="U78" s="453"/>
      <c r="V78" s="453"/>
      <c r="W78" s="454"/>
      <c r="X78" s="417">
        <f t="shared" si="9"/>
        <v>986425</v>
      </c>
      <c r="Y78" s="418"/>
      <c r="Z78" s="418"/>
      <c r="AA78" s="419"/>
    </row>
    <row r="79" spans="1:39" ht="33" customHeight="1" thickBot="1" x14ac:dyDescent="0.5">
      <c r="A79" s="464"/>
      <c r="B79" s="465"/>
      <c r="C79" s="465"/>
      <c r="D79" s="465"/>
      <c r="E79" s="466"/>
      <c r="F79" s="411">
        <v>3954948</v>
      </c>
      <c r="G79" s="412"/>
      <c r="H79" s="412"/>
      <c r="I79" s="413"/>
      <c r="L79" s="437"/>
      <c r="M79" s="447" t="s">
        <v>180</v>
      </c>
      <c r="N79" s="448"/>
      <c r="O79" s="449"/>
      <c r="P79" s="450">
        <v>1340000</v>
      </c>
      <c r="Q79" s="142"/>
      <c r="R79" s="142"/>
      <c r="S79" s="451"/>
      <c r="T79" s="452">
        <f>P79*0.1</f>
        <v>134000</v>
      </c>
      <c r="U79" s="453"/>
      <c r="V79" s="453"/>
      <c r="W79" s="454"/>
      <c r="X79" s="417">
        <f t="shared" si="9"/>
        <v>1474000</v>
      </c>
      <c r="Y79" s="418"/>
      <c r="Z79" s="418"/>
      <c r="AA79" s="419"/>
    </row>
    <row r="80" spans="1:39" ht="33" customHeight="1" thickBot="1" x14ac:dyDescent="0.5">
      <c r="A80" s="464"/>
      <c r="B80" s="465"/>
      <c r="C80" s="465"/>
      <c r="D80" s="465"/>
      <c r="E80" s="466"/>
      <c r="F80" s="411">
        <v>988710</v>
      </c>
      <c r="G80" s="412"/>
      <c r="H80" s="412"/>
      <c r="I80" s="413"/>
      <c r="L80" s="437"/>
      <c r="M80" s="345" t="s">
        <v>193</v>
      </c>
      <c r="N80" s="346"/>
      <c r="O80" s="347"/>
      <c r="P80" s="450">
        <v>1330000</v>
      </c>
      <c r="Q80" s="142"/>
      <c r="R80" s="142"/>
      <c r="S80" s="451"/>
      <c r="T80" s="452">
        <f>P80*0.1</f>
        <v>133000</v>
      </c>
      <c r="U80" s="453"/>
      <c r="V80" s="453"/>
      <c r="W80" s="454"/>
      <c r="X80" s="351">
        <f>P80+T80+P81</f>
        <v>1483830</v>
      </c>
      <c r="Y80" s="352"/>
      <c r="Z80" s="352"/>
      <c r="AA80" s="353"/>
      <c r="AI80" s="357">
        <v>9836925</v>
      </c>
      <c r="AJ80" s="358"/>
      <c r="AK80" s="358"/>
      <c r="AL80" s="358"/>
      <c r="AM80" s="359"/>
    </row>
    <row r="81" spans="1:48" ht="33" customHeight="1" thickBot="1" x14ac:dyDescent="0.5">
      <c r="A81" s="467"/>
      <c r="B81" s="349"/>
      <c r="C81" s="349"/>
      <c r="D81" s="349"/>
      <c r="E81" s="350"/>
      <c r="F81" s="468">
        <v>1122964</v>
      </c>
      <c r="G81" s="469"/>
      <c r="H81" s="469"/>
      <c r="I81" s="470"/>
      <c r="L81" s="437"/>
      <c r="M81" s="348"/>
      <c r="N81" s="349"/>
      <c r="O81" s="350"/>
      <c r="P81" s="471">
        <v>20830</v>
      </c>
      <c r="Q81" s="418"/>
      <c r="R81" s="418"/>
      <c r="S81" s="472"/>
      <c r="T81" s="473" t="s">
        <v>207</v>
      </c>
      <c r="U81" s="474"/>
      <c r="V81" s="474"/>
      <c r="W81" s="475"/>
      <c r="X81" s="354"/>
      <c r="Y81" s="355"/>
      <c r="Z81" s="355"/>
      <c r="AA81" s="356"/>
    </row>
    <row r="82" spans="1:48" ht="33" customHeight="1" thickBot="1" x14ac:dyDescent="0.5">
      <c r="A82" s="63"/>
      <c r="B82" s="63"/>
      <c r="C82" s="63"/>
      <c r="D82" s="63"/>
      <c r="E82" s="63"/>
      <c r="F82" s="444">
        <f>SUM(F77:F81)</f>
        <v>9169489</v>
      </c>
      <c r="G82" s="445"/>
      <c r="H82" s="445"/>
      <c r="I82" s="446"/>
      <c r="L82" s="438"/>
      <c r="M82" s="476" t="s">
        <v>288</v>
      </c>
      <c r="N82" s="477"/>
      <c r="O82" s="478"/>
      <c r="P82" s="479">
        <v>32836653</v>
      </c>
      <c r="Q82" s="401"/>
      <c r="R82" s="401"/>
      <c r="S82" s="480"/>
      <c r="T82" s="480">
        <f>P82*0.1</f>
        <v>3283665.3000000003</v>
      </c>
      <c r="U82" s="481"/>
      <c r="V82" s="481"/>
      <c r="W82" s="482"/>
      <c r="X82" s="400">
        <f>P82+T82</f>
        <v>36120318.299999997</v>
      </c>
      <c r="Y82" s="401"/>
      <c r="Z82" s="401"/>
      <c r="AA82" s="402"/>
      <c r="AB82" s="369">
        <v>20</v>
      </c>
      <c r="AC82" s="370"/>
      <c r="AD82" s="370"/>
      <c r="AE82" s="371"/>
      <c r="AI82" s="360" t="s">
        <v>326</v>
      </c>
      <c r="AJ82" s="360"/>
      <c r="AK82" s="361">
        <v>3200000</v>
      </c>
      <c r="AL82" s="361"/>
      <c r="AM82" s="361"/>
      <c r="AN82" s="361"/>
      <c r="AO82" s="362">
        <v>2200000</v>
      </c>
      <c r="AP82" s="362"/>
      <c r="AQ82" s="362"/>
      <c r="AR82" s="362"/>
      <c r="AS82" s="362">
        <v>1000000</v>
      </c>
      <c r="AT82" s="362"/>
      <c r="AU82" s="362"/>
      <c r="AV82" s="362"/>
    </row>
    <row r="83" spans="1:48" ht="33" customHeight="1" thickBot="1" x14ac:dyDescent="0.5">
      <c r="A83" s="463" t="s">
        <v>161</v>
      </c>
      <c r="B83" s="347"/>
      <c r="C83" s="483" t="s">
        <v>162</v>
      </c>
      <c r="D83" s="483"/>
      <c r="E83" s="483"/>
      <c r="F83" s="486">
        <v>1557861</v>
      </c>
      <c r="G83" s="486"/>
      <c r="H83" s="486"/>
      <c r="I83" s="487"/>
      <c r="L83" s="436" t="s">
        <v>170</v>
      </c>
      <c r="M83" s="439"/>
      <c r="N83" s="440"/>
      <c r="O83" s="441"/>
      <c r="P83" s="488">
        <v>52389194</v>
      </c>
      <c r="Q83" s="415"/>
      <c r="R83" s="415"/>
      <c r="S83" s="455"/>
      <c r="T83" s="455">
        <f>P83*0.1</f>
        <v>5238919.4000000004</v>
      </c>
      <c r="U83" s="456"/>
      <c r="V83" s="456"/>
      <c r="W83" s="457"/>
      <c r="X83" s="403">
        <f>P83+T83</f>
        <v>57628113.399999999</v>
      </c>
      <c r="Y83" s="404"/>
      <c r="Z83" s="404"/>
      <c r="AA83" s="405"/>
      <c r="AB83" s="93"/>
      <c r="AC83" s="93"/>
      <c r="AD83" s="93"/>
      <c r="AE83" s="93"/>
      <c r="AI83" s="360" t="s">
        <v>327</v>
      </c>
      <c r="AJ83" s="360"/>
      <c r="AK83" s="361">
        <v>5000000</v>
      </c>
      <c r="AL83" s="361"/>
      <c r="AM83" s="361"/>
      <c r="AN83" s="361"/>
      <c r="AO83" s="362">
        <v>5000000</v>
      </c>
      <c r="AP83" s="362"/>
      <c r="AQ83" s="362"/>
      <c r="AR83" s="362"/>
    </row>
    <row r="84" spans="1:48" ht="33" customHeight="1" thickBot="1" x14ac:dyDescent="0.5">
      <c r="A84" s="464"/>
      <c r="B84" s="466"/>
      <c r="C84" s="483"/>
      <c r="D84" s="483"/>
      <c r="E84" s="483"/>
      <c r="F84" s="412">
        <v>316680</v>
      </c>
      <c r="G84" s="412"/>
      <c r="H84" s="412"/>
      <c r="I84" s="413"/>
      <c r="L84" s="438"/>
      <c r="M84" s="476"/>
      <c r="N84" s="477"/>
      <c r="O84" s="478"/>
      <c r="P84" s="479">
        <v>5000000</v>
      </c>
      <c r="Q84" s="401"/>
      <c r="R84" s="401"/>
      <c r="S84" s="480"/>
      <c r="T84" s="479">
        <f>P84*0.1</f>
        <v>500000</v>
      </c>
      <c r="U84" s="401"/>
      <c r="V84" s="401"/>
      <c r="W84" s="402"/>
      <c r="X84" s="400">
        <f>P84+T84</f>
        <v>5500000</v>
      </c>
      <c r="Y84" s="401"/>
      <c r="Z84" s="401"/>
      <c r="AA84" s="402"/>
      <c r="AB84" s="369">
        <f>T83+T84</f>
        <v>5738919.4000000004</v>
      </c>
      <c r="AC84" s="370"/>
      <c r="AD84" s="370"/>
      <c r="AE84" s="371"/>
      <c r="AK84" s="361">
        <v>3000000</v>
      </c>
      <c r="AL84" s="361"/>
      <c r="AM84" s="361"/>
      <c r="AN84" s="361"/>
      <c r="AO84" s="363">
        <f>SUM(AO82:AO83)</f>
        <v>7200000</v>
      </c>
      <c r="AP84" s="364"/>
      <c r="AQ84" s="364"/>
      <c r="AR84" s="364"/>
    </row>
    <row r="85" spans="1:48" ht="33" customHeight="1" thickBot="1" x14ac:dyDescent="0.5">
      <c r="A85" s="464"/>
      <c r="B85" s="466"/>
      <c r="C85" s="483" t="s">
        <v>163</v>
      </c>
      <c r="D85" s="483"/>
      <c r="E85" s="483"/>
      <c r="F85" s="412">
        <v>184416</v>
      </c>
      <c r="G85" s="412"/>
      <c r="H85" s="412"/>
      <c r="I85" s="413"/>
      <c r="L85" s="35"/>
      <c r="M85" s="61"/>
      <c r="N85" s="40"/>
      <c r="O85" s="484">
        <f>SUM(P73:P84)</f>
        <v>174831860</v>
      </c>
      <c r="P85" s="322"/>
      <c r="Q85" s="322"/>
      <c r="R85" s="322"/>
      <c r="S85" s="485"/>
      <c r="T85" s="322">
        <f>SUM(T73:T84)</f>
        <v>17473182.399999999</v>
      </c>
      <c r="U85" s="322"/>
      <c r="V85" s="322"/>
      <c r="W85" s="323"/>
      <c r="X85" s="406"/>
      <c r="Y85" s="407"/>
      <c r="Z85" s="407"/>
      <c r="AA85" s="408"/>
      <c r="AO85" s="342">
        <f>AI80-AO84</f>
        <v>2636925</v>
      </c>
      <c r="AP85" s="343"/>
      <c r="AQ85" s="343"/>
      <c r="AR85" s="344"/>
    </row>
    <row r="86" spans="1:48" ht="33" customHeight="1" x14ac:dyDescent="0.45">
      <c r="A86" s="464"/>
      <c r="B86" s="466"/>
      <c r="C86" s="483" t="s">
        <v>164</v>
      </c>
      <c r="D86" s="483"/>
      <c r="E86" s="483"/>
      <c r="F86" s="412">
        <v>1580046</v>
      </c>
      <c r="G86" s="412"/>
      <c r="H86" s="412"/>
      <c r="I86" s="413"/>
      <c r="N86" s="62"/>
      <c r="O86" s="62"/>
      <c r="P86" s="62"/>
      <c r="V86" s="37"/>
      <c r="W86" s="37"/>
      <c r="X86" s="39"/>
      <c r="Y86" s="39"/>
      <c r="Z86" s="26"/>
      <c r="AA86" s="26"/>
    </row>
    <row r="87" spans="1:48" ht="33" customHeight="1" x14ac:dyDescent="0.45">
      <c r="A87" s="464"/>
      <c r="B87" s="466"/>
      <c r="C87" s="483" t="s">
        <v>257</v>
      </c>
      <c r="D87" s="483"/>
      <c r="E87" s="483"/>
      <c r="F87" s="412">
        <v>461442</v>
      </c>
      <c r="G87" s="412"/>
      <c r="H87" s="412"/>
      <c r="I87" s="413"/>
      <c r="N87" s="62"/>
      <c r="O87" s="62"/>
      <c r="P87" s="62"/>
      <c r="V87" s="37"/>
      <c r="W87" s="37"/>
      <c r="X87" s="26"/>
      <c r="Y87" s="26"/>
      <c r="Z87" s="26"/>
      <c r="AA87" s="26"/>
    </row>
    <row r="88" spans="1:48" ht="33" customHeight="1" x14ac:dyDescent="0.45">
      <c r="A88" s="464"/>
      <c r="B88" s="466"/>
      <c r="C88" s="483" t="s">
        <v>255</v>
      </c>
      <c r="D88" s="483"/>
      <c r="E88" s="483"/>
      <c r="F88" s="412">
        <v>81411</v>
      </c>
      <c r="G88" s="412"/>
      <c r="H88" s="412"/>
      <c r="I88" s="413"/>
      <c r="N88" s="62"/>
      <c r="O88" s="62"/>
      <c r="P88" s="62"/>
      <c r="V88" s="37"/>
      <c r="W88" s="37"/>
      <c r="X88" s="37"/>
      <c r="Y88" s="35"/>
      <c r="Z88" s="26"/>
      <c r="AA88" s="26"/>
    </row>
    <row r="89" spans="1:48" ht="33" customHeight="1" thickBot="1" x14ac:dyDescent="0.7">
      <c r="A89" s="464"/>
      <c r="B89" s="466"/>
      <c r="C89" s="483" t="s">
        <v>259</v>
      </c>
      <c r="D89" s="483"/>
      <c r="E89" s="483"/>
      <c r="F89" s="412">
        <v>215711</v>
      </c>
      <c r="G89" s="412"/>
      <c r="H89" s="412"/>
      <c r="I89" s="413"/>
      <c r="K89" s="489" t="s">
        <v>167</v>
      </c>
      <c r="L89" s="489"/>
      <c r="M89" s="489"/>
      <c r="N89" s="489"/>
      <c r="O89" s="489"/>
      <c r="P89" s="51"/>
      <c r="Q89" s="489" t="s">
        <v>168</v>
      </c>
      <c r="R89" s="489"/>
      <c r="S89" s="489"/>
      <c r="T89" s="489"/>
      <c r="U89" s="489"/>
      <c r="V89" s="38"/>
      <c r="W89" s="489" t="s">
        <v>169</v>
      </c>
      <c r="X89" s="489"/>
      <c r="Y89" s="489"/>
      <c r="Z89" s="489"/>
      <c r="AA89" s="489"/>
    </row>
    <row r="90" spans="1:48" ht="33" customHeight="1" x14ac:dyDescent="0.45">
      <c r="A90" s="464"/>
      <c r="B90" s="466"/>
      <c r="C90" s="483" t="s">
        <v>258</v>
      </c>
      <c r="D90" s="483"/>
      <c r="E90" s="483"/>
      <c r="F90" s="412">
        <v>183540</v>
      </c>
      <c r="G90" s="412"/>
      <c r="H90" s="412"/>
      <c r="I90" s="413"/>
      <c r="K90" s="490">
        <f>J94+F82+F75</f>
        <v>160290160.80000001</v>
      </c>
      <c r="L90" s="491"/>
      <c r="M90" s="491"/>
      <c r="N90" s="491"/>
      <c r="O90" s="492"/>
      <c r="Q90" s="490">
        <f>O85</f>
        <v>174831860</v>
      </c>
      <c r="R90" s="491"/>
      <c r="S90" s="491"/>
      <c r="T90" s="491"/>
      <c r="U90" s="492"/>
      <c r="V90" s="38"/>
      <c r="W90" s="490">
        <f>Q90-K90</f>
        <v>14541699.199999988</v>
      </c>
      <c r="X90" s="491"/>
      <c r="Y90" s="491"/>
      <c r="Z90" s="491"/>
      <c r="AA90" s="492"/>
    </row>
    <row r="91" spans="1:48" ht="33" customHeight="1" thickBot="1" x14ac:dyDescent="0.5">
      <c r="A91" s="464"/>
      <c r="B91" s="466"/>
      <c r="C91" s="483" t="s">
        <v>263</v>
      </c>
      <c r="D91" s="483"/>
      <c r="E91" s="483"/>
      <c r="F91" s="412">
        <v>533803</v>
      </c>
      <c r="G91" s="412"/>
      <c r="H91" s="412"/>
      <c r="I91" s="413"/>
      <c r="K91" s="493"/>
      <c r="L91" s="494"/>
      <c r="M91" s="494"/>
      <c r="N91" s="494"/>
      <c r="O91" s="495"/>
      <c r="Q91" s="493"/>
      <c r="R91" s="494"/>
      <c r="S91" s="494"/>
      <c r="T91" s="494"/>
      <c r="U91" s="495"/>
      <c r="V91" s="38"/>
      <c r="W91" s="493"/>
      <c r="X91" s="494"/>
      <c r="Y91" s="494"/>
      <c r="Z91" s="494"/>
      <c r="AA91" s="495"/>
    </row>
    <row r="92" spans="1:48" ht="33" customHeight="1" thickBot="1" x14ac:dyDescent="0.7">
      <c r="A92" s="464"/>
      <c r="B92" s="466"/>
      <c r="C92" s="503" t="s">
        <v>298</v>
      </c>
      <c r="D92" s="504"/>
      <c r="E92" s="505"/>
      <c r="F92" s="471">
        <v>18310</v>
      </c>
      <c r="G92" s="418"/>
      <c r="H92" s="418"/>
      <c r="I92" s="472"/>
      <c r="J92" s="65"/>
      <c r="K92" s="65"/>
      <c r="L92" s="65"/>
      <c r="M92" s="65"/>
      <c r="N92" s="40"/>
      <c r="O92" s="62"/>
      <c r="P92" s="62"/>
    </row>
    <row r="93" spans="1:48" ht="33" customHeight="1" thickBot="1" x14ac:dyDescent="0.55000000000000004">
      <c r="A93" s="464"/>
      <c r="B93" s="466"/>
      <c r="C93" s="483" t="s">
        <v>256</v>
      </c>
      <c r="D93" s="483"/>
      <c r="E93" s="483"/>
      <c r="F93" s="486">
        <v>397131</v>
      </c>
      <c r="G93" s="486"/>
      <c r="H93" s="486"/>
      <c r="I93" s="487"/>
      <c r="J93" s="26"/>
      <c r="K93" s="26"/>
      <c r="L93" s="26"/>
      <c r="M93" s="26"/>
      <c r="N93" s="26"/>
      <c r="O93" s="26"/>
      <c r="P93" s="26"/>
      <c r="Q93" s="372" t="s">
        <v>322</v>
      </c>
      <c r="R93" s="372"/>
      <c r="S93" s="372"/>
      <c r="T93" s="372"/>
      <c r="U93" s="372"/>
      <c r="W93" s="376">
        <f>W90-Q94</f>
        <v>11400479.199999988</v>
      </c>
      <c r="X93" s="377"/>
      <c r="Y93" s="377"/>
      <c r="Z93" s="377"/>
      <c r="AA93" s="378"/>
    </row>
    <row r="94" spans="1:48" ht="33" customHeight="1" thickBot="1" x14ac:dyDescent="0.5">
      <c r="A94" s="467"/>
      <c r="B94" s="350"/>
      <c r="C94" s="483" t="s">
        <v>305</v>
      </c>
      <c r="D94" s="483"/>
      <c r="E94" s="483"/>
      <c r="F94" s="412">
        <f>2200000+2168064</f>
        <v>4368064</v>
      </c>
      <c r="G94" s="412"/>
      <c r="H94" s="412"/>
      <c r="I94" s="413"/>
      <c r="J94" s="496">
        <f>SUM(F83:F94)</f>
        <v>9898415</v>
      </c>
      <c r="K94" s="497"/>
      <c r="L94" s="497"/>
      <c r="M94" s="498"/>
      <c r="N94" s="26"/>
      <c r="O94" s="26"/>
      <c r="P94" s="26"/>
      <c r="Q94" s="373">
        <v>3141220</v>
      </c>
      <c r="R94" s="374"/>
      <c r="S94" s="374"/>
      <c r="T94" s="374"/>
      <c r="U94" s="375"/>
      <c r="W94" s="379"/>
      <c r="X94" s="380"/>
      <c r="Y94" s="380"/>
      <c r="Z94" s="380"/>
      <c r="AA94" s="381"/>
    </row>
    <row r="95" spans="1:48" ht="47.4" customHeight="1" x14ac:dyDescent="0.45">
      <c r="A95" s="499" t="s">
        <v>299</v>
      </c>
      <c r="B95" s="499"/>
      <c r="C95" s="499"/>
      <c r="D95" s="499"/>
      <c r="E95" s="499"/>
      <c r="F95" s="499"/>
      <c r="G95" s="499"/>
      <c r="H95" s="499"/>
      <c r="I95" s="499"/>
      <c r="J95" s="499"/>
      <c r="K95" s="499"/>
      <c r="L95" s="499"/>
      <c r="M95" s="499"/>
      <c r="N95" s="499"/>
      <c r="O95" s="499"/>
      <c r="P95" s="499"/>
      <c r="Q95" s="499"/>
      <c r="R95" s="499"/>
      <c r="S95" s="499"/>
      <c r="T95" s="499"/>
      <c r="U95" s="499"/>
      <c r="V95" s="499"/>
      <c r="W95" s="499"/>
      <c r="X95" s="499"/>
      <c r="Y95" s="499"/>
      <c r="Z95" s="499"/>
      <c r="AA95" s="499"/>
    </row>
    <row r="96" spans="1:48" s="69" customFormat="1" ht="14.4" customHeight="1" x14ac:dyDescent="0.45">
      <c r="A96" s="499"/>
      <c r="B96" s="499"/>
      <c r="C96" s="499"/>
      <c r="D96" s="499"/>
      <c r="E96" s="499"/>
      <c r="F96" s="499"/>
      <c r="G96" s="499"/>
      <c r="H96" s="499"/>
      <c r="I96" s="499"/>
      <c r="J96" s="499"/>
      <c r="K96" s="499"/>
      <c r="L96" s="499"/>
      <c r="M96" s="499"/>
      <c r="N96" s="499"/>
      <c r="O96" s="499"/>
      <c r="P96" s="499"/>
      <c r="Q96" s="499"/>
      <c r="R96" s="499"/>
      <c r="S96" s="499"/>
      <c r="T96" s="499"/>
      <c r="U96" s="499"/>
      <c r="V96" s="499"/>
      <c r="W96" s="499"/>
      <c r="X96" s="499"/>
      <c r="Y96" s="499"/>
      <c r="Z96" s="499"/>
      <c r="AA96" s="499"/>
    </row>
    <row r="97" spans="1:27" s="69" customFormat="1" ht="35.4" customHeight="1" x14ac:dyDescent="0.45">
      <c r="A97" s="67"/>
      <c r="B97" s="365" t="s">
        <v>289</v>
      </c>
      <c r="C97" s="365"/>
      <c r="D97" s="365"/>
      <c r="E97" s="365"/>
      <c r="F97" s="365"/>
      <c r="G97" s="365"/>
      <c r="H97" s="68"/>
      <c r="I97" s="68"/>
      <c r="J97" s="68"/>
      <c r="K97" s="68"/>
      <c r="L97" s="68"/>
      <c r="M97" s="68"/>
      <c r="N97" s="68"/>
      <c r="O97" s="68"/>
      <c r="P97" s="68"/>
      <c r="Q97" s="67"/>
      <c r="R97" s="67"/>
      <c r="S97" s="67"/>
      <c r="T97" s="67"/>
      <c r="U97" s="67"/>
      <c r="V97" s="67"/>
      <c r="W97" s="67"/>
      <c r="X97" s="67"/>
      <c r="Y97" s="70"/>
      <c r="Z97" s="70"/>
      <c r="AA97" s="70"/>
    </row>
    <row r="98" spans="1:27" s="69" customFormat="1" ht="35.4" customHeight="1" x14ac:dyDescent="0.45">
      <c r="A98" s="67"/>
      <c r="B98" s="67"/>
      <c r="C98" s="500" t="s">
        <v>290</v>
      </c>
      <c r="D98" s="500"/>
      <c r="E98" s="500"/>
      <c r="F98" s="500"/>
      <c r="G98" s="501">
        <f>M53</f>
        <v>31790000</v>
      </c>
      <c r="H98" s="501"/>
      <c r="I98" s="501"/>
      <c r="J98" s="501"/>
      <c r="K98" s="501"/>
      <c r="L98" s="68"/>
      <c r="M98" s="386" t="s">
        <v>320</v>
      </c>
      <c r="N98" s="386"/>
      <c r="O98" s="386"/>
      <c r="P98" s="386"/>
      <c r="Q98" s="386"/>
      <c r="R98" s="386"/>
      <c r="S98" s="386"/>
      <c r="T98" s="386"/>
      <c r="U98" s="386"/>
      <c r="V98" s="386"/>
      <c r="W98" s="386"/>
      <c r="X98" s="386"/>
      <c r="Y98" s="386"/>
      <c r="Z98" s="386"/>
      <c r="AA98" s="70"/>
    </row>
    <row r="99" spans="1:27" s="69" customFormat="1" ht="35.4" customHeight="1" x14ac:dyDescent="0.45">
      <c r="A99" s="67"/>
      <c r="B99" s="67"/>
      <c r="C99" s="500" t="s">
        <v>291</v>
      </c>
      <c r="D99" s="500"/>
      <c r="E99" s="500"/>
      <c r="F99" s="500"/>
      <c r="G99" s="502">
        <f>M55</f>
        <v>45100000</v>
      </c>
      <c r="H99" s="502"/>
      <c r="I99" s="502"/>
      <c r="J99" s="502"/>
      <c r="K99" s="502"/>
      <c r="L99" s="68"/>
      <c r="M99" s="386"/>
      <c r="N99" s="386"/>
      <c r="O99" s="386"/>
      <c r="P99" s="386"/>
      <c r="Q99" s="386"/>
      <c r="R99" s="386"/>
      <c r="S99" s="386"/>
      <c r="T99" s="386"/>
      <c r="U99" s="386"/>
      <c r="V99" s="386"/>
      <c r="W99" s="386"/>
      <c r="X99" s="386"/>
      <c r="Y99" s="386"/>
      <c r="Z99" s="386"/>
      <c r="AA99" s="70"/>
    </row>
    <row r="100" spans="1:27" s="69" customFormat="1" ht="35.4" customHeight="1" x14ac:dyDescent="0.45">
      <c r="A100" s="67"/>
      <c r="B100" s="67"/>
      <c r="C100" s="67"/>
      <c r="D100" s="67"/>
      <c r="E100" s="67"/>
      <c r="F100" s="68"/>
      <c r="G100" s="68"/>
      <c r="H100" s="71"/>
      <c r="I100" s="71"/>
      <c r="J100" s="68"/>
      <c r="K100" s="68"/>
      <c r="L100" s="68"/>
      <c r="M100" s="68"/>
      <c r="N100" s="68"/>
      <c r="O100" s="68"/>
      <c r="P100" s="68"/>
      <c r="Q100" s="67"/>
      <c r="R100" s="67"/>
      <c r="S100" s="67"/>
      <c r="T100" s="67"/>
      <c r="U100" s="67"/>
      <c r="V100" s="67"/>
      <c r="W100" s="67"/>
      <c r="X100" s="67"/>
      <c r="Y100" s="70"/>
      <c r="Z100" s="70"/>
      <c r="AA100" s="70"/>
    </row>
    <row r="101" spans="1:27" s="69" customFormat="1" ht="35.4" customHeight="1" x14ac:dyDescent="0.4">
      <c r="A101" s="67"/>
      <c r="B101" s="365" t="s">
        <v>292</v>
      </c>
      <c r="C101" s="365"/>
      <c r="D101" s="365"/>
      <c r="E101" s="365"/>
      <c r="F101" s="365"/>
      <c r="G101" s="365"/>
      <c r="H101" s="72"/>
      <c r="I101" s="72"/>
      <c r="J101" s="68"/>
      <c r="K101" s="68"/>
      <c r="L101" s="508" t="s">
        <v>294</v>
      </c>
      <c r="M101" s="508"/>
      <c r="N101" s="508"/>
      <c r="O101" s="508"/>
      <c r="P101" s="68"/>
      <c r="Q101" s="67"/>
      <c r="R101" s="67"/>
      <c r="S101" s="67"/>
      <c r="T101" s="67"/>
      <c r="U101" s="67"/>
      <c r="V101" s="67"/>
      <c r="W101" s="67"/>
      <c r="X101" s="67"/>
      <c r="Y101" s="70"/>
      <c r="Z101" s="70"/>
      <c r="AA101" s="70"/>
    </row>
    <row r="102" spans="1:27" s="69" customFormat="1" ht="35.4" customHeight="1" x14ac:dyDescent="0.45">
      <c r="A102" s="67"/>
      <c r="B102" s="67"/>
      <c r="C102" s="365" t="s">
        <v>293</v>
      </c>
      <c r="D102" s="365"/>
      <c r="E102" s="365"/>
      <c r="F102" s="365"/>
      <c r="G102" s="366">
        <f>M49</f>
        <v>36090008.799999997</v>
      </c>
      <c r="H102" s="366"/>
      <c r="I102" s="366"/>
      <c r="J102" s="366"/>
      <c r="K102" s="366"/>
      <c r="L102" s="366">
        <v>8140</v>
      </c>
      <c r="M102" s="366"/>
      <c r="N102" s="366"/>
      <c r="O102" s="366"/>
      <c r="P102" s="506" t="s">
        <v>315</v>
      </c>
      <c r="Q102" s="507"/>
      <c r="R102" s="507"/>
      <c r="S102" s="507"/>
      <c r="T102" s="507"/>
      <c r="U102" s="507"/>
      <c r="V102" s="507"/>
      <c r="W102" s="507"/>
      <c r="X102" s="507"/>
      <c r="Y102" s="507"/>
      <c r="Z102" s="507"/>
      <c r="AA102" s="507"/>
    </row>
    <row r="103" spans="1:27" s="69" customFormat="1" ht="35.4" customHeight="1" x14ac:dyDescent="0.45">
      <c r="A103" s="67"/>
      <c r="B103" s="67"/>
      <c r="C103" s="365" t="s">
        <v>159</v>
      </c>
      <c r="D103" s="365"/>
      <c r="E103" s="365"/>
      <c r="F103" s="365"/>
      <c r="G103" s="366">
        <f>M71</f>
        <v>28242248</v>
      </c>
      <c r="H103" s="366"/>
      <c r="I103" s="366"/>
      <c r="J103" s="366"/>
      <c r="K103" s="366"/>
      <c r="L103" s="366">
        <v>1980</v>
      </c>
      <c r="M103" s="366"/>
      <c r="N103" s="366"/>
      <c r="O103" s="366"/>
      <c r="P103" s="506" t="s">
        <v>296</v>
      </c>
      <c r="Q103" s="507"/>
      <c r="R103" s="507"/>
      <c r="S103" s="507"/>
      <c r="T103" s="507"/>
      <c r="U103" s="507"/>
      <c r="V103" s="507"/>
      <c r="W103" s="507"/>
      <c r="X103" s="507"/>
      <c r="Y103" s="507"/>
      <c r="Z103" s="507"/>
      <c r="AA103" s="507"/>
    </row>
    <row r="104" spans="1:27" s="69" customFormat="1" ht="35.4" customHeight="1" thickBot="1" x14ac:dyDescent="0.5">
      <c r="A104" s="67"/>
      <c r="B104" s="67"/>
      <c r="C104" s="365" t="s">
        <v>297</v>
      </c>
      <c r="D104" s="365"/>
      <c r="E104" s="365"/>
      <c r="F104" s="365"/>
      <c r="G104" s="366">
        <f>F82</f>
        <v>9169489</v>
      </c>
      <c r="H104" s="366"/>
      <c r="I104" s="366"/>
      <c r="J104" s="366"/>
      <c r="K104" s="366"/>
      <c r="L104" s="366"/>
      <c r="M104" s="366"/>
      <c r="N104" s="366"/>
      <c r="O104" s="366"/>
      <c r="P104" s="68"/>
      <c r="Q104" s="67"/>
      <c r="R104" s="67"/>
      <c r="S104" s="67"/>
      <c r="T104" s="67"/>
      <c r="U104" s="67"/>
      <c r="V104" s="67"/>
      <c r="W104" s="67"/>
      <c r="X104" s="67"/>
      <c r="Y104" s="70"/>
      <c r="Z104" s="70"/>
      <c r="AA104" s="70"/>
    </row>
    <row r="105" spans="1:27" s="69" customFormat="1" ht="35.4" customHeight="1" x14ac:dyDescent="0.45">
      <c r="A105" s="67"/>
      <c r="B105" s="67"/>
      <c r="C105" s="365" t="s">
        <v>161</v>
      </c>
      <c r="D105" s="365"/>
      <c r="E105" s="365"/>
      <c r="F105" s="365"/>
      <c r="G105" s="366">
        <f>J94</f>
        <v>9898415</v>
      </c>
      <c r="H105" s="366"/>
      <c r="I105" s="366"/>
      <c r="J105" s="366"/>
      <c r="K105" s="366"/>
      <c r="L105" s="366"/>
      <c r="M105" s="366"/>
      <c r="N105" s="366"/>
      <c r="O105" s="366"/>
      <c r="P105" s="68"/>
      <c r="Q105" s="67"/>
      <c r="R105" s="193" t="s">
        <v>139</v>
      </c>
      <c r="S105" s="194"/>
      <c r="T105" s="194"/>
      <c r="U105" s="195"/>
      <c r="W105" s="510" t="s">
        <v>317</v>
      </c>
      <c r="X105" s="510"/>
      <c r="Y105" s="510"/>
      <c r="Z105" s="510"/>
      <c r="AA105" s="510"/>
    </row>
    <row r="106" spans="1:27" s="69" customFormat="1" ht="35.4" customHeight="1" x14ac:dyDescent="0.45">
      <c r="A106" s="67"/>
      <c r="B106" s="67"/>
      <c r="C106" s="67"/>
      <c r="D106" s="67"/>
      <c r="E106" s="67"/>
      <c r="F106" s="68"/>
      <c r="G106" s="73"/>
      <c r="H106" s="73"/>
      <c r="I106" s="73"/>
      <c r="J106" s="73"/>
      <c r="K106" s="73"/>
      <c r="L106" s="68"/>
      <c r="M106" s="68"/>
      <c r="N106" s="68"/>
      <c r="O106" s="68"/>
      <c r="P106" s="68"/>
      <c r="Q106" s="67"/>
      <c r="R106" s="95" t="s">
        <v>145</v>
      </c>
      <c r="S106" s="96"/>
      <c r="T106" s="96"/>
      <c r="U106" s="97"/>
      <c r="W106" s="511"/>
      <c r="X106" s="511"/>
      <c r="Y106" s="511"/>
      <c r="Z106" s="511"/>
      <c r="AA106" s="511"/>
    </row>
    <row r="107" spans="1:27" s="69" customFormat="1" ht="35.4" customHeight="1" x14ac:dyDescent="0.45">
      <c r="A107" s="67"/>
      <c r="B107" s="67"/>
      <c r="C107" s="67"/>
      <c r="D107" s="67"/>
      <c r="E107" s="67"/>
      <c r="F107" s="509" t="s">
        <v>301</v>
      </c>
      <c r="G107" s="509"/>
      <c r="H107" s="509"/>
      <c r="I107" s="509"/>
      <c r="J107" s="509"/>
      <c r="K107" s="509"/>
      <c r="L107" s="509"/>
      <c r="M107" s="509"/>
      <c r="N107" s="509"/>
      <c r="O107" s="509"/>
      <c r="P107" s="509"/>
      <c r="Q107" s="67"/>
      <c r="R107" s="95" t="s">
        <v>146</v>
      </c>
      <c r="S107" s="96"/>
      <c r="T107" s="96"/>
      <c r="U107" s="97"/>
      <c r="W107" s="512">
        <f>M70+M69+M68+M67+M60+M59+M58</f>
        <v>5634168</v>
      </c>
      <c r="X107" s="513"/>
      <c r="Y107" s="513"/>
      <c r="Z107" s="513"/>
      <c r="AA107" s="514"/>
    </row>
    <row r="108" spans="1:27" s="69" customFormat="1" ht="35.4" customHeight="1" x14ac:dyDescent="0.45">
      <c r="A108" s="67"/>
      <c r="B108" s="67"/>
      <c r="C108" s="67"/>
      <c r="D108" s="67"/>
      <c r="E108" s="67"/>
      <c r="F108" s="386" t="s">
        <v>302</v>
      </c>
      <c r="G108" s="386"/>
      <c r="H108" s="386"/>
      <c r="I108" s="386"/>
      <c r="J108" s="386"/>
      <c r="K108" s="386"/>
      <c r="L108" s="386"/>
      <c r="M108" s="386"/>
      <c r="N108" s="386"/>
      <c r="O108" s="386"/>
      <c r="P108" s="386"/>
      <c r="Q108" s="386"/>
      <c r="R108" s="95" t="s">
        <v>154</v>
      </c>
      <c r="S108" s="96"/>
      <c r="T108" s="96"/>
      <c r="U108" s="97"/>
      <c r="W108" s="515"/>
      <c r="X108" s="516"/>
      <c r="Y108" s="516"/>
      <c r="Z108" s="516"/>
      <c r="AA108" s="517"/>
    </row>
    <row r="109" spans="1:27" s="69" customFormat="1" ht="35.4" customHeight="1" thickBot="1" x14ac:dyDescent="0.5">
      <c r="A109" s="67"/>
      <c r="B109" s="67"/>
      <c r="C109" s="67"/>
      <c r="D109" s="67"/>
      <c r="E109" s="67"/>
      <c r="F109" s="68"/>
      <c r="G109" s="68"/>
      <c r="H109" s="68"/>
      <c r="I109" s="68"/>
      <c r="J109" s="68"/>
      <c r="K109" s="68"/>
      <c r="L109" s="68"/>
      <c r="M109" s="68"/>
      <c r="N109" s="68"/>
      <c r="O109" s="68"/>
      <c r="P109" s="68"/>
      <c r="Q109" s="67"/>
      <c r="R109" s="95" t="s">
        <v>140</v>
      </c>
      <c r="S109" s="96"/>
      <c r="T109" s="96"/>
      <c r="U109" s="97"/>
      <c r="V109" s="67"/>
      <c r="W109" s="512" t="s">
        <v>318</v>
      </c>
      <c r="X109" s="513"/>
      <c r="Y109" s="513"/>
      <c r="Z109" s="513"/>
      <c r="AA109" s="514"/>
    </row>
    <row r="110" spans="1:27" s="69" customFormat="1" ht="35.4" customHeight="1" x14ac:dyDescent="0.45">
      <c r="A110" s="67"/>
      <c r="B110" s="67"/>
      <c r="C110" s="365" t="s">
        <v>159</v>
      </c>
      <c r="D110" s="365"/>
      <c r="E110" s="365"/>
      <c r="F110" s="365"/>
      <c r="G110" s="366">
        <f>G103</f>
        <v>28242248</v>
      </c>
      <c r="H110" s="366"/>
      <c r="I110" s="366"/>
      <c r="J110" s="366"/>
      <c r="K110" s="366"/>
      <c r="L110" s="391">
        <v>1980</v>
      </c>
      <c r="M110" s="366"/>
      <c r="N110" s="366"/>
      <c r="O110" s="366"/>
      <c r="P110" s="68"/>
      <c r="Q110" s="67"/>
      <c r="R110" s="95" t="s">
        <v>148</v>
      </c>
      <c r="S110" s="96"/>
      <c r="T110" s="96"/>
      <c r="U110" s="97"/>
      <c r="V110" s="67"/>
      <c r="W110" s="518">
        <v>5000000</v>
      </c>
      <c r="X110" s="519"/>
      <c r="Y110" s="519"/>
      <c r="Z110" s="519"/>
      <c r="AA110" s="520"/>
    </row>
    <row r="111" spans="1:27" s="69" customFormat="1" ht="35.4" customHeight="1" thickBot="1" x14ac:dyDescent="0.5">
      <c r="A111" s="67"/>
      <c r="B111" s="67"/>
      <c r="C111" s="67"/>
      <c r="D111" s="67"/>
      <c r="E111" s="67"/>
      <c r="F111" s="68"/>
      <c r="G111" s="392">
        <v>-5000000</v>
      </c>
      <c r="H111" s="392"/>
      <c r="I111" s="392"/>
      <c r="J111" s="392"/>
      <c r="K111" s="392"/>
      <c r="L111" s="68"/>
      <c r="M111" s="68"/>
      <c r="N111" s="68"/>
      <c r="O111" s="68"/>
      <c r="P111" s="68"/>
      <c r="Q111" s="67"/>
      <c r="R111" s="184" t="s">
        <v>144</v>
      </c>
      <c r="S111" s="185"/>
      <c r="T111" s="185"/>
      <c r="U111" s="186"/>
      <c r="V111" s="67"/>
      <c r="W111" s="521"/>
      <c r="X111" s="522"/>
      <c r="Y111" s="522"/>
      <c r="Z111" s="522"/>
      <c r="AA111" s="523"/>
    </row>
    <row r="112" spans="1:27" s="69" customFormat="1" ht="35.4" customHeight="1" thickBot="1" x14ac:dyDescent="0.5">
      <c r="A112" s="67"/>
      <c r="B112" s="67"/>
      <c r="C112" s="67"/>
      <c r="D112" s="367" t="s">
        <v>321</v>
      </c>
      <c r="E112" s="367"/>
      <c r="F112" s="396"/>
      <c r="G112" s="393">
        <f>SUM(G110:G111)+L110+M112</f>
        <v>23244998</v>
      </c>
      <c r="H112" s="394"/>
      <c r="I112" s="394"/>
      <c r="J112" s="394"/>
      <c r="K112" s="395"/>
      <c r="L112" s="68"/>
      <c r="M112" s="397">
        <v>770</v>
      </c>
      <c r="N112" s="398"/>
      <c r="O112" s="399"/>
      <c r="P112" s="68"/>
      <c r="Q112" s="67"/>
      <c r="R112" s="67"/>
      <c r="S112" s="67"/>
      <c r="T112" s="67"/>
      <c r="U112" s="67"/>
      <c r="V112" s="67"/>
      <c r="W112" s="388" t="s">
        <v>319</v>
      </c>
      <c r="X112" s="388"/>
      <c r="Y112" s="388"/>
      <c r="Z112" s="388"/>
      <c r="AA112" s="388"/>
    </row>
    <row r="113" spans="1:27" s="69" customFormat="1" ht="35.4" customHeight="1" x14ac:dyDescent="0.45">
      <c r="A113" s="67"/>
      <c r="B113" s="67"/>
      <c r="C113" s="67"/>
      <c r="D113" s="67"/>
      <c r="E113" s="67"/>
      <c r="F113" s="68"/>
      <c r="G113" s="68"/>
      <c r="H113" s="68"/>
      <c r="I113" s="68"/>
      <c r="J113" s="68"/>
      <c r="K113" s="68"/>
      <c r="L113" s="68"/>
      <c r="M113" s="68"/>
      <c r="N113" s="68"/>
      <c r="O113" s="68"/>
      <c r="P113" s="68"/>
      <c r="Q113" s="67"/>
      <c r="R113" s="67"/>
      <c r="S113" s="67"/>
      <c r="T113" s="67"/>
      <c r="U113" s="67"/>
      <c r="V113" s="67"/>
      <c r="W113" s="389">
        <f>W107-W110</f>
        <v>634168</v>
      </c>
      <c r="X113" s="390"/>
      <c r="Y113" s="390"/>
      <c r="Z113" s="390"/>
      <c r="AA113" s="390"/>
    </row>
    <row r="114" spans="1:27" s="69" customFormat="1" ht="35.4" customHeight="1" x14ac:dyDescent="0.45">
      <c r="A114" s="67"/>
      <c r="B114" s="67"/>
      <c r="C114" s="67"/>
      <c r="D114" s="67"/>
      <c r="E114" s="67"/>
      <c r="F114" s="68"/>
      <c r="G114" s="68"/>
      <c r="H114" s="68"/>
      <c r="I114" s="68"/>
      <c r="J114" s="68"/>
      <c r="K114" s="68"/>
      <c r="L114" s="387" t="s">
        <v>325</v>
      </c>
      <c r="M114" s="387"/>
      <c r="N114" s="387"/>
      <c r="O114" s="387"/>
      <c r="P114" s="68"/>
      <c r="Q114" s="67"/>
      <c r="R114" s="67"/>
      <c r="S114" s="67"/>
      <c r="T114" s="67"/>
      <c r="U114" s="67"/>
      <c r="V114" s="67"/>
      <c r="W114" s="67"/>
      <c r="X114" s="67"/>
      <c r="Y114" s="70"/>
      <c r="Z114" s="70"/>
      <c r="AA114" s="70"/>
    </row>
    <row r="115" spans="1:27" s="69" customFormat="1" ht="35.4" customHeight="1" thickBot="1" x14ac:dyDescent="0.5">
      <c r="A115" s="67"/>
      <c r="B115" s="67"/>
      <c r="C115" s="365" t="s">
        <v>293</v>
      </c>
      <c r="D115" s="365"/>
      <c r="E115" s="365"/>
      <c r="F115" s="365"/>
      <c r="G115" s="366">
        <f>G102</f>
        <v>36090008.799999997</v>
      </c>
      <c r="H115" s="366"/>
      <c r="I115" s="366"/>
      <c r="J115" s="366"/>
      <c r="K115" s="366"/>
      <c r="L115" s="366"/>
      <c r="M115" s="366"/>
      <c r="N115" s="366"/>
      <c r="O115" s="366"/>
      <c r="P115" s="385" t="s">
        <v>324</v>
      </c>
      <c r="Q115" s="386"/>
      <c r="R115" s="386"/>
      <c r="S115" s="386"/>
      <c r="T115" s="386"/>
      <c r="U115" s="67"/>
      <c r="V115" s="67"/>
      <c r="W115" s="67"/>
      <c r="X115" s="67"/>
      <c r="Y115" s="70"/>
      <c r="Z115" s="70"/>
      <c r="AA115" s="70"/>
    </row>
    <row r="116" spans="1:27" s="69" customFormat="1" ht="35.4" customHeight="1" thickBot="1" x14ac:dyDescent="0.5">
      <c r="A116" s="67"/>
      <c r="B116" s="67"/>
      <c r="C116" s="367" t="s">
        <v>323</v>
      </c>
      <c r="D116" s="367"/>
      <c r="E116" s="367"/>
      <c r="F116" s="367"/>
      <c r="G116" s="366">
        <v>35971679</v>
      </c>
      <c r="H116" s="366"/>
      <c r="I116" s="366"/>
      <c r="J116" s="366"/>
      <c r="K116" s="366"/>
      <c r="L116" s="366">
        <v>8910</v>
      </c>
      <c r="M116" s="366"/>
      <c r="N116" s="366"/>
      <c r="O116" s="368"/>
      <c r="P116" s="382">
        <f>G115-G116</f>
        <v>118329.79999999702</v>
      </c>
      <c r="Q116" s="383"/>
      <c r="R116" s="383"/>
      <c r="S116" s="383"/>
      <c r="T116" s="384"/>
      <c r="U116" s="67"/>
      <c r="V116" s="67"/>
      <c r="W116" s="67"/>
      <c r="X116" s="67"/>
      <c r="Y116" s="70"/>
      <c r="Z116" s="70"/>
      <c r="AA116" s="70"/>
    </row>
    <row r="117" spans="1:27" s="69" customFormat="1" ht="47.4" customHeight="1" x14ac:dyDescent="0.45">
      <c r="A117" s="67"/>
      <c r="B117" s="67"/>
      <c r="C117" s="67"/>
      <c r="D117" s="67"/>
      <c r="E117" s="67"/>
      <c r="F117" s="68"/>
      <c r="G117" s="68"/>
      <c r="H117" s="68"/>
      <c r="I117" s="68"/>
      <c r="J117" s="68"/>
      <c r="K117" s="68"/>
      <c r="L117" s="68"/>
      <c r="M117" s="68"/>
      <c r="N117" s="68"/>
      <c r="O117" s="68"/>
      <c r="P117" s="68"/>
      <c r="Q117" s="67"/>
      <c r="R117" s="67"/>
      <c r="S117" s="67"/>
      <c r="T117" s="67"/>
      <c r="U117" s="67"/>
      <c r="V117" s="67"/>
      <c r="W117" s="67"/>
      <c r="X117" s="67"/>
      <c r="Y117" s="70"/>
      <c r="Z117" s="70"/>
      <c r="AA117" s="70"/>
    </row>
    <row r="118" spans="1:27" s="69" customFormat="1" ht="47.4" customHeight="1" x14ac:dyDescent="0.45">
      <c r="A118" s="67"/>
      <c r="B118" s="67"/>
      <c r="C118" s="67"/>
      <c r="D118" s="67"/>
      <c r="E118" s="67"/>
      <c r="F118" s="68"/>
      <c r="G118" s="68"/>
      <c r="H118" s="68"/>
      <c r="I118" s="68"/>
      <c r="J118" s="68"/>
      <c r="K118" s="68"/>
      <c r="L118" s="68"/>
      <c r="M118" s="68"/>
      <c r="N118" s="68"/>
      <c r="O118" s="68"/>
      <c r="P118" s="68"/>
      <c r="Q118" s="67"/>
      <c r="R118" s="67"/>
      <c r="S118" s="67"/>
      <c r="T118" s="67"/>
      <c r="U118" s="67"/>
      <c r="V118" s="67"/>
      <c r="W118" s="67"/>
      <c r="X118" s="67"/>
      <c r="Y118" s="70"/>
      <c r="Z118" s="70"/>
      <c r="AA118" s="70"/>
    </row>
    <row r="119" spans="1:27" s="69" customFormat="1" ht="47.4" customHeight="1" x14ac:dyDescent="0.45">
      <c r="A119" s="67"/>
      <c r="B119" s="67"/>
      <c r="C119" s="67"/>
      <c r="D119" s="67"/>
      <c r="E119" s="67"/>
      <c r="F119" s="68"/>
      <c r="G119" s="68"/>
      <c r="H119" s="68"/>
      <c r="I119" s="68"/>
      <c r="J119" s="68"/>
      <c r="K119" s="68"/>
      <c r="L119" s="68"/>
      <c r="M119" s="68"/>
      <c r="N119" s="68"/>
      <c r="O119" s="68"/>
      <c r="P119" s="68"/>
      <c r="Q119" s="67"/>
      <c r="R119" s="67"/>
      <c r="S119" s="67"/>
      <c r="T119" s="67"/>
      <c r="U119" s="67"/>
      <c r="V119" s="67"/>
      <c r="W119" s="67"/>
      <c r="X119" s="67"/>
      <c r="Y119" s="70"/>
      <c r="Z119" s="70"/>
      <c r="AA119" s="70"/>
    </row>
    <row r="120" spans="1:27" s="69" customFormat="1" ht="47.4" customHeight="1" x14ac:dyDescent="0.45">
      <c r="A120" s="67"/>
      <c r="B120" s="67"/>
      <c r="C120" s="67"/>
      <c r="D120" s="67"/>
      <c r="E120" s="67"/>
      <c r="F120" s="68"/>
      <c r="G120" s="68"/>
      <c r="H120" s="68"/>
      <c r="I120" s="68"/>
      <c r="J120" s="68"/>
      <c r="K120" s="68"/>
      <c r="L120" s="68"/>
      <c r="M120" s="68"/>
      <c r="N120" s="68"/>
      <c r="O120" s="68"/>
      <c r="P120" s="68"/>
      <c r="Q120" s="67"/>
      <c r="R120" s="67"/>
      <c r="S120" s="67"/>
      <c r="T120" s="67"/>
      <c r="U120" s="67"/>
      <c r="V120" s="67"/>
      <c r="W120" s="67"/>
      <c r="X120" s="67"/>
      <c r="Y120" s="70"/>
      <c r="Z120" s="70"/>
      <c r="AA120" s="70"/>
    </row>
    <row r="121" spans="1:27" s="69" customFormat="1" ht="47.4" customHeight="1" x14ac:dyDescent="0.45">
      <c r="A121" s="67"/>
      <c r="B121" s="67"/>
      <c r="C121" s="67"/>
      <c r="D121" s="67"/>
      <c r="E121" s="67"/>
      <c r="F121" s="68"/>
      <c r="G121" s="68"/>
      <c r="H121" s="68"/>
      <c r="I121" s="68"/>
      <c r="J121" s="68"/>
      <c r="K121" s="68"/>
      <c r="L121" s="68"/>
      <c r="M121" s="68"/>
      <c r="N121" s="68"/>
      <c r="O121" s="68"/>
      <c r="P121" s="68"/>
      <c r="Q121" s="67"/>
      <c r="R121" s="67"/>
      <c r="S121" s="67"/>
      <c r="T121" s="67"/>
      <c r="U121" s="67"/>
      <c r="V121" s="67"/>
      <c r="W121" s="67"/>
      <c r="X121" s="67"/>
      <c r="Y121" s="70"/>
      <c r="Z121" s="70"/>
      <c r="AA121" s="70"/>
    </row>
    <row r="122" spans="1:27" s="69" customFormat="1" ht="47.4" customHeight="1" x14ac:dyDescent="0.45">
      <c r="A122" s="67"/>
      <c r="B122" s="67"/>
      <c r="C122" s="67"/>
      <c r="D122" s="67"/>
      <c r="E122" s="67"/>
      <c r="F122" s="68"/>
      <c r="G122" s="68"/>
      <c r="H122" s="68"/>
      <c r="I122" s="68"/>
      <c r="J122" s="68"/>
      <c r="K122" s="68"/>
      <c r="L122" s="68"/>
      <c r="M122" s="68"/>
      <c r="N122" s="68"/>
      <c r="O122" s="68"/>
      <c r="P122" s="68"/>
      <c r="Q122" s="67"/>
      <c r="R122" s="67"/>
      <c r="S122" s="67"/>
      <c r="T122" s="67"/>
      <c r="U122" s="67"/>
      <c r="V122" s="67"/>
      <c r="W122" s="67"/>
      <c r="X122" s="67"/>
      <c r="Y122" s="70"/>
      <c r="Z122" s="70"/>
      <c r="AA122" s="70"/>
    </row>
    <row r="123" spans="1:27" s="69" customFormat="1" ht="47.4" customHeight="1" x14ac:dyDescent="0.45">
      <c r="A123" s="67"/>
      <c r="B123" s="67"/>
      <c r="C123" s="67"/>
      <c r="D123" s="67"/>
      <c r="E123" s="67"/>
      <c r="F123" s="68"/>
      <c r="G123" s="68"/>
      <c r="H123" s="68"/>
      <c r="I123" s="68"/>
      <c r="J123" s="68"/>
      <c r="K123" s="68"/>
      <c r="L123" s="68"/>
      <c r="M123" s="68"/>
      <c r="N123" s="68"/>
      <c r="O123" s="68"/>
      <c r="P123" s="68"/>
      <c r="Q123" s="67"/>
      <c r="R123" s="67"/>
      <c r="S123" s="67"/>
      <c r="T123" s="67"/>
      <c r="U123" s="67"/>
      <c r="V123" s="67"/>
      <c r="W123" s="67"/>
      <c r="X123" s="67"/>
      <c r="Y123" s="70"/>
      <c r="Z123" s="70"/>
      <c r="AA123" s="70"/>
    </row>
    <row r="124" spans="1:27" s="69" customFormat="1" ht="47.4" customHeight="1" x14ac:dyDescent="0.45">
      <c r="A124" s="67"/>
      <c r="B124" s="67"/>
      <c r="C124" s="67"/>
      <c r="D124" s="67"/>
      <c r="E124" s="67"/>
      <c r="F124" s="68"/>
      <c r="G124" s="68"/>
      <c r="H124" s="68"/>
      <c r="I124" s="68"/>
      <c r="J124" s="68"/>
      <c r="K124" s="68"/>
      <c r="L124" s="68"/>
      <c r="M124" s="68"/>
      <c r="N124" s="68"/>
      <c r="O124" s="68"/>
      <c r="P124" s="68"/>
      <c r="Q124" s="67"/>
      <c r="R124" s="67"/>
      <c r="S124" s="67"/>
      <c r="T124" s="67"/>
      <c r="U124" s="67"/>
      <c r="V124" s="67"/>
      <c r="W124" s="67"/>
      <c r="X124" s="67"/>
      <c r="Y124" s="70"/>
      <c r="Z124" s="70"/>
      <c r="AA124" s="70"/>
    </row>
    <row r="125" spans="1:27" s="69" customFormat="1" ht="47.4" customHeight="1" x14ac:dyDescent="0.45">
      <c r="A125" s="67"/>
      <c r="B125" s="67"/>
      <c r="C125" s="67"/>
      <c r="D125" s="67"/>
      <c r="E125" s="67"/>
      <c r="F125" s="68"/>
      <c r="G125" s="68"/>
      <c r="H125" s="68"/>
      <c r="I125" s="68"/>
      <c r="J125" s="68"/>
      <c r="K125" s="68"/>
      <c r="L125" s="68"/>
      <c r="M125" s="68"/>
      <c r="N125" s="68"/>
      <c r="O125" s="68"/>
      <c r="P125" s="68"/>
      <c r="Q125" s="67"/>
      <c r="R125" s="67"/>
      <c r="S125" s="67"/>
      <c r="T125" s="67"/>
      <c r="U125" s="67"/>
      <c r="V125" s="67"/>
      <c r="W125" s="67"/>
      <c r="X125" s="67"/>
      <c r="Y125" s="70"/>
      <c r="Z125" s="70"/>
      <c r="AA125" s="70"/>
    </row>
    <row r="126" spans="1:27" s="69" customFormat="1" ht="47.4" customHeight="1" x14ac:dyDescent="0.45">
      <c r="A126" s="67"/>
      <c r="B126" s="67"/>
      <c r="C126" s="67"/>
      <c r="D126" s="67"/>
      <c r="E126" s="67"/>
      <c r="F126" s="68"/>
      <c r="G126" s="68"/>
      <c r="H126" s="68"/>
      <c r="I126" s="68"/>
      <c r="J126" s="68"/>
      <c r="K126" s="68"/>
      <c r="L126" s="68"/>
      <c r="M126" s="68"/>
      <c r="N126" s="68"/>
      <c r="O126" s="68"/>
      <c r="P126" s="68"/>
      <c r="Q126" s="67"/>
      <c r="R126" s="67"/>
      <c r="S126" s="67"/>
      <c r="T126" s="67"/>
      <c r="U126" s="67"/>
      <c r="V126" s="67"/>
      <c r="W126" s="67"/>
      <c r="X126" s="67"/>
      <c r="Y126" s="70"/>
      <c r="Z126" s="70"/>
      <c r="AA126" s="70"/>
    </row>
    <row r="127" spans="1:27" s="69" customFormat="1" ht="47.4" customHeight="1" x14ac:dyDescent="0.45">
      <c r="A127" s="67"/>
      <c r="B127" s="67"/>
      <c r="C127" s="67"/>
      <c r="D127" s="67"/>
      <c r="E127" s="67"/>
      <c r="F127" s="68"/>
      <c r="G127" s="68"/>
      <c r="H127" s="68"/>
      <c r="I127" s="68"/>
      <c r="J127" s="68"/>
      <c r="K127" s="68"/>
      <c r="L127" s="68"/>
      <c r="M127" s="68"/>
      <c r="N127" s="68"/>
      <c r="O127" s="68"/>
      <c r="P127" s="68"/>
      <c r="Q127" s="67"/>
      <c r="R127" s="67"/>
      <c r="S127" s="67"/>
      <c r="T127" s="67"/>
      <c r="U127" s="67"/>
      <c r="V127" s="67"/>
      <c r="W127" s="67"/>
      <c r="X127" s="67"/>
      <c r="Y127" s="70"/>
      <c r="Z127" s="70"/>
      <c r="AA127" s="70"/>
    </row>
    <row r="128" spans="1:27" s="69" customFormat="1" ht="47.4" customHeight="1" x14ac:dyDescent="0.45">
      <c r="A128" s="67"/>
      <c r="B128" s="67"/>
      <c r="C128" s="67"/>
      <c r="D128" s="67"/>
      <c r="E128" s="67"/>
      <c r="F128" s="68"/>
      <c r="G128" s="68"/>
      <c r="H128" s="68"/>
      <c r="I128" s="68"/>
      <c r="J128" s="68"/>
      <c r="K128" s="68"/>
      <c r="L128" s="68"/>
      <c r="M128" s="68"/>
      <c r="N128" s="68"/>
      <c r="O128" s="68"/>
      <c r="P128" s="68"/>
      <c r="Q128" s="67"/>
      <c r="R128" s="67"/>
      <c r="S128" s="67"/>
      <c r="T128" s="67"/>
      <c r="U128" s="67"/>
      <c r="V128" s="67"/>
      <c r="W128" s="67"/>
      <c r="X128" s="67"/>
      <c r="Y128" s="70"/>
      <c r="Z128" s="70"/>
      <c r="AA128" s="70"/>
    </row>
    <row r="129" spans="1:27" s="69" customFormat="1" ht="47.4" customHeight="1" x14ac:dyDescent="0.45">
      <c r="A129" s="67"/>
      <c r="B129" s="67"/>
      <c r="C129" s="67"/>
      <c r="D129" s="67"/>
      <c r="E129" s="67"/>
      <c r="F129" s="68"/>
      <c r="G129" s="68"/>
      <c r="H129" s="68"/>
      <c r="I129" s="68"/>
      <c r="J129" s="68"/>
      <c r="K129" s="68"/>
      <c r="L129" s="68"/>
      <c r="M129" s="68"/>
      <c r="N129" s="68"/>
      <c r="O129" s="68"/>
      <c r="P129" s="68"/>
      <c r="Q129" s="67"/>
      <c r="R129" s="67"/>
      <c r="S129" s="67"/>
      <c r="T129" s="67"/>
      <c r="U129" s="67"/>
      <c r="V129" s="67"/>
      <c r="W129" s="67"/>
      <c r="X129" s="67"/>
      <c r="Y129" s="70"/>
      <c r="Z129" s="70"/>
      <c r="AA129" s="70"/>
    </row>
    <row r="130" spans="1:27" s="69" customFormat="1" ht="47.4" customHeight="1" x14ac:dyDescent="0.45">
      <c r="A130" s="67"/>
      <c r="B130" s="67"/>
      <c r="C130" s="67"/>
      <c r="D130" s="67"/>
      <c r="E130" s="67"/>
      <c r="F130" s="68"/>
      <c r="G130" s="68"/>
      <c r="H130" s="68"/>
      <c r="I130" s="68"/>
      <c r="J130" s="68"/>
      <c r="K130" s="68"/>
      <c r="L130" s="68"/>
      <c r="M130" s="68"/>
      <c r="N130" s="68"/>
      <c r="O130" s="68"/>
      <c r="P130" s="68"/>
      <c r="Q130" s="67"/>
      <c r="R130" s="67"/>
      <c r="S130" s="67"/>
      <c r="T130" s="67"/>
      <c r="U130" s="67"/>
      <c r="V130" s="67"/>
      <c r="W130" s="67"/>
      <c r="X130" s="67"/>
      <c r="Y130" s="70"/>
      <c r="Z130" s="70"/>
      <c r="AA130" s="70"/>
    </row>
    <row r="131" spans="1:27" s="69" customFormat="1" ht="47.4" customHeight="1" x14ac:dyDescent="0.45">
      <c r="A131" s="67"/>
      <c r="B131" s="67"/>
      <c r="C131" s="67"/>
      <c r="D131" s="67"/>
      <c r="E131" s="67"/>
      <c r="F131" s="68"/>
      <c r="G131" s="68"/>
      <c r="H131" s="68"/>
      <c r="I131" s="68"/>
      <c r="J131" s="68"/>
      <c r="K131" s="68"/>
      <c r="L131" s="68"/>
      <c r="M131" s="68"/>
      <c r="N131" s="68"/>
      <c r="O131" s="68"/>
      <c r="P131" s="68"/>
      <c r="Q131" s="67"/>
      <c r="R131" s="67"/>
      <c r="S131" s="67"/>
      <c r="T131" s="67"/>
      <c r="U131" s="67"/>
      <c r="V131" s="67"/>
      <c r="W131" s="67"/>
      <c r="X131" s="67"/>
      <c r="Y131" s="70"/>
      <c r="Z131" s="70"/>
      <c r="AA131" s="70"/>
    </row>
    <row r="132" spans="1:27" s="69" customFormat="1" ht="47.4" customHeight="1" x14ac:dyDescent="0.45">
      <c r="A132" s="67"/>
      <c r="B132" s="67"/>
      <c r="C132" s="67"/>
      <c r="D132" s="67"/>
      <c r="E132" s="67"/>
      <c r="F132" s="68"/>
      <c r="G132" s="68"/>
      <c r="H132" s="68"/>
      <c r="I132" s="68"/>
      <c r="J132" s="68"/>
      <c r="K132" s="68"/>
      <c r="L132" s="68"/>
      <c r="M132" s="68"/>
      <c r="N132" s="68"/>
      <c r="O132" s="68"/>
      <c r="P132" s="68"/>
      <c r="Q132" s="67"/>
      <c r="R132" s="67"/>
      <c r="S132" s="67"/>
      <c r="T132" s="67"/>
      <c r="U132" s="67"/>
      <c r="V132" s="67"/>
      <c r="W132" s="67"/>
      <c r="X132" s="67"/>
      <c r="Y132" s="70"/>
      <c r="Z132" s="70"/>
      <c r="AA132" s="70"/>
    </row>
    <row r="133" spans="1:27" s="69" customFormat="1" ht="47.4" customHeight="1" x14ac:dyDescent="0.45">
      <c r="A133" s="67"/>
      <c r="B133" s="67"/>
      <c r="C133" s="67"/>
      <c r="D133" s="67"/>
      <c r="E133" s="67"/>
      <c r="F133" s="68"/>
      <c r="G133" s="68"/>
      <c r="H133" s="68"/>
      <c r="I133" s="68"/>
      <c r="J133" s="68"/>
      <c r="K133" s="68"/>
      <c r="L133" s="68"/>
      <c r="M133" s="68"/>
      <c r="N133" s="68"/>
      <c r="O133" s="68"/>
      <c r="P133" s="68"/>
      <c r="Q133" s="67"/>
      <c r="R133" s="67"/>
      <c r="S133" s="67"/>
      <c r="T133" s="67"/>
      <c r="U133" s="67"/>
      <c r="V133" s="67"/>
      <c r="W133" s="67"/>
      <c r="X133" s="67"/>
      <c r="Y133" s="70"/>
      <c r="Z133" s="70"/>
      <c r="AA133" s="70"/>
    </row>
    <row r="134" spans="1:27" s="69" customFormat="1" ht="47.4" customHeight="1" x14ac:dyDescent="0.45">
      <c r="A134" s="67"/>
      <c r="B134" s="67"/>
      <c r="C134" s="67"/>
      <c r="D134" s="67"/>
      <c r="E134" s="67"/>
      <c r="F134" s="68"/>
      <c r="G134" s="68"/>
      <c r="H134" s="68"/>
      <c r="I134" s="68"/>
      <c r="J134" s="68"/>
      <c r="K134" s="68"/>
      <c r="L134" s="68"/>
      <c r="M134" s="68"/>
      <c r="N134" s="68"/>
      <c r="O134" s="68"/>
      <c r="P134" s="68"/>
      <c r="Q134" s="67"/>
      <c r="R134" s="67"/>
      <c r="S134" s="67"/>
      <c r="T134" s="67"/>
      <c r="U134" s="67"/>
      <c r="V134" s="67"/>
      <c r="W134" s="67"/>
      <c r="X134" s="67"/>
      <c r="Y134" s="70"/>
      <c r="Z134" s="70"/>
      <c r="AA134" s="70"/>
    </row>
    <row r="135" spans="1:27" s="69" customFormat="1" ht="47.4" customHeight="1" x14ac:dyDescent="0.45">
      <c r="A135" s="67"/>
      <c r="B135" s="67"/>
      <c r="C135" s="67"/>
      <c r="D135" s="67"/>
      <c r="E135" s="67"/>
      <c r="F135" s="68"/>
      <c r="G135" s="68"/>
      <c r="H135" s="68"/>
      <c r="I135" s="68"/>
      <c r="J135" s="68"/>
      <c r="K135" s="68"/>
      <c r="L135" s="68"/>
      <c r="M135" s="68"/>
      <c r="N135" s="68"/>
      <c r="O135" s="68"/>
      <c r="P135" s="68"/>
      <c r="Q135" s="67"/>
      <c r="R135" s="67"/>
      <c r="S135" s="67"/>
      <c r="T135" s="67"/>
      <c r="U135" s="67"/>
      <c r="V135" s="67"/>
      <c r="W135" s="67"/>
      <c r="X135" s="67"/>
      <c r="Y135" s="70"/>
      <c r="Z135" s="70"/>
      <c r="AA135" s="70"/>
    </row>
    <row r="136" spans="1:27" s="69" customFormat="1" ht="47.4" customHeight="1" x14ac:dyDescent="0.45">
      <c r="A136" s="67"/>
      <c r="B136" s="67"/>
      <c r="C136" s="67"/>
      <c r="D136" s="67"/>
      <c r="E136" s="67"/>
      <c r="F136" s="68"/>
      <c r="G136" s="68"/>
      <c r="H136" s="68"/>
      <c r="I136" s="68"/>
      <c r="J136" s="68"/>
      <c r="K136" s="68"/>
      <c r="L136" s="68"/>
      <c r="M136" s="68"/>
      <c r="N136" s="68"/>
      <c r="O136" s="68"/>
      <c r="P136" s="68"/>
      <c r="Q136" s="67"/>
      <c r="R136" s="67"/>
      <c r="S136" s="67"/>
      <c r="T136" s="67"/>
      <c r="U136" s="67"/>
      <c r="V136" s="67"/>
      <c r="W136" s="67"/>
      <c r="X136" s="67"/>
      <c r="Y136" s="70"/>
      <c r="Z136" s="70"/>
      <c r="AA136" s="70"/>
    </row>
    <row r="137" spans="1:27" s="69" customFormat="1" ht="47.4" customHeight="1" x14ac:dyDescent="0.45">
      <c r="A137" s="67"/>
      <c r="B137" s="67"/>
      <c r="C137" s="67"/>
      <c r="D137" s="67"/>
      <c r="E137" s="67"/>
      <c r="F137" s="68"/>
      <c r="G137" s="68"/>
      <c r="H137" s="68"/>
      <c r="I137" s="68"/>
      <c r="J137" s="68"/>
      <c r="K137" s="68"/>
      <c r="L137" s="68"/>
      <c r="M137" s="68"/>
      <c r="N137" s="68"/>
      <c r="O137" s="68"/>
      <c r="P137" s="68"/>
      <c r="Q137" s="67"/>
      <c r="R137" s="67"/>
      <c r="S137" s="67"/>
      <c r="T137" s="67"/>
      <c r="U137" s="67"/>
      <c r="V137" s="67"/>
      <c r="W137" s="67"/>
      <c r="X137" s="67"/>
      <c r="Y137" s="70"/>
      <c r="Z137" s="70"/>
      <c r="AA137" s="70"/>
    </row>
    <row r="138" spans="1:27" s="69" customFormat="1" ht="47.4" customHeight="1" x14ac:dyDescent="0.45">
      <c r="A138" s="67"/>
      <c r="B138" s="67"/>
      <c r="C138" s="67"/>
      <c r="D138" s="67"/>
      <c r="E138" s="67"/>
      <c r="F138" s="68"/>
      <c r="G138" s="68"/>
      <c r="H138" s="68"/>
      <c r="I138" s="68"/>
      <c r="J138" s="68"/>
      <c r="K138" s="68"/>
      <c r="L138" s="68"/>
      <c r="M138" s="68"/>
      <c r="N138" s="68"/>
      <c r="O138" s="68"/>
      <c r="P138" s="68"/>
      <c r="Q138" s="67"/>
      <c r="R138" s="67"/>
      <c r="S138" s="67"/>
      <c r="T138" s="67"/>
      <c r="U138" s="67"/>
      <c r="V138" s="67"/>
      <c r="W138" s="67"/>
      <c r="X138" s="67"/>
      <c r="Y138" s="70"/>
      <c r="Z138" s="70"/>
      <c r="AA138" s="70"/>
    </row>
    <row r="139" spans="1:27" s="69" customFormat="1" ht="47.4" customHeight="1" x14ac:dyDescent="0.45">
      <c r="A139" s="67"/>
      <c r="B139" s="67"/>
      <c r="C139" s="67"/>
      <c r="D139" s="67"/>
      <c r="E139" s="67"/>
      <c r="F139" s="68"/>
      <c r="G139" s="68"/>
      <c r="H139" s="68"/>
      <c r="I139" s="68"/>
      <c r="J139" s="68"/>
      <c r="K139" s="68"/>
      <c r="L139" s="68"/>
      <c r="M139" s="68"/>
      <c r="N139" s="68"/>
      <c r="O139" s="68"/>
      <c r="P139" s="68"/>
      <c r="Q139" s="67"/>
      <c r="R139" s="67"/>
      <c r="S139" s="67"/>
      <c r="T139" s="67"/>
      <c r="U139" s="67"/>
      <c r="V139" s="67"/>
      <c r="W139" s="67"/>
      <c r="X139" s="67"/>
      <c r="Y139" s="70"/>
      <c r="Z139" s="70"/>
      <c r="AA139" s="70"/>
    </row>
    <row r="140" spans="1:27" s="69" customFormat="1" ht="47.4" customHeight="1" x14ac:dyDescent="0.45">
      <c r="A140" s="67"/>
      <c r="B140" s="67"/>
      <c r="C140" s="67"/>
      <c r="D140" s="67"/>
      <c r="E140" s="67"/>
      <c r="F140" s="68"/>
      <c r="G140" s="68"/>
      <c r="H140" s="68"/>
      <c r="I140" s="68"/>
      <c r="J140" s="68"/>
      <c r="K140" s="68"/>
      <c r="L140" s="68"/>
      <c r="M140" s="68"/>
      <c r="N140" s="68"/>
      <c r="O140" s="68"/>
      <c r="P140" s="68"/>
      <c r="Q140" s="67"/>
      <c r="R140" s="67"/>
      <c r="S140" s="67"/>
      <c r="T140" s="67"/>
      <c r="U140" s="67"/>
      <c r="V140" s="67"/>
      <c r="W140" s="67"/>
      <c r="X140" s="67"/>
      <c r="Y140" s="70"/>
      <c r="Z140" s="70"/>
      <c r="AA140" s="70"/>
    </row>
    <row r="141" spans="1:27" ht="47.4" customHeight="1" x14ac:dyDescent="0.45">
      <c r="A141" s="67"/>
      <c r="B141" s="67"/>
      <c r="C141" s="67"/>
      <c r="D141" s="67"/>
      <c r="E141" s="67"/>
      <c r="F141" s="68"/>
      <c r="G141" s="68"/>
      <c r="H141" s="68"/>
      <c r="I141" s="68"/>
      <c r="J141" s="68"/>
      <c r="K141" s="68"/>
      <c r="L141" s="68"/>
      <c r="M141" s="68"/>
      <c r="N141" s="68"/>
      <c r="O141" s="68"/>
      <c r="P141" s="68"/>
      <c r="Q141" s="67"/>
      <c r="R141" s="67"/>
      <c r="S141" s="67"/>
      <c r="T141" s="67"/>
      <c r="U141" s="67"/>
      <c r="V141" s="67"/>
      <c r="W141" s="67"/>
      <c r="X141" s="67"/>
      <c r="Y141" s="70"/>
      <c r="Z141" s="70"/>
      <c r="AA141" s="70"/>
    </row>
    <row r="142" spans="1:27" ht="47.4" customHeight="1" x14ac:dyDescent="0.45">
      <c r="H142" s="68"/>
      <c r="I142" s="68"/>
      <c r="R142" s="67"/>
      <c r="S142" s="67"/>
      <c r="T142" s="67"/>
      <c r="U142" s="67"/>
    </row>
    <row r="143" spans="1:27" ht="47.4" customHeight="1" x14ac:dyDescent="0.45">
      <c r="R143" s="67"/>
      <c r="S143" s="67"/>
      <c r="T143" s="67"/>
      <c r="U143" s="67"/>
    </row>
    <row r="144" spans="1:27" ht="47.4" customHeight="1" x14ac:dyDescent="0.45">
      <c r="R144" s="67"/>
      <c r="S144" s="67"/>
      <c r="T144" s="67"/>
      <c r="U144" s="67"/>
    </row>
  </sheetData>
  <mergeCells count="605">
    <mergeCell ref="W105:AA106"/>
    <mergeCell ref="R106:U106"/>
    <mergeCell ref="W107:AA108"/>
    <mergeCell ref="W109:AA109"/>
    <mergeCell ref="W110:AA111"/>
    <mergeCell ref="R110:U110"/>
    <mergeCell ref="R111:U111"/>
    <mergeCell ref="F107:P107"/>
    <mergeCell ref="R107:U107"/>
    <mergeCell ref="F108:Q108"/>
    <mergeCell ref="R108:U108"/>
    <mergeCell ref="R109:U109"/>
    <mergeCell ref="C105:F105"/>
    <mergeCell ref="G105:K105"/>
    <mergeCell ref="L105:O105"/>
    <mergeCell ref="R105:U105"/>
    <mergeCell ref="C103:F103"/>
    <mergeCell ref="G103:K103"/>
    <mergeCell ref="L103:O103"/>
    <mergeCell ref="P103:AA103"/>
    <mergeCell ref="C104:F104"/>
    <mergeCell ref="G104:K104"/>
    <mergeCell ref="L104:O104"/>
    <mergeCell ref="B101:G101"/>
    <mergeCell ref="L101:O101"/>
    <mergeCell ref="C102:F102"/>
    <mergeCell ref="G102:K102"/>
    <mergeCell ref="L102:O102"/>
    <mergeCell ref="P102:AA102"/>
    <mergeCell ref="J94:M94"/>
    <mergeCell ref="A95:AA96"/>
    <mergeCell ref="B97:G97"/>
    <mergeCell ref="C98:F98"/>
    <mergeCell ref="G98:K98"/>
    <mergeCell ref="M98:Z99"/>
    <mergeCell ref="C99:F99"/>
    <mergeCell ref="G99:K99"/>
    <mergeCell ref="C92:E92"/>
    <mergeCell ref="F92:I92"/>
    <mergeCell ref="C93:E93"/>
    <mergeCell ref="F93:I93"/>
    <mergeCell ref="C94:E94"/>
    <mergeCell ref="F94:I94"/>
    <mergeCell ref="A83:B94"/>
    <mergeCell ref="C86:E86"/>
    <mergeCell ref="F86:I86"/>
    <mergeCell ref="C87:E87"/>
    <mergeCell ref="F87:I87"/>
    <mergeCell ref="W89:AA89"/>
    <mergeCell ref="C90:E90"/>
    <mergeCell ref="F90:I90"/>
    <mergeCell ref="K90:O91"/>
    <mergeCell ref="Q90:U91"/>
    <mergeCell ref="W90:AA91"/>
    <mergeCell ref="C91:E91"/>
    <mergeCell ref="F91:I91"/>
    <mergeCell ref="C88:E88"/>
    <mergeCell ref="F88:I88"/>
    <mergeCell ref="C89:E89"/>
    <mergeCell ref="F89:I89"/>
    <mergeCell ref="K89:O89"/>
    <mergeCell ref="Q89:U89"/>
    <mergeCell ref="F84:I84"/>
    <mergeCell ref="M84:O84"/>
    <mergeCell ref="P84:S84"/>
    <mergeCell ref="T84:W84"/>
    <mergeCell ref="C85:E85"/>
    <mergeCell ref="F85:I85"/>
    <mergeCell ref="O85:S85"/>
    <mergeCell ref="T85:W85"/>
    <mergeCell ref="C83:E84"/>
    <mergeCell ref="F83:I83"/>
    <mergeCell ref="L83:L84"/>
    <mergeCell ref="M83:O83"/>
    <mergeCell ref="P83:S83"/>
    <mergeCell ref="F82:I82"/>
    <mergeCell ref="M82:O82"/>
    <mergeCell ref="P82:S82"/>
    <mergeCell ref="T82:W82"/>
    <mergeCell ref="M79:O79"/>
    <mergeCell ref="P79:S79"/>
    <mergeCell ref="T79:W79"/>
    <mergeCell ref="F80:I80"/>
    <mergeCell ref="P80:S80"/>
    <mergeCell ref="T80:W80"/>
    <mergeCell ref="F71:I71"/>
    <mergeCell ref="J71:L71"/>
    <mergeCell ref="M71:P71"/>
    <mergeCell ref="T72:W72"/>
    <mergeCell ref="A73:E73"/>
    <mergeCell ref="F73:I73"/>
    <mergeCell ref="L73:L82"/>
    <mergeCell ref="M73:O73"/>
    <mergeCell ref="P73:S73"/>
    <mergeCell ref="F75:I75"/>
    <mergeCell ref="M75:O75"/>
    <mergeCell ref="P75:S75"/>
    <mergeCell ref="T75:W75"/>
    <mergeCell ref="M76:O76"/>
    <mergeCell ref="P76:S76"/>
    <mergeCell ref="T76:W76"/>
    <mergeCell ref="T73:W73"/>
    <mergeCell ref="A74:E74"/>
    <mergeCell ref="F74:I74"/>
    <mergeCell ref="M74:O74"/>
    <mergeCell ref="P74:S74"/>
    <mergeCell ref="T74:W74"/>
    <mergeCell ref="A77:E81"/>
    <mergeCell ref="F77:I77"/>
    <mergeCell ref="Y69:AA69"/>
    <mergeCell ref="B70:E70"/>
    <mergeCell ref="F70:I70"/>
    <mergeCell ref="J70:L70"/>
    <mergeCell ref="M70:P70"/>
    <mergeCell ref="Q70:T70"/>
    <mergeCell ref="U70:W70"/>
    <mergeCell ref="Y70:AA70"/>
    <mergeCell ref="B69:E69"/>
    <mergeCell ref="F69:I69"/>
    <mergeCell ref="J69:L69"/>
    <mergeCell ref="M69:P69"/>
    <mergeCell ref="Q69:T69"/>
    <mergeCell ref="U69:W69"/>
    <mergeCell ref="Y67:AA67"/>
    <mergeCell ref="B68:E68"/>
    <mergeCell ref="F68:I68"/>
    <mergeCell ref="J68:L68"/>
    <mergeCell ref="M68:P68"/>
    <mergeCell ref="Q68:T68"/>
    <mergeCell ref="U68:W68"/>
    <mergeCell ref="Y68:AA68"/>
    <mergeCell ref="B67:E67"/>
    <mergeCell ref="F67:I67"/>
    <mergeCell ref="J67:L67"/>
    <mergeCell ref="M67:P67"/>
    <mergeCell ref="Q67:T67"/>
    <mergeCell ref="U67:W67"/>
    <mergeCell ref="B65:E65"/>
    <mergeCell ref="F65:I65"/>
    <mergeCell ref="J65:L65"/>
    <mergeCell ref="M65:P65"/>
    <mergeCell ref="Q65:T65"/>
    <mergeCell ref="U65:W65"/>
    <mergeCell ref="Y65:AA65"/>
    <mergeCell ref="B66:E66"/>
    <mergeCell ref="F66:I66"/>
    <mergeCell ref="J66:L66"/>
    <mergeCell ref="M66:P66"/>
    <mergeCell ref="Q66:T66"/>
    <mergeCell ref="U66:W66"/>
    <mergeCell ref="Y66:AA66"/>
    <mergeCell ref="A63:A64"/>
    <mergeCell ref="B63:E64"/>
    <mergeCell ref="F63:I63"/>
    <mergeCell ref="J63:L63"/>
    <mergeCell ref="M63:P64"/>
    <mergeCell ref="Q63:T64"/>
    <mergeCell ref="U61:W62"/>
    <mergeCell ref="X61:X62"/>
    <mergeCell ref="Y61:AA62"/>
    <mergeCell ref="F62:I62"/>
    <mergeCell ref="J62:L62"/>
    <mergeCell ref="M62:P62"/>
    <mergeCell ref="A61:A62"/>
    <mergeCell ref="B61:E62"/>
    <mergeCell ref="F61:I61"/>
    <mergeCell ref="J61:L61"/>
    <mergeCell ref="M61:P61"/>
    <mergeCell ref="Q61:T62"/>
    <mergeCell ref="U63:W64"/>
    <mergeCell ref="X63:X64"/>
    <mergeCell ref="Y63:AA64"/>
    <mergeCell ref="F64:I64"/>
    <mergeCell ref="J64:L64"/>
    <mergeCell ref="Y59:AA59"/>
    <mergeCell ref="B60:E60"/>
    <mergeCell ref="F60:I60"/>
    <mergeCell ref="J60:L60"/>
    <mergeCell ref="M60:P60"/>
    <mergeCell ref="Q60:T60"/>
    <mergeCell ref="U60:W60"/>
    <mergeCell ref="Y60:AA60"/>
    <mergeCell ref="B59:E59"/>
    <mergeCell ref="F59:I59"/>
    <mergeCell ref="J59:L59"/>
    <mergeCell ref="M59:P59"/>
    <mergeCell ref="Q59:T59"/>
    <mergeCell ref="U59:W59"/>
    <mergeCell ref="A57:AA57"/>
    <mergeCell ref="B58:E58"/>
    <mergeCell ref="F58:I58"/>
    <mergeCell ref="J58:L58"/>
    <mergeCell ref="M58:P58"/>
    <mergeCell ref="Q58:T58"/>
    <mergeCell ref="U58:W58"/>
    <mergeCell ref="Y58:AA58"/>
    <mergeCell ref="Q55:T56"/>
    <mergeCell ref="U55:W56"/>
    <mergeCell ref="X55:X56"/>
    <mergeCell ref="Y55:AA56"/>
    <mergeCell ref="F56:I56"/>
    <mergeCell ref="J56:L56"/>
    <mergeCell ref="U53:W54"/>
    <mergeCell ref="X53:X54"/>
    <mergeCell ref="Y53:AA54"/>
    <mergeCell ref="F54:I54"/>
    <mergeCell ref="J54:L54"/>
    <mergeCell ref="A55:A56"/>
    <mergeCell ref="B55:E56"/>
    <mergeCell ref="F55:I55"/>
    <mergeCell ref="J55:L55"/>
    <mergeCell ref="M55:P56"/>
    <mergeCell ref="A53:A54"/>
    <mergeCell ref="B53:E54"/>
    <mergeCell ref="F53:I53"/>
    <mergeCell ref="J53:L53"/>
    <mergeCell ref="M53:P54"/>
    <mergeCell ref="Q53:T54"/>
    <mergeCell ref="Y48:AA48"/>
    <mergeCell ref="F49:I49"/>
    <mergeCell ref="J49:L49"/>
    <mergeCell ref="M49:P49"/>
    <mergeCell ref="B52:E52"/>
    <mergeCell ref="F52:I52"/>
    <mergeCell ref="J52:L52"/>
    <mergeCell ref="M52:P52"/>
    <mergeCell ref="Q52:AA52"/>
    <mergeCell ref="B48:E48"/>
    <mergeCell ref="F48:I48"/>
    <mergeCell ref="J48:L48"/>
    <mergeCell ref="M48:P48"/>
    <mergeCell ref="Q48:T48"/>
    <mergeCell ref="U48:W48"/>
    <mergeCell ref="Y46:AA46"/>
    <mergeCell ref="B47:E47"/>
    <mergeCell ref="F47:I47"/>
    <mergeCell ref="J47:L47"/>
    <mergeCell ref="M47:P47"/>
    <mergeCell ref="Q47:T47"/>
    <mergeCell ref="U47:W47"/>
    <mergeCell ref="Y47:AA47"/>
    <mergeCell ref="B46:E46"/>
    <mergeCell ref="F46:I46"/>
    <mergeCell ref="J46:L46"/>
    <mergeCell ref="M46:P46"/>
    <mergeCell ref="Q46:T46"/>
    <mergeCell ref="U46:W46"/>
    <mergeCell ref="Y44:AA44"/>
    <mergeCell ref="B45:E45"/>
    <mergeCell ref="F45:I45"/>
    <mergeCell ref="J45:L45"/>
    <mergeCell ref="M45:P45"/>
    <mergeCell ref="Q45:T45"/>
    <mergeCell ref="U45:W45"/>
    <mergeCell ref="Y45:AA45"/>
    <mergeCell ref="B44:E44"/>
    <mergeCell ref="F44:I44"/>
    <mergeCell ref="J44:L44"/>
    <mergeCell ref="M44:P44"/>
    <mergeCell ref="Q44:T44"/>
    <mergeCell ref="U44:W44"/>
    <mergeCell ref="Y42:AA42"/>
    <mergeCell ref="B43:E43"/>
    <mergeCell ref="F43:I43"/>
    <mergeCell ref="J43:L43"/>
    <mergeCell ref="M43:P43"/>
    <mergeCell ref="Q43:T43"/>
    <mergeCell ref="U43:W43"/>
    <mergeCell ref="Y43:AA43"/>
    <mergeCell ref="B42:E42"/>
    <mergeCell ref="F42:I42"/>
    <mergeCell ref="J42:L42"/>
    <mergeCell ref="M42:P42"/>
    <mergeCell ref="Q42:T42"/>
    <mergeCell ref="U42:W42"/>
    <mergeCell ref="Y40:AA40"/>
    <mergeCell ref="B41:E41"/>
    <mergeCell ref="F41:I41"/>
    <mergeCell ref="J41:L41"/>
    <mergeCell ref="M41:P41"/>
    <mergeCell ref="Q41:T41"/>
    <mergeCell ref="U41:W41"/>
    <mergeCell ref="Y41:AA41"/>
    <mergeCell ref="B40:E40"/>
    <mergeCell ref="F40:I40"/>
    <mergeCell ref="J40:L40"/>
    <mergeCell ref="M40:P40"/>
    <mergeCell ref="Q40:T40"/>
    <mergeCell ref="U40:W40"/>
    <mergeCell ref="Y38:AA38"/>
    <mergeCell ref="B39:E39"/>
    <mergeCell ref="F39:I39"/>
    <mergeCell ref="J39:L39"/>
    <mergeCell ref="M39:P39"/>
    <mergeCell ref="Q39:T39"/>
    <mergeCell ref="U39:W39"/>
    <mergeCell ref="Y39:AA39"/>
    <mergeCell ref="B38:E38"/>
    <mergeCell ref="F38:I38"/>
    <mergeCell ref="J38:L38"/>
    <mergeCell ref="M38:P38"/>
    <mergeCell ref="Q38:T38"/>
    <mergeCell ref="U38:W38"/>
    <mergeCell ref="Y36:AA36"/>
    <mergeCell ref="B37:E37"/>
    <mergeCell ref="F37:I37"/>
    <mergeCell ref="J37:L37"/>
    <mergeCell ref="M37:P37"/>
    <mergeCell ref="Q37:T37"/>
    <mergeCell ref="U37:W37"/>
    <mergeCell ref="Y37:AA37"/>
    <mergeCell ref="B36:E36"/>
    <mergeCell ref="F36:I36"/>
    <mergeCell ref="J36:L36"/>
    <mergeCell ref="M36:P36"/>
    <mergeCell ref="Q36:T36"/>
    <mergeCell ref="U36:W36"/>
    <mergeCell ref="Y33:AA33"/>
    <mergeCell ref="A34:AA34"/>
    <mergeCell ref="B35:E35"/>
    <mergeCell ref="F35:I35"/>
    <mergeCell ref="J35:L35"/>
    <mergeCell ref="M35:P35"/>
    <mergeCell ref="Q35:AA35"/>
    <mergeCell ref="B33:E33"/>
    <mergeCell ref="F33:I33"/>
    <mergeCell ref="J33:L33"/>
    <mergeCell ref="M33:P33"/>
    <mergeCell ref="Q33:T33"/>
    <mergeCell ref="U33:W33"/>
    <mergeCell ref="Y31:AA31"/>
    <mergeCell ref="B32:E32"/>
    <mergeCell ref="F32:I32"/>
    <mergeCell ref="J32:L32"/>
    <mergeCell ref="M32:P32"/>
    <mergeCell ref="Q32:T32"/>
    <mergeCell ref="U32:W32"/>
    <mergeCell ref="Y32:AA32"/>
    <mergeCell ref="B31:E31"/>
    <mergeCell ref="F31:I31"/>
    <mergeCell ref="J31:L31"/>
    <mergeCell ref="M31:P31"/>
    <mergeCell ref="Q31:T31"/>
    <mergeCell ref="U31:W31"/>
    <mergeCell ref="Y29:AA29"/>
    <mergeCell ref="B30:E30"/>
    <mergeCell ref="F30:I30"/>
    <mergeCell ref="J30:L30"/>
    <mergeCell ref="M30:P30"/>
    <mergeCell ref="Q30:T30"/>
    <mergeCell ref="U30:W30"/>
    <mergeCell ref="Y30:AA30"/>
    <mergeCell ref="B29:E29"/>
    <mergeCell ref="F29:I29"/>
    <mergeCell ref="J29:L29"/>
    <mergeCell ref="M29:P29"/>
    <mergeCell ref="Q29:T29"/>
    <mergeCell ref="U29:W29"/>
    <mergeCell ref="Y27:AA27"/>
    <mergeCell ref="B28:E28"/>
    <mergeCell ref="F28:I28"/>
    <mergeCell ref="J28:L28"/>
    <mergeCell ref="M28:P28"/>
    <mergeCell ref="Q28:T28"/>
    <mergeCell ref="U28:W28"/>
    <mergeCell ref="Y28:AA28"/>
    <mergeCell ref="B27:E27"/>
    <mergeCell ref="F27:I27"/>
    <mergeCell ref="J27:L27"/>
    <mergeCell ref="M27:P27"/>
    <mergeCell ref="Q27:T27"/>
    <mergeCell ref="U27:W27"/>
    <mergeCell ref="Y25:AA25"/>
    <mergeCell ref="B26:E26"/>
    <mergeCell ref="F26:I26"/>
    <mergeCell ref="J26:L26"/>
    <mergeCell ref="M26:P26"/>
    <mergeCell ref="Q26:T26"/>
    <mergeCell ref="U26:W26"/>
    <mergeCell ref="Y26:AA26"/>
    <mergeCell ref="B25:E25"/>
    <mergeCell ref="F25:I25"/>
    <mergeCell ref="J25:L25"/>
    <mergeCell ref="M25:P25"/>
    <mergeCell ref="Q25:T25"/>
    <mergeCell ref="U25:W25"/>
    <mergeCell ref="Y23:AA23"/>
    <mergeCell ref="B24:E24"/>
    <mergeCell ref="F24:I24"/>
    <mergeCell ref="J24:L24"/>
    <mergeCell ref="M24:P24"/>
    <mergeCell ref="Q24:T24"/>
    <mergeCell ref="U24:W24"/>
    <mergeCell ref="Y24:AA24"/>
    <mergeCell ref="B23:E23"/>
    <mergeCell ref="F23:I23"/>
    <mergeCell ref="J23:L23"/>
    <mergeCell ref="M23:P23"/>
    <mergeCell ref="Q23:T23"/>
    <mergeCell ref="U23:W23"/>
    <mergeCell ref="Y21:AA21"/>
    <mergeCell ref="B22:E22"/>
    <mergeCell ref="F22:I22"/>
    <mergeCell ref="J22:L22"/>
    <mergeCell ref="M22:P22"/>
    <mergeCell ref="Q22:T22"/>
    <mergeCell ref="U22:W22"/>
    <mergeCell ref="Y22:AA22"/>
    <mergeCell ref="B21:E21"/>
    <mergeCell ref="F21:I21"/>
    <mergeCell ref="J21:L21"/>
    <mergeCell ref="M21:P21"/>
    <mergeCell ref="Q21:T21"/>
    <mergeCell ref="U21:W21"/>
    <mergeCell ref="Y19:AA19"/>
    <mergeCell ref="B20:E20"/>
    <mergeCell ref="F20:I20"/>
    <mergeCell ref="J20:L20"/>
    <mergeCell ref="M20:P20"/>
    <mergeCell ref="Q20:T20"/>
    <mergeCell ref="U20:W20"/>
    <mergeCell ref="Y20:AA20"/>
    <mergeCell ref="B19:E19"/>
    <mergeCell ref="F19:I19"/>
    <mergeCell ref="J19:L19"/>
    <mergeCell ref="M19:P19"/>
    <mergeCell ref="Q19:T19"/>
    <mergeCell ref="U19:W19"/>
    <mergeCell ref="Y16:AA16"/>
    <mergeCell ref="A17:AA17"/>
    <mergeCell ref="B18:E18"/>
    <mergeCell ref="F18:I18"/>
    <mergeCell ref="J18:L18"/>
    <mergeCell ref="M18:P18"/>
    <mergeCell ref="Q18:AA18"/>
    <mergeCell ref="B16:E16"/>
    <mergeCell ref="F16:I16"/>
    <mergeCell ref="J16:L16"/>
    <mergeCell ref="M16:P16"/>
    <mergeCell ref="Q16:T16"/>
    <mergeCell ref="U16:W16"/>
    <mergeCell ref="Y14:AA14"/>
    <mergeCell ref="B15:E15"/>
    <mergeCell ref="F15:I15"/>
    <mergeCell ref="J15:L15"/>
    <mergeCell ref="M15:P15"/>
    <mergeCell ref="Q15:T15"/>
    <mergeCell ref="U15:W15"/>
    <mergeCell ref="Y15:AA15"/>
    <mergeCell ref="B14:E14"/>
    <mergeCell ref="F14:I14"/>
    <mergeCell ref="J14:L14"/>
    <mergeCell ref="M14:P14"/>
    <mergeCell ref="Q14:T14"/>
    <mergeCell ref="U14:W14"/>
    <mergeCell ref="Y12:AA12"/>
    <mergeCell ref="B13:E13"/>
    <mergeCell ref="F13:I13"/>
    <mergeCell ref="J13:L13"/>
    <mergeCell ref="M13:P13"/>
    <mergeCell ref="Q13:T13"/>
    <mergeCell ref="U13:W13"/>
    <mergeCell ref="Y13:AA13"/>
    <mergeCell ref="B12:E12"/>
    <mergeCell ref="F12:I12"/>
    <mergeCell ref="J12:L12"/>
    <mergeCell ref="M12:P12"/>
    <mergeCell ref="Q12:T12"/>
    <mergeCell ref="U12:W12"/>
    <mergeCell ref="Y10:AA10"/>
    <mergeCell ref="B11:E11"/>
    <mergeCell ref="F11:I11"/>
    <mergeCell ref="J11:L11"/>
    <mergeCell ref="M11:P11"/>
    <mergeCell ref="Q11:T11"/>
    <mergeCell ref="U11:W11"/>
    <mergeCell ref="Y11:AA11"/>
    <mergeCell ref="B10:E10"/>
    <mergeCell ref="F10:I10"/>
    <mergeCell ref="J10:L10"/>
    <mergeCell ref="M10:P10"/>
    <mergeCell ref="Q10:T10"/>
    <mergeCell ref="U10:W10"/>
    <mergeCell ref="Y8:AA8"/>
    <mergeCell ref="B9:E9"/>
    <mergeCell ref="F9:I9"/>
    <mergeCell ref="J9:L9"/>
    <mergeCell ref="M9:P9"/>
    <mergeCell ref="Q9:T9"/>
    <mergeCell ref="U9:W9"/>
    <mergeCell ref="Y9:AA9"/>
    <mergeCell ref="B8:E8"/>
    <mergeCell ref="F8:I8"/>
    <mergeCell ref="J8:L8"/>
    <mergeCell ref="M8:P8"/>
    <mergeCell ref="Q8:T8"/>
    <mergeCell ref="U8:W8"/>
    <mergeCell ref="Y6:AA6"/>
    <mergeCell ref="B7:E7"/>
    <mergeCell ref="F7:I7"/>
    <mergeCell ref="J7:L7"/>
    <mergeCell ref="M7:P7"/>
    <mergeCell ref="Q7:T7"/>
    <mergeCell ref="U7:W7"/>
    <mergeCell ref="Y7:AA7"/>
    <mergeCell ref="B6:E6"/>
    <mergeCell ref="F6:I6"/>
    <mergeCell ref="J6:L6"/>
    <mergeCell ref="M6:P6"/>
    <mergeCell ref="Q6:T6"/>
    <mergeCell ref="U6:W6"/>
    <mergeCell ref="B3:E3"/>
    <mergeCell ref="F3:I3"/>
    <mergeCell ref="J3:L3"/>
    <mergeCell ref="M3:P3"/>
    <mergeCell ref="Q3:T3"/>
    <mergeCell ref="U3:W3"/>
    <mergeCell ref="Y3:AA3"/>
    <mergeCell ref="Y4:AA4"/>
    <mergeCell ref="B5:E5"/>
    <mergeCell ref="F5:I5"/>
    <mergeCell ref="J5:L5"/>
    <mergeCell ref="M5:P5"/>
    <mergeCell ref="Q5:T5"/>
    <mergeCell ref="U5:W5"/>
    <mergeCell ref="Y5:AA5"/>
    <mergeCell ref="B4:E4"/>
    <mergeCell ref="F4:I4"/>
    <mergeCell ref="J4:L4"/>
    <mergeCell ref="M4:P4"/>
    <mergeCell ref="Q4:T4"/>
    <mergeCell ref="U4:W4"/>
    <mergeCell ref="B1:E1"/>
    <mergeCell ref="F1:I1"/>
    <mergeCell ref="J1:L1"/>
    <mergeCell ref="M1:P1"/>
    <mergeCell ref="Q1:AA1"/>
    <mergeCell ref="B2:E2"/>
    <mergeCell ref="F2:I2"/>
    <mergeCell ref="J2:L2"/>
    <mergeCell ref="M2:P2"/>
    <mergeCell ref="Q2:T2"/>
    <mergeCell ref="U2:W2"/>
    <mergeCell ref="Y2:AA2"/>
    <mergeCell ref="D112:F112"/>
    <mergeCell ref="M112:O112"/>
    <mergeCell ref="X82:AA82"/>
    <mergeCell ref="X83:AA83"/>
    <mergeCell ref="X84:AA84"/>
    <mergeCell ref="X85:AA85"/>
    <mergeCell ref="P72:S72"/>
    <mergeCell ref="X72:AA72"/>
    <mergeCell ref="F78:I78"/>
    <mergeCell ref="X73:AA73"/>
    <mergeCell ref="X74:AA74"/>
    <mergeCell ref="X75:AA75"/>
    <mergeCell ref="X76:AA76"/>
    <mergeCell ref="X77:AA77"/>
    <mergeCell ref="X78:AA78"/>
    <mergeCell ref="X79:AA79"/>
    <mergeCell ref="M77:O77"/>
    <mergeCell ref="P77:S77"/>
    <mergeCell ref="T77:W77"/>
    <mergeCell ref="F79:I79"/>
    <mergeCell ref="M78:O78"/>
    <mergeCell ref="P78:S78"/>
    <mergeCell ref="T78:W78"/>
    <mergeCell ref="F81:I81"/>
    <mergeCell ref="AS82:AV82"/>
    <mergeCell ref="AO83:AR83"/>
    <mergeCell ref="AO84:AR84"/>
    <mergeCell ref="C115:F115"/>
    <mergeCell ref="G115:K115"/>
    <mergeCell ref="L115:O115"/>
    <mergeCell ref="C116:F116"/>
    <mergeCell ref="G116:K116"/>
    <mergeCell ref="L116:O116"/>
    <mergeCell ref="AB82:AE82"/>
    <mergeCell ref="AB84:AE84"/>
    <mergeCell ref="Q93:U93"/>
    <mergeCell ref="Q94:U94"/>
    <mergeCell ref="W93:AA94"/>
    <mergeCell ref="P116:T116"/>
    <mergeCell ref="P115:T115"/>
    <mergeCell ref="L114:O114"/>
    <mergeCell ref="W112:AA112"/>
    <mergeCell ref="W113:AA113"/>
    <mergeCell ref="C110:F110"/>
    <mergeCell ref="G110:K110"/>
    <mergeCell ref="L110:O110"/>
    <mergeCell ref="G111:K111"/>
    <mergeCell ref="G112:K112"/>
    <mergeCell ref="AO85:AR85"/>
    <mergeCell ref="M80:O81"/>
    <mergeCell ref="X80:AA81"/>
    <mergeCell ref="AI80:AM80"/>
    <mergeCell ref="AI82:AJ82"/>
    <mergeCell ref="AI83:AJ83"/>
    <mergeCell ref="AK82:AN82"/>
    <mergeCell ref="AK83:AN83"/>
    <mergeCell ref="AK84:AN84"/>
    <mergeCell ref="AO82:AR82"/>
    <mergeCell ref="P81:S81"/>
    <mergeCell ref="T81:W81"/>
    <mergeCell ref="T83:W83"/>
  </mergeCells>
  <phoneticPr fontId="1"/>
  <pageMargins left="0.16" right="0.18" top="0.55000000000000004" bottom="0.16" header="0.28000000000000003" footer="0.16"/>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472FD-4447-4E28-955A-94292383E116}">
  <sheetPr codeName="Sheet2"/>
  <dimension ref="A1:AB145"/>
  <sheetViews>
    <sheetView topLeftCell="A43" zoomScale="62" zoomScaleNormal="62" workbookViewId="0">
      <selection activeCell="M48" sqref="M48:P48"/>
    </sheetView>
  </sheetViews>
  <sheetFormatPr defaultColWidth="7.09765625" defaultRowHeight="46.2" customHeight="1" x14ac:dyDescent="0.45"/>
  <cols>
    <col min="1" max="1" width="5" style="35" customWidth="1"/>
    <col min="2" max="5" width="7.09765625" style="35"/>
    <col min="6" max="16" width="7.09765625" style="38"/>
    <col min="17" max="24" width="7.09765625" style="36"/>
    <col min="25" max="27" width="7.09765625" style="37"/>
    <col min="28" max="16384" width="7.09765625" style="26"/>
  </cols>
  <sheetData>
    <row r="1" spans="1:27" ht="46.2" customHeight="1" thickBot="1" x14ac:dyDescent="0.5">
      <c r="A1" s="25" t="s">
        <v>0</v>
      </c>
      <c r="B1" s="179" t="s">
        <v>1</v>
      </c>
      <c r="C1" s="180"/>
      <c r="D1" s="180"/>
      <c r="E1" s="181"/>
      <c r="F1" s="182" t="s">
        <v>44</v>
      </c>
      <c r="G1" s="182"/>
      <c r="H1" s="182"/>
      <c r="I1" s="182"/>
      <c r="J1" s="182" t="s">
        <v>45</v>
      </c>
      <c r="K1" s="182"/>
      <c r="L1" s="182"/>
      <c r="M1" s="257" t="s">
        <v>46</v>
      </c>
      <c r="N1" s="257"/>
      <c r="O1" s="257"/>
      <c r="P1" s="257"/>
      <c r="Q1" s="183" t="s">
        <v>48</v>
      </c>
      <c r="R1" s="183"/>
      <c r="S1" s="183"/>
      <c r="T1" s="183"/>
      <c r="U1" s="183"/>
      <c r="V1" s="183"/>
      <c r="W1" s="183"/>
      <c r="X1" s="183"/>
      <c r="Y1" s="183"/>
      <c r="Z1" s="183"/>
      <c r="AA1" s="183"/>
    </row>
    <row r="2" spans="1:27" ht="46.2" customHeight="1" x14ac:dyDescent="0.45">
      <c r="A2" s="27">
        <v>1</v>
      </c>
      <c r="B2" s="193" t="s">
        <v>19</v>
      </c>
      <c r="C2" s="194"/>
      <c r="D2" s="194"/>
      <c r="E2" s="195"/>
      <c r="F2" s="170">
        <v>552080</v>
      </c>
      <c r="G2" s="170"/>
      <c r="H2" s="170"/>
      <c r="I2" s="170"/>
      <c r="J2" s="170">
        <f>F2*0.1</f>
        <v>55208</v>
      </c>
      <c r="K2" s="170"/>
      <c r="L2" s="170"/>
      <c r="M2" s="170">
        <f t="shared" ref="M2:M15" si="0">F2+J2</f>
        <v>607288</v>
      </c>
      <c r="N2" s="170"/>
      <c r="O2" s="170"/>
      <c r="P2" s="170"/>
      <c r="Q2" s="204" t="s">
        <v>218</v>
      </c>
      <c r="R2" s="204"/>
      <c r="S2" s="204"/>
      <c r="T2" s="204"/>
      <c r="U2" s="197" t="s">
        <v>75</v>
      </c>
      <c r="V2" s="198"/>
      <c r="W2" s="199"/>
      <c r="X2" s="28" t="s">
        <v>47</v>
      </c>
      <c r="Y2" s="200" t="s">
        <v>219</v>
      </c>
      <c r="Z2" s="200"/>
      <c r="AA2" s="200"/>
    </row>
    <row r="3" spans="1:27" ht="46.2" customHeight="1" x14ac:dyDescent="0.45">
      <c r="A3" s="29">
        <v>2</v>
      </c>
      <c r="B3" s="95" t="s">
        <v>35</v>
      </c>
      <c r="C3" s="96"/>
      <c r="D3" s="96"/>
      <c r="E3" s="97"/>
      <c r="F3" s="170">
        <v>155400</v>
      </c>
      <c r="G3" s="170"/>
      <c r="H3" s="170"/>
      <c r="I3" s="170"/>
      <c r="J3" s="170">
        <f>F3*0.1</f>
        <v>15540</v>
      </c>
      <c r="K3" s="170"/>
      <c r="L3" s="170"/>
      <c r="M3" s="170">
        <f t="shared" si="0"/>
        <v>170940</v>
      </c>
      <c r="N3" s="170"/>
      <c r="O3" s="170"/>
      <c r="P3" s="170"/>
      <c r="Q3" s="103" t="s">
        <v>74</v>
      </c>
      <c r="R3" s="103"/>
      <c r="S3" s="103"/>
      <c r="T3" s="103"/>
      <c r="U3" s="100" t="s">
        <v>216</v>
      </c>
      <c r="V3" s="101"/>
      <c r="W3" s="102"/>
      <c r="X3" s="30" t="s">
        <v>47</v>
      </c>
      <c r="Y3" s="94" t="s">
        <v>217</v>
      </c>
      <c r="Z3" s="94"/>
      <c r="AA3" s="94"/>
    </row>
    <row r="4" spans="1:27" ht="46.2" customHeight="1" x14ac:dyDescent="0.45">
      <c r="A4" s="29">
        <v>3</v>
      </c>
      <c r="B4" s="95" t="s">
        <v>6</v>
      </c>
      <c r="C4" s="96"/>
      <c r="D4" s="96"/>
      <c r="E4" s="97"/>
      <c r="F4" s="170">
        <v>800510</v>
      </c>
      <c r="G4" s="170"/>
      <c r="H4" s="170"/>
      <c r="I4" s="170"/>
      <c r="J4" s="170">
        <v>80031</v>
      </c>
      <c r="K4" s="170"/>
      <c r="L4" s="170"/>
      <c r="M4" s="170">
        <f t="shared" si="0"/>
        <v>880541</v>
      </c>
      <c r="N4" s="170"/>
      <c r="O4" s="170"/>
      <c r="P4" s="170"/>
      <c r="Q4" s="103" t="s">
        <v>49</v>
      </c>
      <c r="R4" s="103"/>
      <c r="S4" s="103"/>
      <c r="T4" s="103"/>
      <c r="U4" s="100" t="s">
        <v>56</v>
      </c>
      <c r="V4" s="101"/>
      <c r="W4" s="102"/>
      <c r="X4" s="30" t="s">
        <v>47</v>
      </c>
      <c r="Y4" s="94">
        <v>592137</v>
      </c>
      <c r="Z4" s="94"/>
      <c r="AA4" s="94"/>
    </row>
    <row r="5" spans="1:27" ht="46.2" customHeight="1" x14ac:dyDescent="0.45">
      <c r="A5" s="29">
        <v>4</v>
      </c>
      <c r="B5" s="95" t="s">
        <v>36</v>
      </c>
      <c r="C5" s="96"/>
      <c r="D5" s="96"/>
      <c r="E5" s="97"/>
      <c r="F5" s="170">
        <v>1035840</v>
      </c>
      <c r="G5" s="170"/>
      <c r="H5" s="170"/>
      <c r="I5" s="170"/>
      <c r="J5" s="170">
        <f t="shared" ref="J5:J10" si="1">F5*0.1</f>
        <v>103584</v>
      </c>
      <c r="K5" s="170"/>
      <c r="L5" s="170"/>
      <c r="M5" s="170">
        <f t="shared" si="0"/>
        <v>1139424</v>
      </c>
      <c r="N5" s="170"/>
      <c r="O5" s="170"/>
      <c r="P5" s="170"/>
      <c r="Q5" s="103" t="s">
        <v>68</v>
      </c>
      <c r="R5" s="103"/>
      <c r="S5" s="103"/>
      <c r="T5" s="103"/>
      <c r="U5" s="100" t="s">
        <v>308</v>
      </c>
      <c r="V5" s="101"/>
      <c r="W5" s="102"/>
      <c r="X5" s="30" t="s">
        <v>47</v>
      </c>
      <c r="Y5" s="94" t="s">
        <v>309</v>
      </c>
      <c r="Z5" s="94"/>
      <c r="AA5" s="94"/>
    </row>
    <row r="6" spans="1:27" ht="46.2" customHeight="1" x14ac:dyDescent="0.45">
      <c r="A6" s="29">
        <v>5</v>
      </c>
      <c r="B6" s="95" t="s">
        <v>41</v>
      </c>
      <c r="C6" s="96"/>
      <c r="D6" s="96"/>
      <c r="E6" s="97"/>
      <c r="F6" s="170">
        <v>470372</v>
      </c>
      <c r="G6" s="170"/>
      <c r="H6" s="170"/>
      <c r="I6" s="170"/>
      <c r="J6" s="170">
        <f t="shared" si="1"/>
        <v>47037.200000000004</v>
      </c>
      <c r="K6" s="170"/>
      <c r="L6" s="170"/>
      <c r="M6" s="170">
        <f t="shared" si="0"/>
        <v>517409.2</v>
      </c>
      <c r="N6" s="170"/>
      <c r="O6" s="170"/>
      <c r="P6" s="170"/>
      <c r="Q6" s="99" t="s">
        <v>51</v>
      </c>
      <c r="R6" s="99"/>
      <c r="S6" s="99"/>
      <c r="T6" s="99"/>
      <c r="U6" s="100" t="s">
        <v>55</v>
      </c>
      <c r="V6" s="101"/>
      <c r="W6" s="102"/>
      <c r="X6" s="30" t="s">
        <v>47</v>
      </c>
      <c r="Y6" s="94" t="s">
        <v>50</v>
      </c>
      <c r="Z6" s="94"/>
      <c r="AA6" s="94"/>
    </row>
    <row r="7" spans="1:27" ht="46.2" customHeight="1" x14ac:dyDescent="0.45">
      <c r="A7" s="29">
        <v>6</v>
      </c>
      <c r="B7" s="95" t="s">
        <v>22</v>
      </c>
      <c r="C7" s="96"/>
      <c r="D7" s="96"/>
      <c r="E7" s="97"/>
      <c r="F7" s="170">
        <v>627876</v>
      </c>
      <c r="G7" s="170"/>
      <c r="H7" s="170"/>
      <c r="I7" s="170"/>
      <c r="J7" s="170">
        <f t="shared" si="1"/>
        <v>62787.600000000006</v>
      </c>
      <c r="K7" s="170"/>
      <c r="L7" s="170"/>
      <c r="M7" s="170">
        <f t="shared" si="0"/>
        <v>690663.6</v>
      </c>
      <c r="N7" s="170"/>
      <c r="O7" s="170"/>
      <c r="P7" s="170"/>
      <c r="Q7" s="103" t="s">
        <v>52</v>
      </c>
      <c r="R7" s="103"/>
      <c r="S7" s="103"/>
      <c r="T7" s="103"/>
      <c r="U7" s="100" t="s">
        <v>53</v>
      </c>
      <c r="V7" s="101"/>
      <c r="W7" s="102"/>
      <c r="X7" s="30" t="s">
        <v>47</v>
      </c>
      <c r="Y7" s="94" t="s">
        <v>54</v>
      </c>
      <c r="Z7" s="94"/>
      <c r="AA7" s="94"/>
    </row>
    <row r="8" spans="1:27" ht="46.2" customHeight="1" x14ac:dyDescent="0.45">
      <c r="A8" s="29">
        <v>7</v>
      </c>
      <c r="B8" s="95" t="s">
        <v>25</v>
      </c>
      <c r="C8" s="96"/>
      <c r="D8" s="96"/>
      <c r="E8" s="97"/>
      <c r="F8" s="170">
        <v>851720</v>
      </c>
      <c r="G8" s="170"/>
      <c r="H8" s="170"/>
      <c r="I8" s="170"/>
      <c r="J8" s="170">
        <f t="shared" si="1"/>
        <v>85172</v>
      </c>
      <c r="K8" s="170"/>
      <c r="L8" s="170"/>
      <c r="M8" s="170">
        <f t="shared" si="0"/>
        <v>936892</v>
      </c>
      <c r="N8" s="170"/>
      <c r="O8" s="170"/>
      <c r="P8" s="170"/>
      <c r="Q8" s="103" t="s">
        <v>57</v>
      </c>
      <c r="R8" s="103"/>
      <c r="S8" s="103"/>
      <c r="T8" s="103"/>
      <c r="U8" s="100" t="s">
        <v>58</v>
      </c>
      <c r="V8" s="101"/>
      <c r="W8" s="102"/>
      <c r="X8" s="30" t="s">
        <v>47</v>
      </c>
      <c r="Y8" s="94" t="s">
        <v>59</v>
      </c>
      <c r="Z8" s="94"/>
      <c r="AA8" s="94"/>
    </row>
    <row r="9" spans="1:27" ht="46.2" customHeight="1" x14ac:dyDescent="0.45">
      <c r="A9" s="29">
        <v>8</v>
      </c>
      <c r="B9" s="95" t="s">
        <v>39</v>
      </c>
      <c r="C9" s="96"/>
      <c r="D9" s="96"/>
      <c r="E9" s="97"/>
      <c r="F9" s="170">
        <v>485027</v>
      </c>
      <c r="G9" s="170"/>
      <c r="H9" s="170"/>
      <c r="I9" s="170"/>
      <c r="J9" s="170">
        <f t="shared" si="1"/>
        <v>48502.700000000004</v>
      </c>
      <c r="K9" s="170"/>
      <c r="L9" s="170"/>
      <c r="M9" s="170">
        <f t="shared" si="0"/>
        <v>533529.69999999995</v>
      </c>
      <c r="N9" s="170"/>
      <c r="O9" s="170"/>
      <c r="P9" s="170"/>
      <c r="Q9" s="103" t="s">
        <v>49</v>
      </c>
      <c r="R9" s="103"/>
      <c r="S9" s="103"/>
      <c r="T9" s="103"/>
      <c r="U9" s="100" t="s">
        <v>60</v>
      </c>
      <c r="V9" s="101"/>
      <c r="W9" s="102"/>
      <c r="X9" s="30" t="s">
        <v>47</v>
      </c>
      <c r="Y9" s="94" t="s">
        <v>61</v>
      </c>
      <c r="Z9" s="94"/>
      <c r="AA9" s="94"/>
    </row>
    <row r="10" spans="1:27" ht="46.2" customHeight="1" x14ac:dyDescent="0.45">
      <c r="A10" s="29">
        <v>9</v>
      </c>
      <c r="B10" s="95" t="s">
        <v>37</v>
      </c>
      <c r="C10" s="96"/>
      <c r="D10" s="96"/>
      <c r="E10" s="97"/>
      <c r="F10" s="170">
        <v>188748</v>
      </c>
      <c r="G10" s="170"/>
      <c r="H10" s="170"/>
      <c r="I10" s="170"/>
      <c r="J10" s="170">
        <f t="shared" si="1"/>
        <v>18874.8</v>
      </c>
      <c r="K10" s="170"/>
      <c r="L10" s="170"/>
      <c r="M10" s="170">
        <f t="shared" si="0"/>
        <v>207622.8</v>
      </c>
      <c r="N10" s="170"/>
      <c r="O10" s="170"/>
      <c r="P10" s="170"/>
      <c r="Q10" s="103" t="s">
        <v>62</v>
      </c>
      <c r="R10" s="103"/>
      <c r="S10" s="103"/>
      <c r="T10" s="103"/>
      <c r="U10" s="100" t="s">
        <v>63</v>
      </c>
      <c r="V10" s="101"/>
      <c r="W10" s="102"/>
      <c r="X10" s="30" t="s">
        <v>47</v>
      </c>
      <c r="Y10" s="94" t="s">
        <v>64</v>
      </c>
      <c r="Z10" s="94"/>
      <c r="AA10" s="94"/>
    </row>
    <row r="11" spans="1:27" ht="46.2" customHeight="1" x14ac:dyDescent="0.45">
      <c r="A11" s="29">
        <v>10</v>
      </c>
      <c r="B11" s="95" t="s">
        <v>27</v>
      </c>
      <c r="C11" s="96"/>
      <c r="D11" s="96"/>
      <c r="E11" s="97"/>
      <c r="F11" s="170">
        <v>1490778</v>
      </c>
      <c r="G11" s="170"/>
      <c r="H11" s="170"/>
      <c r="I11" s="170"/>
      <c r="J11" s="170">
        <v>149077</v>
      </c>
      <c r="K11" s="170"/>
      <c r="L11" s="170"/>
      <c r="M11" s="170">
        <f t="shared" si="0"/>
        <v>1639855</v>
      </c>
      <c r="N11" s="170"/>
      <c r="O11" s="170"/>
      <c r="P11" s="170"/>
      <c r="Q11" s="99" t="s">
        <v>51</v>
      </c>
      <c r="R11" s="99"/>
      <c r="S11" s="99"/>
      <c r="T11" s="99"/>
      <c r="U11" s="100" t="s">
        <v>65</v>
      </c>
      <c r="V11" s="101"/>
      <c r="W11" s="102"/>
      <c r="X11" s="30" t="s">
        <v>66</v>
      </c>
      <c r="Y11" s="94" t="s">
        <v>67</v>
      </c>
      <c r="Z11" s="94"/>
      <c r="AA11" s="94"/>
    </row>
    <row r="12" spans="1:27" ht="46.2" customHeight="1" x14ac:dyDescent="0.45">
      <c r="A12" s="29">
        <v>11</v>
      </c>
      <c r="B12" s="95" t="s">
        <v>16</v>
      </c>
      <c r="C12" s="96"/>
      <c r="D12" s="96"/>
      <c r="E12" s="97"/>
      <c r="F12" s="170">
        <v>180600</v>
      </c>
      <c r="G12" s="170"/>
      <c r="H12" s="170"/>
      <c r="I12" s="170"/>
      <c r="J12" s="170">
        <f t="shared" ref="J12:J48" si="2">F12*0.1</f>
        <v>18060</v>
      </c>
      <c r="K12" s="170"/>
      <c r="L12" s="170"/>
      <c r="M12" s="170">
        <f t="shared" si="0"/>
        <v>198660</v>
      </c>
      <c r="N12" s="170"/>
      <c r="O12" s="170"/>
      <c r="P12" s="170"/>
      <c r="Q12" s="103" t="s">
        <v>68</v>
      </c>
      <c r="R12" s="103"/>
      <c r="S12" s="103"/>
      <c r="T12" s="103"/>
      <c r="U12" s="100" t="s">
        <v>69</v>
      </c>
      <c r="V12" s="101"/>
      <c r="W12" s="102"/>
      <c r="X12" s="30" t="s">
        <v>47</v>
      </c>
      <c r="Y12" s="94" t="s">
        <v>70</v>
      </c>
      <c r="Z12" s="94"/>
      <c r="AA12" s="94"/>
    </row>
    <row r="13" spans="1:27" ht="46.2" customHeight="1" x14ac:dyDescent="0.45">
      <c r="A13" s="29">
        <v>12</v>
      </c>
      <c r="B13" s="95" t="s">
        <v>26</v>
      </c>
      <c r="C13" s="96"/>
      <c r="D13" s="96"/>
      <c r="E13" s="97"/>
      <c r="F13" s="170">
        <v>835884</v>
      </c>
      <c r="G13" s="170"/>
      <c r="H13" s="170"/>
      <c r="I13" s="170"/>
      <c r="J13" s="170">
        <f t="shared" si="2"/>
        <v>83588.400000000009</v>
      </c>
      <c r="K13" s="170"/>
      <c r="L13" s="170"/>
      <c r="M13" s="170">
        <f t="shared" si="0"/>
        <v>919472.4</v>
      </c>
      <c r="N13" s="170"/>
      <c r="O13" s="170"/>
      <c r="P13" s="170"/>
      <c r="Q13" s="100" t="s">
        <v>71</v>
      </c>
      <c r="R13" s="101"/>
      <c r="S13" s="101"/>
      <c r="T13" s="102"/>
      <c r="U13" s="100" t="s">
        <v>72</v>
      </c>
      <c r="V13" s="101"/>
      <c r="W13" s="102"/>
      <c r="X13" s="30" t="s">
        <v>47</v>
      </c>
      <c r="Y13" s="94" t="s">
        <v>73</v>
      </c>
      <c r="Z13" s="94"/>
      <c r="AA13" s="94"/>
    </row>
    <row r="14" spans="1:27" ht="46.2" customHeight="1" x14ac:dyDescent="0.45">
      <c r="A14" s="29">
        <v>13</v>
      </c>
      <c r="B14" s="95" t="s">
        <v>4</v>
      </c>
      <c r="C14" s="96"/>
      <c r="D14" s="96"/>
      <c r="E14" s="97"/>
      <c r="F14" s="170">
        <v>296640</v>
      </c>
      <c r="G14" s="170"/>
      <c r="H14" s="170"/>
      <c r="I14" s="170"/>
      <c r="J14" s="170">
        <f t="shared" si="2"/>
        <v>29664</v>
      </c>
      <c r="K14" s="170"/>
      <c r="L14" s="170"/>
      <c r="M14" s="170">
        <f t="shared" si="0"/>
        <v>326304</v>
      </c>
      <c r="N14" s="170"/>
      <c r="O14" s="170"/>
      <c r="P14" s="170"/>
      <c r="Q14" s="103" t="s">
        <v>74</v>
      </c>
      <c r="R14" s="103"/>
      <c r="S14" s="103"/>
      <c r="T14" s="103"/>
      <c r="U14" s="100" t="s">
        <v>75</v>
      </c>
      <c r="V14" s="101"/>
      <c r="W14" s="102"/>
      <c r="X14" s="30" t="s">
        <v>47</v>
      </c>
      <c r="Y14" s="94" t="s">
        <v>76</v>
      </c>
      <c r="Z14" s="94"/>
      <c r="AA14" s="94"/>
    </row>
    <row r="15" spans="1:27" ht="46.2" customHeight="1" x14ac:dyDescent="0.45">
      <c r="A15" s="29">
        <v>14</v>
      </c>
      <c r="B15" s="95" t="s">
        <v>77</v>
      </c>
      <c r="C15" s="96"/>
      <c r="D15" s="96"/>
      <c r="E15" s="97"/>
      <c r="F15" s="170">
        <v>154080</v>
      </c>
      <c r="G15" s="170"/>
      <c r="H15" s="170"/>
      <c r="I15" s="170"/>
      <c r="J15" s="170">
        <f t="shared" si="2"/>
        <v>15408</v>
      </c>
      <c r="K15" s="170"/>
      <c r="L15" s="170"/>
      <c r="M15" s="170">
        <f t="shared" si="0"/>
        <v>169488</v>
      </c>
      <c r="N15" s="170"/>
      <c r="O15" s="170"/>
      <c r="P15" s="170"/>
      <c r="Q15" s="99" t="s">
        <v>51</v>
      </c>
      <c r="R15" s="99"/>
      <c r="S15" s="99"/>
      <c r="T15" s="99"/>
      <c r="U15" s="100" t="s">
        <v>78</v>
      </c>
      <c r="V15" s="101"/>
      <c r="W15" s="102"/>
      <c r="X15" s="30" t="s">
        <v>66</v>
      </c>
      <c r="Y15" s="94" t="s">
        <v>79</v>
      </c>
      <c r="Z15" s="94"/>
      <c r="AA15" s="94"/>
    </row>
    <row r="16" spans="1:27" ht="46.2" customHeight="1" thickBot="1" x14ac:dyDescent="0.5">
      <c r="A16" s="33">
        <v>15</v>
      </c>
      <c r="B16" s="184" t="s">
        <v>13</v>
      </c>
      <c r="C16" s="185"/>
      <c r="D16" s="185"/>
      <c r="E16" s="186"/>
      <c r="F16" s="119">
        <v>2738986</v>
      </c>
      <c r="G16" s="119"/>
      <c r="H16" s="119"/>
      <c r="I16" s="119"/>
      <c r="J16" s="119">
        <f t="shared" si="2"/>
        <v>273898.60000000003</v>
      </c>
      <c r="K16" s="119"/>
      <c r="L16" s="119"/>
      <c r="M16" s="161">
        <f>F16+J16</f>
        <v>3012884.6</v>
      </c>
      <c r="N16" s="162"/>
      <c r="O16" s="162"/>
      <c r="P16" s="163"/>
      <c r="Q16" s="188" t="s">
        <v>52</v>
      </c>
      <c r="R16" s="189"/>
      <c r="S16" s="189"/>
      <c r="T16" s="190"/>
      <c r="U16" s="188" t="s">
        <v>80</v>
      </c>
      <c r="V16" s="189"/>
      <c r="W16" s="190"/>
      <c r="X16" s="34" t="s">
        <v>47</v>
      </c>
      <c r="Y16" s="280" t="s">
        <v>81</v>
      </c>
      <c r="Z16" s="281"/>
      <c r="AA16" s="282"/>
    </row>
    <row r="17" spans="1:27" ht="14.4" customHeight="1" thickBot="1" x14ac:dyDescent="0.5">
      <c r="A17" s="232"/>
      <c r="B17" s="232"/>
      <c r="C17" s="232"/>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row>
    <row r="18" spans="1:27" ht="46.2" customHeight="1" thickBot="1" x14ac:dyDescent="0.5">
      <c r="A18" s="25" t="s">
        <v>0</v>
      </c>
      <c r="B18" s="179" t="s">
        <v>1</v>
      </c>
      <c r="C18" s="180"/>
      <c r="D18" s="180"/>
      <c r="E18" s="181"/>
      <c r="F18" s="182" t="s">
        <v>44</v>
      </c>
      <c r="G18" s="182"/>
      <c r="H18" s="182"/>
      <c r="I18" s="182"/>
      <c r="J18" s="182" t="s">
        <v>45</v>
      </c>
      <c r="K18" s="182"/>
      <c r="L18" s="182"/>
      <c r="M18" s="257" t="s">
        <v>46</v>
      </c>
      <c r="N18" s="257"/>
      <c r="O18" s="257"/>
      <c r="P18" s="257"/>
      <c r="Q18" s="183" t="s">
        <v>48</v>
      </c>
      <c r="R18" s="183"/>
      <c r="S18" s="183"/>
      <c r="T18" s="183"/>
      <c r="U18" s="183"/>
      <c r="V18" s="183"/>
      <c r="W18" s="183"/>
      <c r="X18" s="183"/>
      <c r="Y18" s="183"/>
      <c r="Z18" s="183"/>
      <c r="AA18" s="183"/>
    </row>
    <row r="19" spans="1:27" ht="46.2" customHeight="1" x14ac:dyDescent="0.45">
      <c r="A19" s="31">
        <v>16</v>
      </c>
      <c r="B19" s="193" t="s">
        <v>21</v>
      </c>
      <c r="C19" s="194"/>
      <c r="D19" s="194"/>
      <c r="E19" s="195"/>
      <c r="F19" s="112">
        <v>1241200</v>
      </c>
      <c r="G19" s="112"/>
      <c r="H19" s="112"/>
      <c r="I19" s="112"/>
      <c r="J19" s="112">
        <f>F19*0.1</f>
        <v>124120</v>
      </c>
      <c r="K19" s="112"/>
      <c r="L19" s="112"/>
      <c r="M19" s="112">
        <f>F19+J19</f>
        <v>1365320</v>
      </c>
      <c r="N19" s="112"/>
      <c r="O19" s="112"/>
      <c r="P19" s="112"/>
      <c r="Q19" s="196" t="s">
        <v>82</v>
      </c>
      <c r="R19" s="196"/>
      <c r="S19" s="196"/>
      <c r="T19" s="196"/>
      <c r="U19" s="197" t="s">
        <v>83</v>
      </c>
      <c r="V19" s="198"/>
      <c r="W19" s="199"/>
      <c r="X19" s="32" t="s">
        <v>47</v>
      </c>
      <c r="Y19" s="192" t="s">
        <v>84</v>
      </c>
      <c r="Z19" s="192"/>
      <c r="AA19" s="192"/>
    </row>
    <row r="20" spans="1:27" ht="46.2" customHeight="1" x14ac:dyDescent="0.45">
      <c r="A20" s="29">
        <v>17</v>
      </c>
      <c r="B20" s="95" t="s">
        <v>32</v>
      </c>
      <c r="C20" s="96"/>
      <c r="D20" s="96"/>
      <c r="E20" s="97"/>
      <c r="F20" s="98">
        <v>7913955</v>
      </c>
      <c r="G20" s="98"/>
      <c r="H20" s="98"/>
      <c r="I20" s="98"/>
      <c r="J20" s="98">
        <f>F20*0.1</f>
        <v>791395.5</v>
      </c>
      <c r="K20" s="98"/>
      <c r="L20" s="98"/>
      <c r="M20" s="141">
        <f>F20+J20</f>
        <v>8705350.5</v>
      </c>
      <c r="N20" s="142"/>
      <c r="O20" s="142"/>
      <c r="P20" s="143"/>
      <c r="Q20" s="100" t="s">
        <v>85</v>
      </c>
      <c r="R20" s="101"/>
      <c r="S20" s="101"/>
      <c r="T20" s="102"/>
      <c r="U20" s="100" t="s">
        <v>86</v>
      </c>
      <c r="V20" s="101"/>
      <c r="W20" s="102"/>
      <c r="X20" s="30" t="s">
        <v>47</v>
      </c>
      <c r="Y20" s="176" t="s">
        <v>87</v>
      </c>
      <c r="Z20" s="177"/>
      <c r="AA20" s="178"/>
    </row>
    <row r="21" spans="1:27" ht="46.2" customHeight="1" x14ac:dyDescent="0.45">
      <c r="A21" s="27">
        <v>18</v>
      </c>
      <c r="B21" s="201" t="s">
        <v>15</v>
      </c>
      <c r="C21" s="202"/>
      <c r="D21" s="202"/>
      <c r="E21" s="203"/>
      <c r="F21" s="170">
        <v>354776</v>
      </c>
      <c r="G21" s="170"/>
      <c r="H21" s="170"/>
      <c r="I21" s="170"/>
      <c r="J21" s="170">
        <v>35477</v>
      </c>
      <c r="K21" s="170"/>
      <c r="L21" s="170"/>
      <c r="M21" s="170">
        <f t="shared" ref="M21:M32" si="3">F21+J21</f>
        <v>390253</v>
      </c>
      <c r="N21" s="170"/>
      <c r="O21" s="170"/>
      <c r="P21" s="170"/>
      <c r="Q21" s="204" t="s">
        <v>88</v>
      </c>
      <c r="R21" s="204"/>
      <c r="S21" s="204"/>
      <c r="T21" s="204"/>
      <c r="U21" s="205" t="s">
        <v>89</v>
      </c>
      <c r="V21" s="206"/>
      <c r="W21" s="207"/>
      <c r="X21" s="28" t="s">
        <v>47</v>
      </c>
      <c r="Y21" s="200" t="s">
        <v>90</v>
      </c>
      <c r="Z21" s="200"/>
      <c r="AA21" s="200"/>
    </row>
    <row r="22" spans="1:27" ht="46.2" customHeight="1" x14ac:dyDescent="0.45">
      <c r="A22" s="27">
        <v>19</v>
      </c>
      <c r="B22" s="201" t="s">
        <v>40</v>
      </c>
      <c r="C22" s="202"/>
      <c r="D22" s="202"/>
      <c r="E22" s="203"/>
      <c r="F22" s="170">
        <v>147000</v>
      </c>
      <c r="G22" s="170"/>
      <c r="H22" s="170"/>
      <c r="I22" s="170"/>
      <c r="J22" s="170">
        <f t="shared" si="2"/>
        <v>14700</v>
      </c>
      <c r="K22" s="170"/>
      <c r="L22" s="170"/>
      <c r="M22" s="170">
        <f t="shared" si="3"/>
        <v>161700</v>
      </c>
      <c r="N22" s="170"/>
      <c r="O22" s="170"/>
      <c r="P22" s="170"/>
      <c r="Q22" s="204" t="s">
        <v>88</v>
      </c>
      <c r="R22" s="204"/>
      <c r="S22" s="204"/>
      <c r="T22" s="204"/>
      <c r="U22" s="205" t="s">
        <v>91</v>
      </c>
      <c r="V22" s="206"/>
      <c r="W22" s="207"/>
      <c r="X22" s="28" t="s">
        <v>47</v>
      </c>
      <c r="Y22" s="200" t="s">
        <v>92</v>
      </c>
      <c r="Z22" s="200"/>
      <c r="AA22" s="200"/>
    </row>
    <row r="23" spans="1:27" ht="46.2" customHeight="1" x14ac:dyDescent="0.45">
      <c r="A23" s="29">
        <v>20</v>
      </c>
      <c r="B23" s="95" t="s">
        <v>9</v>
      </c>
      <c r="C23" s="96"/>
      <c r="D23" s="96"/>
      <c r="E23" s="97"/>
      <c r="F23" s="170">
        <v>513600</v>
      </c>
      <c r="G23" s="170"/>
      <c r="H23" s="170"/>
      <c r="I23" s="170"/>
      <c r="J23" s="170">
        <f t="shared" si="2"/>
        <v>51360</v>
      </c>
      <c r="K23" s="170"/>
      <c r="L23" s="170"/>
      <c r="M23" s="170">
        <f t="shared" si="3"/>
        <v>564960</v>
      </c>
      <c r="N23" s="170"/>
      <c r="O23" s="170"/>
      <c r="P23" s="170"/>
      <c r="Q23" s="103" t="s">
        <v>231</v>
      </c>
      <c r="R23" s="103"/>
      <c r="S23" s="103"/>
      <c r="T23" s="103"/>
      <c r="U23" s="100" t="s">
        <v>232</v>
      </c>
      <c r="V23" s="101"/>
      <c r="W23" s="102"/>
      <c r="X23" s="30" t="s">
        <v>47</v>
      </c>
      <c r="Y23" s="94" t="s">
        <v>233</v>
      </c>
      <c r="Z23" s="94"/>
      <c r="AA23" s="94"/>
    </row>
    <row r="24" spans="1:27" ht="46.2" customHeight="1" x14ac:dyDescent="0.45">
      <c r="A24" s="29">
        <v>21</v>
      </c>
      <c r="B24" s="95" t="s">
        <v>33</v>
      </c>
      <c r="C24" s="96"/>
      <c r="D24" s="96"/>
      <c r="E24" s="97"/>
      <c r="F24" s="170">
        <v>157248</v>
      </c>
      <c r="G24" s="170"/>
      <c r="H24" s="170"/>
      <c r="I24" s="170"/>
      <c r="J24" s="170">
        <f t="shared" si="2"/>
        <v>15724.800000000001</v>
      </c>
      <c r="K24" s="170"/>
      <c r="L24" s="170"/>
      <c r="M24" s="170">
        <f t="shared" si="3"/>
        <v>172972.79999999999</v>
      </c>
      <c r="N24" s="170"/>
      <c r="O24" s="170"/>
      <c r="P24" s="170"/>
      <c r="Q24" s="103" t="s">
        <v>88</v>
      </c>
      <c r="R24" s="103"/>
      <c r="S24" s="103"/>
      <c r="T24" s="103"/>
      <c r="U24" s="100" t="s">
        <v>266</v>
      </c>
      <c r="V24" s="101"/>
      <c r="W24" s="102"/>
      <c r="X24" s="30" t="s">
        <v>47</v>
      </c>
      <c r="Y24" s="94" t="s">
        <v>267</v>
      </c>
      <c r="Z24" s="94"/>
      <c r="AA24" s="94"/>
    </row>
    <row r="25" spans="1:27" ht="46.2" customHeight="1" x14ac:dyDescent="0.45">
      <c r="A25" s="29">
        <v>22</v>
      </c>
      <c r="B25" s="95" t="s">
        <v>38</v>
      </c>
      <c r="C25" s="96"/>
      <c r="D25" s="96"/>
      <c r="E25" s="97"/>
      <c r="F25" s="170">
        <v>470265</v>
      </c>
      <c r="G25" s="170"/>
      <c r="H25" s="170"/>
      <c r="I25" s="170"/>
      <c r="J25" s="170">
        <v>47026</v>
      </c>
      <c r="K25" s="170"/>
      <c r="L25" s="170"/>
      <c r="M25" s="170">
        <f t="shared" si="3"/>
        <v>517291</v>
      </c>
      <c r="N25" s="170"/>
      <c r="O25" s="170"/>
      <c r="P25" s="170"/>
      <c r="Q25" s="103" t="s">
        <v>51</v>
      </c>
      <c r="R25" s="103"/>
      <c r="S25" s="103"/>
      <c r="T25" s="103"/>
      <c r="U25" s="100" t="s">
        <v>229</v>
      </c>
      <c r="V25" s="101"/>
      <c r="W25" s="102"/>
      <c r="X25" s="30" t="s">
        <v>66</v>
      </c>
      <c r="Y25" s="94" t="s">
        <v>230</v>
      </c>
      <c r="Z25" s="94"/>
      <c r="AA25" s="94"/>
    </row>
    <row r="26" spans="1:27" ht="46.2" customHeight="1" x14ac:dyDescent="0.45">
      <c r="A26" s="29">
        <v>23</v>
      </c>
      <c r="B26" s="95" t="s">
        <v>20</v>
      </c>
      <c r="C26" s="96"/>
      <c r="D26" s="96"/>
      <c r="E26" s="97"/>
      <c r="F26" s="170">
        <v>1405338</v>
      </c>
      <c r="G26" s="170"/>
      <c r="H26" s="170"/>
      <c r="I26" s="170"/>
      <c r="J26" s="170">
        <f t="shared" si="2"/>
        <v>140533.80000000002</v>
      </c>
      <c r="K26" s="170"/>
      <c r="L26" s="170"/>
      <c r="M26" s="170">
        <f t="shared" si="3"/>
        <v>1545871.8</v>
      </c>
      <c r="N26" s="170"/>
      <c r="O26" s="170"/>
      <c r="P26" s="170"/>
      <c r="Q26" s="103" t="s">
        <v>52</v>
      </c>
      <c r="R26" s="103"/>
      <c r="S26" s="103"/>
      <c r="T26" s="103"/>
      <c r="U26" s="100" t="s">
        <v>93</v>
      </c>
      <c r="V26" s="101"/>
      <c r="W26" s="102"/>
      <c r="X26" s="30" t="s">
        <v>66</v>
      </c>
      <c r="Y26" s="94" t="s">
        <v>94</v>
      </c>
      <c r="Z26" s="94"/>
      <c r="AA26" s="94"/>
    </row>
    <row r="27" spans="1:27" ht="46.2" customHeight="1" x14ac:dyDescent="0.45">
      <c r="A27" s="29">
        <v>24</v>
      </c>
      <c r="B27" s="95" t="s">
        <v>30</v>
      </c>
      <c r="C27" s="96"/>
      <c r="D27" s="96"/>
      <c r="E27" s="97"/>
      <c r="F27" s="170">
        <v>338548</v>
      </c>
      <c r="G27" s="170"/>
      <c r="H27" s="170"/>
      <c r="I27" s="170"/>
      <c r="J27" s="170">
        <f t="shared" si="2"/>
        <v>33854.800000000003</v>
      </c>
      <c r="K27" s="170"/>
      <c r="L27" s="170"/>
      <c r="M27" s="170">
        <f>F27+J27</f>
        <v>372402.8</v>
      </c>
      <c r="N27" s="170"/>
      <c r="O27" s="170"/>
      <c r="P27" s="170"/>
      <c r="Q27" s="99" t="s">
        <v>51</v>
      </c>
      <c r="R27" s="99"/>
      <c r="S27" s="99"/>
      <c r="T27" s="99"/>
      <c r="U27" s="100" t="s">
        <v>95</v>
      </c>
      <c r="V27" s="101"/>
      <c r="W27" s="102"/>
      <c r="X27" s="30" t="s">
        <v>47</v>
      </c>
      <c r="Y27" s="94" t="s">
        <v>96</v>
      </c>
      <c r="Z27" s="94"/>
      <c r="AA27" s="94"/>
    </row>
    <row r="28" spans="1:27" ht="46.2" customHeight="1" x14ac:dyDescent="0.45">
      <c r="A28" s="29">
        <v>25</v>
      </c>
      <c r="B28" s="95" t="s">
        <v>31</v>
      </c>
      <c r="C28" s="96"/>
      <c r="D28" s="96"/>
      <c r="E28" s="97"/>
      <c r="F28" s="170">
        <v>1702800</v>
      </c>
      <c r="G28" s="170"/>
      <c r="H28" s="170"/>
      <c r="I28" s="170"/>
      <c r="J28" s="170">
        <f t="shared" si="2"/>
        <v>170280</v>
      </c>
      <c r="K28" s="170"/>
      <c r="L28" s="170"/>
      <c r="M28" s="170">
        <f>F28+J28</f>
        <v>1873080</v>
      </c>
      <c r="N28" s="170"/>
      <c r="O28" s="170"/>
      <c r="P28" s="170"/>
      <c r="Q28" s="103" t="s">
        <v>112</v>
      </c>
      <c r="R28" s="103"/>
      <c r="S28" s="103"/>
      <c r="T28" s="103"/>
      <c r="U28" s="100" t="s">
        <v>268</v>
      </c>
      <c r="V28" s="101"/>
      <c r="W28" s="102"/>
      <c r="X28" s="30" t="s">
        <v>66</v>
      </c>
      <c r="Y28" s="94" t="s">
        <v>269</v>
      </c>
      <c r="Z28" s="94"/>
      <c r="AA28" s="94"/>
    </row>
    <row r="29" spans="1:27" ht="46.2" customHeight="1" x14ac:dyDescent="0.45">
      <c r="A29" s="29">
        <v>26</v>
      </c>
      <c r="B29" s="95" t="s">
        <v>11</v>
      </c>
      <c r="C29" s="96"/>
      <c r="D29" s="96"/>
      <c r="E29" s="97"/>
      <c r="F29" s="170">
        <v>1116465</v>
      </c>
      <c r="G29" s="170"/>
      <c r="H29" s="170"/>
      <c r="I29" s="170"/>
      <c r="J29" s="170">
        <f t="shared" si="2"/>
        <v>111646.5</v>
      </c>
      <c r="K29" s="170"/>
      <c r="L29" s="170"/>
      <c r="M29" s="170">
        <f t="shared" si="3"/>
        <v>1228111.5</v>
      </c>
      <c r="N29" s="170"/>
      <c r="O29" s="170"/>
      <c r="P29" s="170"/>
      <c r="Q29" s="103" t="s">
        <v>85</v>
      </c>
      <c r="R29" s="103"/>
      <c r="S29" s="103"/>
      <c r="T29" s="103"/>
      <c r="U29" s="100" t="s">
        <v>97</v>
      </c>
      <c r="V29" s="101"/>
      <c r="W29" s="102"/>
      <c r="X29" s="30" t="s">
        <v>47</v>
      </c>
      <c r="Y29" s="94" t="s">
        <v>98</v>
      </c>
      <c r="Z29" s="94"/>
      <c r="AA29" s="94"/>
    </row>
    <row r="30" spans="1:27" ht="46.2" customHeight="1" x14ac:dyDescent="0.45">
      <c r="A30" s="29">
        <v>27</v>
      </c>
      <c r="B30" s="95" t="s">
        <v>18</v>
      </c>
      <c r="C30" s="96"/>
      <c r="D30" s="96"/>
      <c r="E30" s="97"/>
      <c r="F30" s="170">
        <v>149760</v>
      </c>
      <c r="G30" s="170"/>
      <c r="H30" s="170"/>
      <c r="I30" s="170"/>
      <c r="J30" s="170">
        <f t="shared" si="2"/>
        <v>14976</v>
      </c>
      <c r="K30" s="170"/>
      <c r="L30" s="170"/>
      <c r="M30" s="170">
        <f t="shared" si="3"/>
        <v>164736</v>
      </c>
      <c r="N30" s="170"/>
      <c r="O30" s="170"/>
      <c r="P30" s="170"/>
      <c r="Q30" s="103" t="s">
        <v>99</v>
      </c>
      <c r="R30" s="103"/>
      <c r="S30" s="103"/>
      <c r="T30" s="103"/>
      <c r="U30" s="100" t="s">
        <v>100</v>
      </c>
      <c r="V30" s="101"/>
      <c r="W30" s="102"/>
      <c r="X30" s="30" t="s">
        <v>47</v>
      </c>
      <c r="Y30" s="94" t="s">
        <v>101</v>
      </c>
      <c r="Z30" s="94"/>
      <c r="AA30" s="94"/>
    </row>
    <row r="31" spans="1:27" ht="46.2" customHeight="1" x14ac:dyDescent="0.45">
      <c r="A31" s="29">
        <v>28</v>
      </c>
      <c r="B31" s="95" t="s">
        <v>2</v>
      </c>
      <c r="C31" s="96"/>
      <c r="D31" s="96"/>
      <c r="E31" s="97"/>
      <c r="F31" s="170">
        <v>307146</v>
      </c>
      <c r="G31" s="170"/>
      <c r="H31" s="170"/>
      <c r="I31" s="170"/>
      <c r="J31" s="170">
        <f t="shared" si="2"/>
        <v>30714.600000000002</v>
      </c>
      <c r="K31" s="170"/>
      <c r="L31" s="170"/>
      <c r="M31" s="170">
        <f t="shared" si="3"/>
        <v>337860.6</v>
      </c>
      <c r="N31" s="170"/>
      <c r="O31" s="170"/>
      <c r="P31" s="170"/>
      <c r="Q31" s="103" t="s">
        <v>88</v>
      </c>
      <c r="R31" s="103"/>
      <c r="S31" s="103"/>
      <c r="T31" s="103"/>
      <c r="U31" s="100" t="s">
        <v>83</v>
      </c>
      <c r="V31" s="101"/>
      <c r="W31" s="102"/>
      <c r="X31" s="30" t="s">
        <v>47</v>
      </c>
      <c r="Y31" s="94" t="s">
        <v>102</v>
      </c>
      <c r="Z31" s="94"/>
      <c r="AA31" s="94"/>
    </row>
    <row r="32" spans="1:27" ht="46.2" customHeight="1" x14ac:dyDescent="0.45">
      <c r="A32" s="29">
        <v>29</v>
      </c>
      <c r="B32" s="95" t="s">
        <v>29</v>
      </c>
      <c r="C32" s="96"/>
      <c r="D32" s="96"/>
      <c r="E32" s="97"/>
      <c r="F32" s="170">
        <v>338548</v>
      </c>
      <c r="G32" s="170"/>
      <c r="H32" s="170"/>
      <c r="I32" s="170"/>
      <c r="J32" s="170">
        <f t="shared" si="2"/>
        <v>33854.800000000003</v>
      </c>
      <c r="K32" s="170"/>
      <c r="L32" s="170"/>
      <c r="M32" s="170">
        <f t="shared" si="3"/>
        <v>372402.8</v>
      </c>
      <c r="N32" s="170"/>
      <c r="O32" s="170"/>
      <c r="P32" s="170"/>
      <c r="Q32" s="103" t="s">
        <v>105</v>
      </c>
      <c r="R32" s="103"/>
      <c r="S32" s="103"/>
      <c r="T32" s="103"/>
      <c r="U32" s="100" t="s">
        <v>103</v>
      </c>
      <c r="V32" s="101"/>
      <c r="W32" s="102"/>
      <c r="X32" s="30" t="s">
        <v>47</v>
      </c>
      <c r="Y32" s="94" t="s">
        <v>104</v>
      </c>
      <c r="Z32" s="94"/>
      <c r="AA32" s="94"/>
    </row>
    <row r="33" spans="1:27" ht="46.2" customHeight="1" thickBot="1" x14ac:dyDescent="0.5">
      <c r="A33" s="53">
        <v>30</v>
      </c>
      <c r="B33" s="261" t="s">
        <v>42</v>
      </c>
      <c r="C33" s="150"/>
      <c r="D33" s="150"/>
      <c r="E33" s="151"/>
      <c r="F33" s="312">
        <v>1047102</v>
      </c>
      <c r="G33" s="313"/>
      <c r="H33" s="313"/>
      <c r="I33" s="314"/>
      <c r="J33" s="312">
        <f>F33*0.1</f>
        <v>104710.20000000001</v>
      </c>
      <c r="K33" s="313"/>
      <c r="L33" s="314"/>
      <c r="M33" s="312">
        <f>F33+J33</f>
        <v>1151812.2</v>
      </c>
      <c r="N33" s="313"/>
      <c r="O33" s="313"/>
      <c r="P33" s="314"/>
      <c r="Q33" s="209" t="s">
        <v>106</v>
      </c>
      <c r="R33" s="210"/>
      <c r="S33" s="210"/>
      <c r="T33" s="268"/>
      <c r="U33" s="209" t="s">
        <v>107</v>
      </c>
      <c r="V33" s="210"/>
      <c r="W33" s="268"/>
      <c r="X33" s="52" t="s">
        <v>47</v>
      </c>
      <c r="Y33" s="258" t="s">
        <v>108</v>
      </c>
      <c r="Z33" s="259"/>
      <c r="AA33" s="260"/>
    </row>
    <row r="34" spans="1:27" ht="8.4" customHeight="1" thickBot="1" x14ac:dyDescent="0.5">
      <c r="A34" s="232"/>
      <c r="B34" s="232"/>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row>
    <row r="35" spans="1:27" ht="46.2" customHeight="1" thickBot="1" x14ac:dyDescent="0.5">
      <c r="A35" s="25" t="s">
        <v>0</v>
      </c>
      <c r="B35" s="179" t="s">
        <v>1</v>
      </c>
      <c r="C35" s="180"/>
      <c r="D35" s="180"/>
      <c r="E35" s="181"/>
      <c r="F35" s="182" t="s">
        <v>44</v>
      </c>
      <c r="G35" s="182"/>
      <c r="H35" s="182"/>
      <c r="I35" s="182"/>
      <c r="J35" s="182" t="s">
        <v>45</v>
      </c>
      <c r="K35" s="182"/>
      <c r="L35" s="182"/>
      <c r="M35" s="257" t="s">
        <v>46</v>
      </c>
      <c r="N35" s="257"/>
      <c r="O35" s="257"/>
      <c r="P35" s="257"/>
      <c r="Q35" s="183" t="s">
        <v>48</v>
      </c>
      <c r="R35" s="183"/>
      <c r="S35" s="183"/>
      <c r="T35" s="183"/>
      <c r="U35" s="183"/>
      <c r="V35" s="183"/>
      <c r="W35" s="183"/>
      <c r="X35" s="183"/>
      <c r="Y35" s="183"/>
      <c r="Z35" s="183"/>
      <c r="AA35" s="183"/>
    </row>
    <row r="36" spans="1:27" ht="46.2" customHeight="1" x14ac:dyDescent="0.45">
      <c r="A36" s="31">
        <v>31</v>
      </c>
      <c r="B36" s="193" t="s">
        <v>7</v>
      </c>
      <c r="C36" s="194"/>
      <c r="D36" s="194"/>
      <c r="E36" s="195"/>
      <c r="F36" s="423">
        <v>582004</v>
      </c>
      <c r="G36" s="424"/>
      <c r="H36" s="424"/>
      <c r="I36" s="425"/>
      <c r="J36" s="423">
        <f>F36*0.1</f>
        <v>58200.4</v>
      </c>
      <c r="K36" s="424"/>
      <c r="L36" s="425"/>
      <c r="M36" s="423">
        <f>F36+J36</f>
        <v>640204.4</v>
      </c>
      <c r="N36" s="424"/>
      <c r="O36" s="424"/>
      <c r="P36" s="425"/>
      <c r="Q36" s="197" t="s">
        <v>109</v>
      </c>
      <c r="R36" s="198"/>
      <c r="S36" s="198"/>
      <c r="T36" s="199"/>
      <c r="U36" s="197" t="s">
        <v>110</v>
      </c>
      <c r="V36" s="198"/>
      <c r="W36" s="199"/>
      <c r="X36" s="32" t="s">
        <v>47</v>
      </c>
      <c r="Y36" s="420" t="s">
        <v>111</v>
      </c>
      <c r="Z36" s="421"/>
      <c r="AA36" s="422"/>
    </row>
    <row r="37" spans="1:27" ht="46.2" customHeight="1" x14ac:dyDescent="0.45">
      <c r="A37" s="27">
        <v>32</v>
      </c>
      <c r="B37" s="201" t="s">
        <v>12</v>
      </c>
      <c r="C37" s="202"/>
      <c r="D37" s="202"/>
      <c r="E37" s="203"/>
      <c r="F37" s="170">
        <v>314580</v>
      </c>
      <c r="G37" s="170"/>
      <c r="H37" s="170"/>
      <c r="I37" s="170"/>
      <c r="J37" s="170">
        <f t="shared" ref="J37:J41" si="4">F37*0.1</f>
        <v>31458</v>
      </c>
      <c r="K37" s="170"/>
      <c r="L37" s="170"/>
      <c r="M37" s="170">
        <f t="shared" ref="M37:M42" si="5">F37+J37</f>
        <v>346038</v>
      </c>
      <c r="N37" s="170"/>
      <c r="O37" s="170"/>
      <c r="P37" s="170"/>
      <c r="Q37" s="204" t="s">
        <v>112</v>
      </c>
      <c r="R37" s="204"/>
      <c r="S37" s="204"/>
      <c r="T37" s="204"/>
      <c r="U37" s="205" t="s">
        <v>113</v>
      </c>
      <c r="V37" s="206"/>
      <c r="W37" s="207"/>
      <c r="X37" s="28" t="s">
        <v>47</v>
      </c>
      <c r="Y37" s="200" t="s">
        <v>114</v>
      </c>
      <c r="Z37" s="200"/>
      <c r="AA37" s="200"/>
    </row>
    <row r="38" spans="1:27" ht="46.2" customHeight="1" x14ac:dyDescent="0.45">
      <c r="A38" s="29">
        <v>33</v>
      </c>
      <c r="B38" s="95" t="s">
        <v>34</v>
      </c>
      <c r="C38" s="96"/>
      <c r="D38" s="96"/>
      <c r="E38" s="97"/>
      <c r="F38" s="170">
        <v>163770</v>
      </c>
      <c r="G38" s="170"/>
      <c r="H38" s="170"/>
      <c r="I38" s="170"/>
      <c r="J38" s="170">
        <f t="shared" si="4"/>
        <v>16377</v>
      </c>
      <c r="K38" s="170"/>
      <c r="L38" s="170"/>
      <c r="M38" s="170">
        <f t="shared" si="5"/>
        <v>180147</v>
      </c>
      <c r="N38" s="170"/>
      <c r="O38" s="170"/>
      <c r="P38" s="170"/>
      <c r="Q38" s="103" t="s">
        <v>112</v>
      </c>
      <c r="R38" s="103"/>
      <c r="S38" s="103"/>
      <c r="T38" s="103"/>
      <c r="U38" s="100" t="s">
        <v>113</v>
      </c>
      <c r="V38" s="101"/>
      <c r="W38" s="102"/>
      <c r="X38" s="30" t="s">
        <v>47</v>
      </c>
      <c r="Y38" s="94" t="s">
        <v>114</v>
      </c>
      <c r="Z38" s="94"/>
      <c r="AA38" s="94"/>
    </row>
    <row r="39" spans="1:27" ht="46.2" customHeight="1" x14ac:dyDescent="0.45">
      <c r="A39" s="29">
        <v>34</v>
      </c>
      <c r="B39" s="95" t="s">
        <v>23</v>
      </c>
      <c r="C39" s="96"/>
      <c r="D39" s="96"/>
      <c r="E39" s="97"/>
      <c r="F39" s="170">
        <v>366261</v>
      </c>
      <c r="G39" s="170"/>
      <c r="H39" s="170"/>
      <c r="I39" s="170"/>
      <c r="J39" s="170">
        <f t="shared" si="4"/>
        <v>36626.1</v>
      </c>
      <c r="K39" s="170"/>
      <c r="L39" s="170"/>
      <c r="M39" s="170">
        <f t="shared" si="5"/>
        <v>402887.1</v>
      </c>
      <c r="N39" s="170"/>
      <c r="O39" s="170"/>
      <c r="P39" s="170"/>
      <c r="Q39" s="99" t="s">
        <v>51</v>
      </c>
      <c r="R39" s="99"/>
      <c r="S39" s="99"/>
      <c r="T39" s="99"/>
      <c r="U39" s="100" t="s">
        <v>95</v>
      </c>
      <c r="V39" s="101"/>
      <c r="W39" s="102"/>
      <c r="X39" s="30" t="s">
        <v>47</v>
      </c>
      <c r="Y39" s="94" t="s">
        <v>115</v>
      </c>
      <c r="Z39" s="94"/>
      <c r="AA39" s="94"/>
    </row>
    <row r="40" spans="1:27" ht="46.2" customHeight="1" x14ac:dyDescent="0.45">
      <c r="A40" s="29">
        <v>35</v>
      </c>
      <c r="B40" s="95" t="s">
        <v>28</v>
      </c>
      <c r="C40" s="96"/>
      <c r="D40" s="96"/>
      <c r="E40" s="97"/>
      <c r="F40" s="170">
        <v>224700</v>
      </c>
      <c r="G40" s="170"/>
      <c r="H40" s="170"/>
      <c r="I40" s="170"/>
      <c r="J40" s="170">
        <f t="shared" si="4"/>
        <v>22470</v>
      </c>
      <c r="K40" s="170"/>
      <c r="L40" s="170"/>
      <c r="M40" s="170">
        <f t="shared" si="5"/>
        <v>247170</v>
      </c>
      <c r="N40" s="170"/>
      <c r="O40" s="170"/>
      <c r="P40" s="170"/>
      <c r="Q40" s="103" t="s">
        <v>116</v>
      </c>
      <c r="R40" s="103"/>
      <c r="S40" s="103"/>
      <c r="T40" s="103"/>
      <c r="U40" s="100" t="s">
        <v>117</v>
      </c>
      <c r="V40" s="101"/>
      <c r="W40" s="102"/>
      <c r="X40" s="30" t="s">
        <v>47</v>
      </c>
      <c r="Y40" s="94" t="s">
        <v>118</v>
      </c>
      <c r="Z40" s="94"/>
      <c r="AA40" s="94"/>
    </row>
    <row r="41" spans="1:27" ht="46.2" customHeight="1" x14ac:dyDescent="0.45">
      <c r="A41" s="29">
        <v>36</v>
      </c>
      <c r="B41" s="95" t="s">
        <v>14</v>
      </c>
      <c r="C41" s="96"/>
      <c r="D41" s="96"/>
      <c r="E41" s="97"/>
      <c r="F41" s="170">
        <v>754992</v>
      </c>
      <c r="G41" s="170"/>
      <c r="H41" s="170"/>
      <c r="I41" s="170"/>
      <c r="J41" s="170">
        <f t="shared" si="4"/>
        <v>75499.199999999997</v>
      </c>
      <c r="K41" s="170"/>
      <c r="L41" s="170"/>
      <c r="M41" s="170">
        <f t="shared" si="5"/>
        <v>830491.2</v>
      </c>
      <c r="N41" s="170"/>
      <c r="O41" s="170"/>
      <c r="P41" s="170"/>
      <c r="Q41" s="103" t="s">
        <v>119</v>
      </c>
      <c r="R41" s="103"/>
      <c r="S41" s="103"/>
      <c r="T41" s="103"/>
      <c r="U41" s="100" t="s">
        <v>120</v>
      </c>
      <c r="V41" s="101"/>
      <c r="W41" s="102"/>
      <c r="X41" s="30" t="s">
        <v>66</v>
      </c>
      <c r="Y41" s="94" t="s">
        <v>121</v>
      </c>
      <c r="Z41" s="94"/>
      <c r="AA41" s="94"/>
    </row>
    <row r="42" spans="1:27" ht="46.2" customHeight="1" x14ac:dyDescent="0.45">
      <c r="A42" s="29">
        <v>37</v>
      </c>
      <c r="B42" s="95" t="s">
        <v>3</v>
      </c>
      <c r="C42" s="96"/>
      <c r="D42" s="96"/>
      <c r="E42" s="97"/>
      <c r="F42" s="170">
        <v>155737</v>
      </c>
      <c r="G42" s="170"/>
      <c r="H42" s="170"/>
      <c r="I42" s="170"/>
      <c r="J42" s="170">
        <v>15573</v>
      </c>
      <c r="K42" s="170"/>
      <c r="L42" s="170"/>
      <c r="M42" s="170">
        <f t="shared" si="5"/>
        <v>171310</v>
      </c>
      <c r="N42" s="170"/>
      <c r="O42" s="170"/>
      <c r="P42" s="170"/>
      <c r="Q42" s="103" t="s">
        <v>74</v>
      </c>
      <c r="R42" s="103"/>
      <c r="S42" s="103"/>
      <c r="T42" s="103"/>
      <c r="U42" s="100" t="s">
        <v>221</v>
      </c>
      <c r="V42" s="101"/>
      <c r="W42" s="102"/>
      <c r="X42" s="30" t="s">
        <v>47</v>
      </c>
      <c r="Y42" s="94" t="s">
        <v>228</v>
      </c>
      <c r="Z42" s="94"/>
      <c r="AA42" s="94"/>
    </row>
    <row r="43" spans="1:27" ht="46.2" customHeight="1" x14ac:dyDescent="0.45">
      <c r="A43" s="29">
        <v>38</v>
      </c>
      <c r="B43" s="95" t="s">
        <v>24</v>
      </c>
      <c r="C43" s="96"/>
      <c r="D43" s="96"/>
      <c r="E43" s="97"/>
      <c r="F43" s="98">
        <v>188748</v>
      </c>
      <c r="G43" s="98"/>
      <c r="H43" s="98"/>
      <c r="I43" s="98"/>
      <c r="J43" s="98">
        <v>18874</v>
      </c>
      <c r="K43" s="98"/>
      <c r="L43" s="98"/>
      <c r="M43" s="98">
        <f>F43+J43</f>
        <v>207622</v>
      </c>
      <c r="N43" s="98"/>
      <c r="O43" s="98"/>
      <c r="P43" s="98"/>
      <c r="Q43" s="103" t="s">
        <v>122</v>
      </c>
      <c r="R43" s="103"/>
      <c r="S43" s="103"/>
      <c r="T43" s="103"/>
      <c r="U43" s="100" t="s">
        <v>123</v>
      </c>
      <c r="V43" s="101"/>
      <c r="W43" s="102"/>
      <c r="X43" s="30" t="s">
        <v>47</v>
      </c>
      <c r="Y43" s="94" t="s">
        <v>124</v>
      </c>
      <c r="Z43" s="94"/>
      <c r="AA43" s="94"/>
    </row>
    <row r="44" spans="1:27" ht="46.2" customHeight="1" x14ac:dyDescent="0.45">
      <c r="A44" s="27">
        <v>39</v>
      </c>
      <c r="B44" s="201" t="s">
        <v>8</v>
      </c>
      <c r="C44" s="202"/>
      <c r="D44" s="202"/>
      <c r="E44" s="203"/>
      <c r="F44" s="170">
        <v>528390</v>
      </c>
      <c r="G44" s="170"/>
      <c r="H44" s="170"/>
      <c r="I44" s="170"/>
      <c r="J44" s="170">
        <f t="shared" si="2"/>
        <v>52839</v>
      </c>
      <c r="K44" s="170"/>
      <c r="L44" s="170"/>
      <c r="M44" s="170">
        <f t="shared" ref="M44:M48" si="6">F44+J44</f>
        <v>581229</v>
      </c>
      <c r="N44" s="170"/>
      <c r="O44" s="170"/>
      <c r="P44" s="170"/>
      <c r="Q44" s="204" t="s">
        <v>74</v>
      </c>
      <c r="R44" s="204"/>
      <c r="S44" s="204"/>
      <c r="T44" s="204"/>
      <c r="U44" s="205" t="s">
        <v>125</v>
      </c>
      <c r="V44" s="206"/>
      <c r="W44" s="207"/>
      <c r="X44" s="28" t="s">
        <v>47</v>
      </c>
      <c r="Y44" s="200" t="s">
        <v>126</v>
      </c>
      <c r="Z44" s="200"/>
      <c r="AA44" s="200"/>
    </row>
    <row r="45" spans="1:27" ht="46.2" customHeight="1" x14ac:dyDescent="0.45">
      <c r="A45" s="29">
        <v>40</v>
      </c>
      <c r="B45" s="95" t="s">
        <v>10</v>
      </c>
      <c r="C45" s="96"/>
      <c r="D45" s="96"/>
      <c r="E45" s="97"/>
      <c r="F45" s="170">
        <v>490048</v>
      </c>
      <c r="G45" s="170"/>
      <c r="H45" s="170"/>
      <c r="I45" s="170"/>
      <c r="J45" s="170">
        <f t="shared" si="2"/>
        <v>49004.800000000003</v>
      </c>
      <c r="K45" s="170"/>
      <c r="L45" s="170"/>
      <c r="M45" s="170">
        <f t="shared" si="6"/>
        <v>539052.80000000005</v>
      </c>
      <c r="N45" s="170"/>
      <c r="O45" s="170"/>
      <c r="P45" s="170"/>
      <c r="Q45" s="103" t="s">
        <v>127</v>
      </c>
      <c r="R45" s="103"/>
      <c r="S45" s="103"/>
      <c r="T45" s="103"/>
      <c r="U45" s="100" t="s">
        <v>128</v>
      </c>
      <c r="V45" s="101"/>
      <c r="W45" s="102"/>
      <c r="X45" s="30" t="s">
        <v>47</v>
      </c>
      <c r="Y45" s="94" t="s">
        <v>129</v>
      </c>
      <c r="Z45" s="94"/>
      <c r="AA45" s="94"/>
    </row>
    <row r="46" spans="1:27" ht="46.2" customHeight="1" x14ac:dyDescent="0.45">
      <c r="A46" s="29">
        <v>41</v>
      </c>
      <c r="B46" s="95" t="s">
        <v>5</v>
      </c>
      <c r="C46" s="96"/>
      <c r="D46" s="96"/>
      <c r="E46" s="97"/>
      <c r="F46" s="170">
        <v>464600</v>
      </c>
      <c r="G46" s="170"/>
      <c r="H46" s="170"/>
      <c r="I46" s="170"/>
      <c r="J46" s="98">
        <f t="shared" si="2"/>
        <v>46460</v>
      </c>
      <c r="K46" s="98"/>
      <c r="L46" s="98"/>
      <c r="M46" s="98">
        <v>529494</v>
      </c>
      <c r="N46" s="98"/>
      <c r="O46" s="98"/>
      <c r="P46" s="98"/>
      <c r="Q46" s="103" t="s">
        <v>127</v>
      </c>
      <c r="R46" s="103"/>
      <c r="S46" s="103"/>
      <c r="T46" s="103"/>
      <c r="U46" s="100" t="s">
        <v>270</v>
      </c>
      <c r="V46" s="101"/>
      <c r="W46" s="102"/>
      <c r="X46" s="30" t="s">
        <v>47</v>
      </c>
      <c r="Y46" s="94" t="s">
        <v>271</v>
      </c>
      <c r="Z46" s="94"/>
      <c r="AA46" s="94"/>
    </row>
    <row r="47" spans="1:27" ht="46.2" customHeight="1" x14ac:dyDescent="0.45">
      <c r="A47" s="29">
        <v>42</v>
      </c>
      <c r="B47" s="95" t="s">
        <v>17</v>
      </c>
      <c r="C47" s="96"/>
      <c r="D47" s="96"/>
      <c r="E47" s="97"/>
      <c r="F47" s="170">
        <v>317200</v>
      </c>
      <c r="G47" s="170"/>
      <c r="H47" s="170"/>
      <c r="I47" s="170"/>
      <c r="J47" s="170">
        <f t="shared" si="2"/>
        <v>31720</v>
      </c>
      <c r="K47" s="170"/>
      <c r="L47" s="170"/>
      <c r="M47" s="170">
        <f t="shared" si="6"/>
        <v>348920</v>
      </c>
      <c r="N47" s="170"/>
      <c r="O47" s="170"/>
      <c r="P47" s="170"/>
      <c r="Q47" s="103" t="s">
        <v>88</v>
      </c>
      <c r="R47" s="103"/>
      <c r="S47" s="103"/>
      <c r="T47" s="103"/>
      <c r="U47" s="100" t="s">
        <v>130</v>
      </c>
      <c r="V47" s="101"/>
      <c r="W47" s="102"/>
      <c r="X47" s="30" t="s">
        <v>47</v>
      </c>
      <c r="Y47" s="94" t="s">
        <v>131</v>
      </c>
      <c r="Z47" s="94"/>
      <c r="AA47" s="94"/>
    </row>
    <row r="48" spans="1:27" ht="46.2" customHeight="1" thickBot="1" x14ac:dyDescent="0.5">
      <c r="A48" s="33">
        <v>43</v>
      </c>
      <c r="B48" s="184" t="s">
        <v>43</v>
      </c>
      <c r="C48" s="185"/>
      <c r="D48" s="185"/>
      <c r="E48" s="186"/>
      <c r="F48" s="119">
        <v>173040</v>
      </c>
      <c r="G48" s="119"/>
      <c r="H48" s="119"/>
      <c r="I48" s="119"/>
      <c r="J48" s="119">
        <f t="shared" si="2"/>
        <v>17304</v>
      </c>
      <c r="K48" s="119"/>
      <c r="L48" s="119"/>
      <c r="M48" s="119">
        <f t="shared" si="6"/>
        <v>190344</v>
      </c>
      <c r="N48" s="119"/>
      <c r="O48" s="119"/>
      <c r="P48" s="119"/>
      <c r="Q48" s="187" t="s">
        <v>99</v>
      </c>
      <c r="R48" s="187"/>
      <c r="S48" s="187"/>
      <c r="T48" s="187"/>
      <c r="U48" s="188" t="s">
        <v>132</v>
      </c>
      <c r="V48" s="189"/>
      <c r="W48" s="190"/>
      <c r="X48" s="34" t="s">
        <v>47</v>
      </c>
      <c r="Y48" s="191" t="s">
        <v>133</v>
      </c>
      <c r="Z48" s="191"/>
      <c r="AA48" s="191"/>
    </row>
    <row r="49" spans="1:27" ht="46.2" customHeight="1" thickBot="1" x14ac:dyDescent="0.5">
      <c r="F49" s="319">
        <f>SUM(F2:F48)</f>
        <v>32792362</v>
      </c>
      <c r="G49" s="320"/>
      <c r="H49" s="320"/>
      <c r="I49" s="321"/>
      <c r="J49" s="319">
        <f>SUM(J2:J48)</f>
        <v>3279212.7999999993</v>
      </c>
      <c r="K49" s="320"/>
      <c r="L49" s="321"/>
      <c r="M49" s="322">
        <f>SUM(M2:M48)</f>
        <v>36090008.799999997</v>
      </c>
      <c r="N49" s="322"/>
      <c r="O49" s="322"/>
      <c r="P49" s="323"/>
    </row>
    <row r="50" spans="1:27" ht="46.2" customHeight="1" x14ac:dyDescent="0.45">
      <c r="F50" s="35"/>
      <c r="G50" s="35"/>
      <c r="H50" s="35"/>
      <c r="I50" s="35"/>
      <c r="J50" s="35"/>
      <c r="K50" s="35"/>
      <c r="L50" s="35"/>
      <c r="M50" s="61"/>
      <c r="N50" s="61"/>
      <c r="O50" s="61"/>
      <c r="P50" s="61"/>
      <c r="Q50" s="35"/>
      <c r="R50" s="35"/>
    </row>
    <row r="51" spans="1:27" ht="12.6" customHeight="1" thickBot="1" x14ac:dyDescent="0.5">
      <c r="F51" s="35"/>
      <c r="G51" s="35"/>
      <c r="H51" s="35"/>
      <c r="I51" s="35"/>
      <c r="J51" s="35"/>
      <c r="K51" s="35"/>
      <c r="L51" s="35"/>
      <c r="M51" s="61"/>
      <c r="N51" s="61"/>
      <c r="O51" s="61"/>
      <c r="P51" s="61"/>
      <c r="Q51" s="35"/>
      <c r="R51" s="35"/>
    </row>
    <row r="52" spans="1:27" ht="38.4" customHeight="1" thickBot="1" x14ac:dyDescent="0.5">
      <c r="A52" s="25" t="s">
        <v>0</v>
      </c>
      <c r="B52" s="179" t="s">
        <v>1</v>
      </c>
      <c r="C52" s="180"/>
      <c r="D52" s="180"/>
      <c r="E52" s="181"/>
      <c r="F52" s="182" t="s">
        <v>44</v>
      </c>
      <c r="G52" s="182"/>
      <c r="H52" s="182"/>
      <c r="I52" s="182"/>
      <c r="J52" s="182" t="s">
        <v>45</v>
      </c>
      <c r="K52" s="182"/>
      <c r="L52" s="182"/>
      <c r="M52" s="182" t="s">
        <v>46</v>
      </c>
      <c r="N52" s="182"/>
      <c r="O52" s="182"/>
      <c r="P52" s="182"/>
      <c r="Q52" s="183" t="s">
        <v>48</v>
      </c>
      <c r="R52" s="183"/>
      <c r="S52" s="183"/>
      <c r="T52" s="183"/>
      <c r="U52" s="183"/>
      <c r="V52" s="183"/>
      <c r="W52" s="183"/>
      <c r="X52" s="183"/>
      <c r="Y52" s="183"/>
      <c r="Z52" s="183"/>
      <c r="AA52" s="183"/>
    </row>
    <row r="53" spans="1:27" ht="38.4" customHeight="1" x14ac:dyDescent="0.45">
      <c r="A53" s="104">
        <v>1</v>
      </c>
      <c r="B53" s="106" t="s">
        <v>134</v>
      </c>
      <c r="C53" s="107"/>
      <c r="D53" s="107"/>
      <c r="E53" s="108"/>
      <c r="F53" s="170">
        <v>14400000</v>
      </c>
      <c r="G53" s="170"/>
      <c r="H53" s="170"/>
      <c r="I53" s="170"/>
      <c r="J53" s="170">
        <f t="shared" ref="J53:J68" si="7">F53*0.1</f>
        <v>1440000</v>
      </c>
      <c r="K53" s="170"/>
      <c r="L53" s="170"/>
      <c r="M53" s="233">
        <f>F53+J53+F54+J54</f>
        <v>31790000</v>
      </c>
      <c r="N53" s="234"/>
      <c r="O53" s="234"/>
      <c r="P53" s="235"/>
      <c r="Q53" s="126" t="s">
        <v>135</v>
      </c>
      <c r="R53" s="127"/>
      <c r="S53" s="127"/>
      <c r="T53" s="128"/>
      <c r="U53" s="126" t="s">
        <v>136</v>
      </c>
      <c r="V53" s="127"/>
      <c r="W53" s="128"/>
      <c r="X53" s="132" t="s">
        <v>47</v>
      </c>
      <c r="Y53" s="134" t="s">
        <v>137</v>
      </c>
      <c r="Z53" s="135"/>
      <c r="AA53" s="136"/>
    </row>
    <row r="54" spans="1:27" ht="38.4" customHeight="1" x14ac:dyDescent="0.45">
      <c r="A54" s="284"/>
      <c r="B54" s="201"/>
      <c r="C54" s="202"/>
      <c r="D54" s="202"/>
      <c r="E54" s="203"/>
      <c r="F54" s="170">
        <v>14500000</v>
      </c>
      <c r="G54" s="170"/>
      <c r="H54" s="170"/>
      <c r="I54" s="170"/>
      <c r="J54" s="170">
        <f t="shared" ref="J54:J55" si="8">F54*0.1</f>
        <v>1450000</v>
      </c>
      <c r="K54" s="170"/>
      <c r="L54" s="170"/>
      <c r="M54" s="285"/>
      <c r="N54" s="286"/>
      <c r="O54" s="286"/>
      <c r="P54" s="287"/>
      <c r="Q54" s="205"/>
      <c r="R54" s="206"/>
      <c r="S54" s="206"/>
      <c r="T54" s="207"/>
      <c r="U54" s="205"/>
      <c r="V54" s="206"/>
      <c r="W54" s="207"/>
      <c r="X54" s="204"/>
      <c r="Y54" s="272"/>
      <c r="Z54" s="273"/>
      <c r="AA54" s="274"/>
    </row>
    <row r="55" spans="1:27" ht="38.4" customHeight="1" x14ac:dyDescent="0.45">
      <c r="A55" s="283">
        <v>2</v>
      </c>
      <c r="B55" s="261" t="s">
        <v>138</v>
      </c>
      <c r="C55" s="150"/>
      <c r="D55" s="150"/>
      <c r="E55" s="151"/>
      <c r="F55" s="170">
        <v>26500000</v>
      </c>
      <c r="G55" s="170"/>
      <c r="H55" s="170"/>
      <c r="I55" s="170"/>
      <c r="J55" s="170">
        <f t="shared" si="8"/>
        <v>2650000</v>
      </c>
      <c r="K55" s="170"/>
      <c r="L55" s="170"/>
      <c r="M55" s="262">
        <f>F55+J55+F56+J56</f>
        <v>45100000</v>
      </c>
      <c r="N55" s="263"/>
      <c r="O55" s="263"/>
      <c r="P55" s="264"/>
      <c r="Q55" s="209" t="s">
        <v>135</v>
      </c>
      <c r="R55" s="210"/>
      <c r="S55" s="210"/>
      <c r="T55" s="268"/>
      <c r="U55" s="209" t="s">
        <v>83</v>
      </c>
      <c r="V55" s="210"/>
      <c r="W55" s="268"/>
      <c r="X55" s="300" t="s">
        <v>47</v>
      </c>
      <c r="Y55" s="258" t="s">
        <v>227</v>
      </c>
      <c r="Z55" s="259"/>
      <c r="AA55" s="260"/>
    </row>
    <row r="56" spans="1:27" ht="38.4" customHeight="1" thickBot="1" x14ac:dyDescent="0.5">
      <c r="A56" s="105"/>
      <c r="B56" s="109"/>
      <c r="C56" s="110"/>
      <c r="D56" s="110"/>
      <c r="E56" s="111"/>
      <c r="F56" s="161">
        <v>14500000</v>
      </c>
      <c r="G56" s="162"/>
      <c r="H56" s="162"/>
      <c r="I56" s="163"/>
      <c r="J56" s="161">
        <f t="shared" ref="J56" si="9">F56*0.1</f>
        <v>1450000</v>
      </c>
      <c r="K56" s="162"/>
      <c r="L56" s="163"/>
      <c r="M56" s="172"/>
      <c r="N56" s="173"/>
      <c r="O56" s="173"/>
      <c r="P56" s="174"/>
      <c r="Q56" s="129"/>
      <c r="R56" s="130"/>
      <c r="S56" s="130"/>
      <c r="T56" s="131"/>
      <c r="U56" s="129"/>
      <c r="V56" s="130"/>
      <c r="W56" s="131"/>
      <c r="X56" s="133"/>
      <c r="Y56" s="137"/>
      <c r="Z56" s="138"/>
      <c r="AA56" s="139"/>
    </row>
    <row r="57" spans="1:27" ht="38.4" customHeight="1" thickBot="1" x14ac:dyDescent="0.5">
      <c r="A57" s="171"/>
      <c r="B57" s="171"/>
      <c r="C57" s="171"/>
      <c r="D57" s="171"/>
      <c r="E57" s="171"/>
      <c r="F57" s="171"/>
      <c r="G57" s="171"/>
      <c r="H57" s="171"/>
      <c r="I57" s="171"/>
      <c r="J57" s="171"/>
      <c r="K57" s="171"/>
      <c r="L57" s="171"/>
      <c r="M57" s="171"/>
      <c r="N57" s="171"/>
      <c r="O57" s="171"/>
      <c r="P57" s="171"/>
      <c r="Q57" s="171"/>
      <c r="R57" s="171"/>
      <c r="S57" s="171"/>
      <c r="T57" s="171"/>
      <c r="U57" s="171"/>
      <c r="V57" s="171"/>
      <c r="W57" s="171"/>
      <c r="X57" s="171"/>
      <c r="Y57" s="171"/>
      <c r="Z57" s="171"/>
      <c r="AA57" s="171"/>
    </row>
    <row r="58" spans="1:27" ht="38.4" customHeight="1" x14ac:dyDescent="0.45">
      <c r="A58" s="31">
        <v>1</v>
      </c>
      <c r="B58" s="288" t="s">
        <v>139</v>
      </c>
      <c r="C58" s="289"/>
      <c r="D58" s="289"/>
      <c r="E58" s="290"/>
      <c r="F58" s="291">
        <v>2980400</v>
      </c>
      <c r="G58" s="292"/>
      <c r="H58" s="292"/>
      <c r="I58" s="293"/>
      <c r="J58" s="291">
        <f t="shared" si="7"/>
        <v>298040</v>
      </c>
      <c r="K58" s="292"/>
      <c r="L58" s="293"/>
      <c r="M58" s="291">
        <f t="shared" ref="M58:M62" si="10">F58+J58</f>
        <v>3278440</v>
      </c>
      <c r="N58" s="292"/>
      <c r="O58" s="292"/>
      <c r="P58" s="293"/>
      <c r="Q58" s="294" t="s">
        <v>71</v>
      </c>
      <c r="R58" s="295"/>
      <c r="S58" s="295"/>
      <c r="T58" s="296"/>
      <c r="U58" s="294" t="s">
        <v>272</v>
      </c>
      <c r="V58" s="295"/>
      <c r="W58" s="296"/>
      <c r="X58" s="81" t="s">
        <v>47</v>
      </c>
      <c r="Y58" s="297" t="s">
        <v>143</v>
      </c>
      <c r="Z58" s="298"/>
      <c r="AA58" s="299"/>
    </row>
    <row r="59" spans="1:27" ht="38.4" customHeight="1" x14ac:dyDescent="0.45">
      <c r="A59" s="29">
        <v>2</v>
      </c>
      <c r="B59" s="302" t="s">
        <v>145</v>
      </c>
      <c r="C59" s="303"/>
      <c r="D59" s="303"/>
      <c r="E59" s="304"/>
      <c r="F59" s="305">
        <v>691680</v>
      </c>
      <c r="G59" s="306"/>
      <c r="H59" s="306"/>
      <c r="I59" s="307"/>
      <c r="J59" s="305">
        <f t="shared" si="7"/>
        <v>69168</v>
      </c>
      <c r="K59" s="306"/>
      <c r="L59" s="307"/>
      <c r="M59" s="305">
        <f>F59+J59</f>
        <v>760848</v>
      </c>
      <c r="N59" s="306"/>
      <c r="O59" s="306"/>
      <c r="P59" s="307"/>
      <c r="Q59" s="99" t="s">
        <v>234</v>
      </c>
      <c r="R59" s="99"/>
      <c r="S59" s="99"/>
      <c r="T59" s="99"/>
      <c r="U59" s="309" t="s">
        <v>235</v>
      </c>
      <c r="V59" s="310"/>
      <c r="W59" s="311"/>
      <c r="X59" s="74" t="s">
        <v>47</v>
      </c>
      <c r="Y59" s="301" t="s">
        <v>236</v>
      </c>
      <c r="Z59" s="301"/>
      <c r="AA59" s="301"/>
    </row>
    <row r="60" spans="1:27" ht="38.4" customHeight="1" x14ac:dyDescent="0.45">
      <c r="A60" s="29">
        <v>3</v>
      </c>
      <c r="B60" s="302" t="s">
        <v>146</v>
      </c>
      <c r="C60" s="303"/>
      <c r="D60" s="303"/>
      <c r="E60" s="304"/>
      <c r="F60" s="426">
        <v>234000</v>
      </c>
      <c r="G60" s="426"/>
      <c r="H60" s="426"/>
      <c r="I60" s="426"/>
      <c r="J60" s="308">
        <f t="shared" si="7"/>
        <v>23400</v>
      </c>
      <c r="K60" s="308"/>
      <c r="L60" s="308"/>
      <c r="M60" s="308">
        <f t="shared" si="10"/>
        <v>257400</v>
      </c>
      <c r="N60" s="308"/>
      <c r="O60" s="308"/>
      <c r="P60" s="308"/>
      <c r="Q60" s="99" t="s">
        <v>85</v>
      </c>
      <c r="R60" s="99"/>
      <c r="S60" s="99"/>
      <c r="T60" s="99"/>
      <c r="U60" s="309" t="s">
        <v>273</v>
      </c>
      <c r="V60" s="310"/>
      <c r="W60" s="311"/>
      <c r="X60" s="74" t="s">
        <v>47</v>
      </c>
      <c r="Y60" s="301" t="s">
        <v>147</v>
      </c>
      <c r="Z60" s="301"/>
      <c r="AA60" s="301"/>
    </row>
    <row r="61" spans="1:27" ht="38.4" customHeight="1" x14ac:dyDescent="0.45">
      <c r="A61" s="283">
        <v>4</v>
      </c>
      <c r="B61" s="261" t="s">
        <v>237</v>
      </c>
      <c r="C61" s="150"/>
      <c r="D61" s="150"/>
      <c r="E61" s="151"/>
      <c r="F61" s="170">
        <v>7000000</v>
      </c>
      <c r="G61" s="170"/>
      <c r="H61" s="170"/>
      <c r="I61" s="170"/>
      <c r="J61" s="98">
        <f t="shared" ref="J61:J62" si="11">F61*0.1</f>
        <v>700000</v>
      </c>
      <c r="K61" s="98"/>
      <c r="L61" s="98"/>
      <c r="M61" s="98">
        <f t="shared" si="10"/>
        <v>7700000</v>
      </c>
      <c r="N61" s="98"/>
      <c r="O61" s="98"/>
      <c r="P61" s="98"/>
      <c r="Q61" s="209" t="s">
        <v>51</v>
      </c>
      <c r="R61" s="210"/>
      <c r="S61" s="210"/>
      <c r="T61" s="268"/>
      <c r="U61" s="209" t="s">
        <v>225</v>
      </c>
      <c r="V61" s="210"/>
      <c r="W61" s="268"/>
      <c r="X61" s="300" t="s">
        <v>47</v>
      </c>
      <c r="Y61" s="258" t="s">
        <v>226</v>
      </c>
      <c r="Z61" s="259"/>
      <c r="AA61" s="260"/>
    </row>
    <row r="62" spans="1:27" ht="38.4" customHeight="1" x14ac:dyDescent="0.45">
      <c r="A62" s="284"/>
      <c r="B62" s="201"/>
      <c r="C62" s="202"/>
      <c r="D62" s="202"/>
      <c r="E62" s="203"/>
      <c r="F62" s="170">
        <v>2450000</v>
      </c>
      <c r="G62" s="170"/>
      <c r="H62" s="170"/>
      <c r="I62" s="170"/>
      <c r="J62" s="98">
        <f t="shared" si="11"/>
        <v>245000</v>
      </c>
      <c r="K62" s="98"/>
      <c r="L62" s="98"/>
      <c r="M62" s="98">
        <f t="shared" si="10"/>
        <v>2695000</v>
      </c>
      <c r="N62" s="98"/>
      <c r="O62" s="98"/>
      <c r="P62" s="98"/>
      <c r="Q62" s="205"/>
      <c r="R62" s="206"/>
      <c r="S62" s="206"/>
      <c r="T62" s="207"/>
      <c r="U62" s="205"/>
      <c r="V62" s="206"/>
      <c r="W62" s="207"/>
      <c r="X62" s="204"/>
      <c r="Y62" s="272"/>
      <c r="Z62" s="273"/>
      <c r="AA62" s="274"/>
    </row>
    <row r="63" spans="1:27" ht="38.4" customHeight="1" x14ac:dyDescent="0.45">
      <c r="A63" s="283">
        <v>5</v>
      </c>
      <c r="B63" s="261" t="s">
        <v>171</v>
      </c>
      <c r="C63" s="150"/>
      <c r="D63" s="150"/>
      <c r="E63" s="151"/>
      <c r="F63" s="170">
        <v>3470000</v>
      </c>
      <c r="G63" s="170"/>
      <c r="H63" s="170"/>
      <c r="I63" s="170"/>
      <c r="J63" s="98">
        <f t="shared" si="7"/>
        <v>347000</v>
      </c>
      <c r="K63" s="98"/>
      <c r="L63" s="98"/>
      <c r="M63" s="312">
        <f>F63+J63+F64+J64</f>
        <v>8107000</v>
      </c>
      <c r="N63" s="313"/>
      <c r="O63" s="313"/>
      <c r="P63" s="314"/>
      <c r="Q63" s="209" t="s">
        <v>112</v>
      </c>
      <c r="R63" s="210"/>
      <c r="S63" s="210"/>
      <c r="T63" s="268"/>
      <c r="U63" s="209" t="s">
        <v>95</v>
      </c>
      <c r="V63" s="210"/>
      <c r="W63" s="268"/>
      <c r="X63" s="300" t="s">
        <v>47</v>
      </c>
      <c r="Y63" s="258" t="s">
        <v>172</v>
      </c>
      <c r="Z63" s="259"/>
      <c r="AA63" s="260"/>
    </row>
    <row r="64" spans="1:27" ht="38.4" customHeight="1" x14ac:dyDescent="0.45">
      <c r="A64" s="284"/>
      <c r="B64" s="201"/>
      <c r="C64" s="202"/>
      <c r="D64" s="202"/>
      <c r="E64" s="203"/>
      <c r="F64" s="170">
        <v>3900000</v>
      </c>
      <c r="G64" s="170"/>
      <c r="H64" s="170"/>
      <c r="I64" s="170"/>
      <c r="J64" s="98">
        <f t="shared" ref="J64" si="12">F64*0.1</f>
        <v>390000</v>
      </c>
      <c r="K64" s="98"/>
      <c r="L64" s="98"/>
      <c r="M64" s="269"/>
      <c r="N64" s="270"/>
      <c r="O64" s="270"/>
      <c r="P64" s="271"/>
      <c r="Q64" s="205"/>
      <c r="R64" s="206"/>
      <c r="S64" s="206"/>
      <c r="T64" s="207"/>
      <c r="U64" s="205"/>
      <c r="V64" s="206"/>
      <c r="W64" s="207"/>
      <c r="X64" s="204"/>
      <c r="Y64" s="272"/>
      <c r="Z64" s="273"/>
      <c r="AA64" s="274"/>
    </row>
    <row r="65" spans="1:27" ht="38.4" customHeight="1" x14ac:dyDescent="0.45">
      <c r="A65" s="29">
        <v>6</v>
      </c>
      <c r="B65" s="95" t="s">
        <v>264</v>
      </c>
      <c r="C65" s="96"/>
      <c r="D65" s="96"/>
      <c r="E65" s="97"/>
      <c r="F65" s="170">
        <v>3460000</v>
      </c>
      <c r="G65" s="170"/>
      <c r="H65" s="170"/>
      <c r="I65" s="170"/>
      <c r="J65" s="427">
        <f t="shared" ref="J65" si="13">F65*0.1</f>
        <v>346000</v>
      </c>
      <c r="K65" s="428"/>
      <c r="L65" s="429"/>
      <c r="M65" s="141">
        <f>F65+J65</f>
        <v>3806000</v>
      </c>
      <c r="N65" s="142"/>
      <c r="O65" s="142"/>
      <c r="P65" s="143"/>
      <c r="Q65" s="100" t="s">
        <v>85</v>
      </c>
      <c r="R65" s="101"/>
      <c r="S65" s="101"/>
      <c r="T65" s="102"/>
      <c r="U65" s="100" t="s">
        <v>86</v>
      </c>
      <c r="V65" s="101"/>
      <c r="W65" s="102"/>
      <c r="X65" s="30" t="s">
        <v>47</v>
      </c>
      <c r="Y65" s="176" t="s">
        <v>87</v>
      </c>
      <c r="Z65" s="177"/>
      <c r="AA65" s="178"/>
    </row>
    <row r="66" spans="1:27" ht="38.4" customHeight="1" x14ac:dyDescent="0.45">
      <c r="A66" s="54">
        <v>7</v>
      </c>
      <c r="B66" s="95" t="s">
        <v>265</v>
      </c>
      <c r="C66" s="96"/>
      <c r="D66" s="96"/>
      <c r="E66" s="97"/>
      <c r="F66" s="170">
        <v>272800</v>
      </c>
      <c r="G66" s="170"/>
      <c r="H66" s="170"/>
      <c r="I66" s="170"/>
      <c r="J66" s="427">
        <f t="shared" ref="J66" si="14">F66*0.1</f>
        <v>27280</v>
      </c>
      <c r="K66" s="428"/>
      <c r="L66" s="429"/>
      <c r="M66" s="269">
        <f>F66+J66</f>
        <v>300080</v>
      </c>
      <c r="N66" s="270"/>
      <c r="O66" s="270"/>
      <c r="P66" s="271"/>
      <c r="Q66" s="100" t="s">
        <v>52</v>
      </c>
      <c r="R66" s="101"/>
      <c r="S66" s="101"/>
      <c r="T66" s="102"/>
      <c r="U66" s="100" t="s">
        <v>80</v>
      </c>
      <c r="V66" s="101"/>
      <c r="W66" s="102"/>
      <c r="X66" s="30" t="s">
        <v>47</v>
      </c>
      <c r="Y66" s="176" t="s">
        <v>81</v>
      </c>
      <c r="Z66" s="177"/>
      <c r="AA66" s="178"/>
    </row>
    <row r="67" spans="1:27" ht="38.4" customHeight="1" x14ac:dyDescent="0.45">
      <c r="A67" s="29">
        <v>8</v>
      </c>
      <c r="B67" s="302" t="s">
        <v>154</v>
      </c>
      <c r="C67" s="303"/>
      <c r="D67" s="303"/>
      <c r="E67" s="304"/>
      <c r="F67" s="426">
        <v>320130</v>
      </c>
      <c r="G67" s="426"/>
      <c r="H67" s="426"/>
      <c r="I67" s="426"/>
      <c r="J67" s="308">
        <v>29930</v>
      </c>
      <c r="K67" s="308"/>
      <c r="L67" s="308"/>
      <c r="M67" s="308">
        <f>F67+J67</f>
        <v>350060</v>
      </c>
      <c r="N67" s="308"/>
      <c r="O67" s="308"/>
      <c r="P67" s="308"/>
      <c r="Q67" s="315" t="s">
        <v>155</v>
      </c>
      <c r="R67" s="315"/>
      <c r="S67" s="315"/>
      <c r="T67" s="315"/>
      <c r="U67" s="316" t="s">
        <v>156</v>
      </c>
      <c r="V67" s="317"/>
      <c r="W67" s="318"/>
      <c r="X67" s="79" t="s">
        <v>47</v>
      </c>
      <c r="Y67" s="338" t="s">
        <v>157</v>
      </c>
      <c r="Z67" s="338"/>
      <c r="AA67" s="338"/>
    </row>
    <row r="68" spans="1:27" ht="38.4" customHeight="1" x14ac:dyDescent="0.45">
      <c r="A68" s="54">
        <v>9</v>
      </c>
      <c r="B68" s="302" t="s">
        <v>140</v>
      </c>
      <c r="C68" s="303"/>
      <c r="D68" s="303"/>
      <c r="E68" s="304"/>
      <c r="F68" s="426">
        <f>M68/1.1</f>
        <v>81818.181818181809</v>
      </c>
      <c r="G68" s="426"/>
      <c r="H68" s="426"/>
      <c r="I68" s="426"/>
      <c r="J68" s="308">
        <f t="shared" si="7"/>
        <v>8181.8181818181811</v>
      </c>
      <c r="K68" s="308"/>
      <c r="L68" s="308"/>
      <c r="M68" s="308">
        <v>90000</v>
      </c>
      <c r="N68" s="308"/>
      <c r="O68" s="308"/>
      <c r="P68" s="308"/>
      <c r="Q68" s="99" t="s">
        <v>51</v>
      </c>
      <c r="R68" s="99"/>
      <c r="S68" s="99"/>
      <c r="T68" s="99"/>
      <c r="U68" s="309" t="s">
        <v>141</v>
      </c>
      <c r="V68" s="310"/>
      <c r="W68" s="311"/>
      <c r="X68" s="74" t="s">
        <v>47</v>
      </c>
      <c r="Y68" s="301" t="s">
        <v>142</v>
      </c>
      <c r="Z68" s="301"/>
      <c r="AA68" s="301"/>
    </row>
    <row r="69" spans="1:27" ht="38.4" customHeight="1" x14ac:dyDescent="0.45">
      <c r="A69" s="29">
        <v>10</v>
      </c>
      <c r="B69" s="302" t="s">
        <v>148</v>
      </c>
      <c r="C69" s="303"/>
      <c r="D69" s="303"/>
      <c r="E69" s="304"/>
      <c r="F69" s="426">
        <v>97700</v>
      </c>
      <c r="G69" s="426"/>
      <c r="H69" s="426"/>
      <c r="I69" s="426"/>
      <c r="J69" s="308">
        <f t="shared" ref="J69" si="15">F69*0.1</f>
        <v>9770</v>
      </c>
      <c r="K69" s="308"/>
      <c r="L69" s="308"/>
      <c r="M69" s="308">
        <f>F69+J69</f>
        <v>107470</v>
      </c>
      <c r="N69" s="308"/>
      <c r="O69" s="308"/>
      <c r="P69" s="308"/>
      <c r="Q69" s="99" t="s">
        <v>135</v>
      </c>
      <c r="R69" s="99"/>
      <c r="S69" s="99"/>
      <c r="T69" s="99"/>
      <c r="U69" s="309" t="s">
        <v>149</v>
      </c>
      <c r="V69" s="310"/>
      <c r="W69" s="311"/>
      <c r="X69" s="74" t="s">
        <v>66</v>
      </c>
      <c r="Y69" s="301" t="s">
        <v>306</v>
      </c>
      <c r="Z69" s="301"/>
      <c r="AA69" s="301"/>
    </row>
    <row r="70" spans="1:27" ht="38.4" customHeight="1" thickBot="1" x14ac:dyDescent="0.5">
      <c r="A70" s="33">
        <v>11</v>
      </c>
      <c r="B70" s="326" t="s">
        <v>144</v>
      </c>
      <c r="C70" s="327"/>
      <c r="D70" s="327"/>
      <c r="E70" s="328"/>
      <c r="F70" s="332">
        <v>724100</v>
      </c>
      <c r="G70" s="332"/>
      <c r="H70" s="332"/>
      <c r="I70" s="332"/>
      <c r="J70" s="332">
        <v>65850</v>
      </c>
      <c r="K70" s="332"/>
      <c r="L70" s="332"/>
      <c r="M70" s="332">
        <f>F70+J70</f>
        <v>789950</v>
      </c>
      <c r="N70" s="332"/>
      <c r="O70" s="332"/>
      <c r="P70" s="332"/>
      <c r="Q70" s="333" t="s">
        <v>151</v>
      </c>
      <c r="R70" s="333"/>
      <c r="S70" s="333"/>
      <c r="T70" s="333"/>
      <c r="U70" s="334" t="s">
        <v>152</v>
      </c>
      <c r="V70" s="335"/>
      <c r="W70" s="336"/>
      <c r="X70" s="80" t="s">
        <v>66</v>
      </c>
      <c r="Y70" s="337" t="s">
        <v>307</v>
      </c>
      <c r="Z70" s="337"/>
      <c r="AA70" s="337"/>
    </row>
    <row r="71" spans="1:27" ht="38.4" customHeight="1" thickBot="1" x14ac:dyDescent="0.5">
      <c r="F71" s="319">
        <f>SUM(F58:F70)</f>
        <v>25682628.181818184</v>
      </c>
      <c r="G71" s="320"/>
      <c r="H71" s="320"/>
      <c r="I71" s="321"/>
      <c r="J71" s="319">
        <f>SUM(J58:J70)</f>
        <v>2559619.8181818184</v>
      </c>
      <c r="K71" s="320"/>
      <c r="L71" s="321"/>
      <c r="M71" s="322">
        <f>SUM(M58:M70)</f>
        <v>28242248</v>
      </c>
      <c r="N71" s="322"/>
      <c r="O71" s="322"/>
      <c r="P71" s="323"/>
    </row>
    <row r="72" spans="1:27" ht="33.6" customHeight="1" thickBot="1" x14ac:dyDescent="0.55000000000000004">
      <c r="F72" s="26"/>
      <c r="G72" s="26"/>
      <c r="H72" s="26"/>
      <c r="I72" s="26"/>
      <c r="O72" s="409" t="s">
        <v>173</v>
      </c>
      <c r="P72" s="409"/>
      <c r="Q72" s="409"/>
      <c r="R72" s="409"/>
      <c r="S72" s="409"/>
      <c r="T72" s="430" t="s">
        <v>45</v>
      </c>
      <c r="U72" s="430"/>
      <c r="V72" s="430"/>
      <c r="W72" s="430"/>
      <c r="X72" s="37"/>
      <c r="Z72" s="35"/>
      <c r="AA72" s="26"/>
    </row>
    <row r="73" spans="1:27" ht="33.6" customHeight="1" x14ac:dyDescent="0.45">
      <c r="A73" s="431" t="s">
        <v>158</v>
      </c>
      <c r="B73" s="432"/>
      <c r="C73" s="432"/>
      <c r="D73" s="432"/>
      <c r="E73" s="432"/>
      <c r="F73" s="433">
        <f>M49</f>
        <v>36090008.799999997</v>
      </c>
      <c r="G73" s="434"/>
      <c r="H73" s="434"/>
      <c r="I73" s="435"/>
      <c r="L73" s="436" t="s">
        <v>165</v>
      </c>
      <c r="M73" s="439" t="s">
        <v>174</v>
      </c>
      <c r="N73" s="440"/>
      <c r="O73" s="441"/>
      <c r="P73" s="442">
        <v>2272727</v>
      </c>
      <c r="Q73" s="424"/>
      <c r="R73" s="424"/>
      <c r="S73" s="443"/>
      <c r="T73" s="455">
        <f>P73*0.1</f>
        <v>227272.7</v>
      </c>
      <c r="U73" s="456"/>
      <c r="V73" s="456"/>
      <c r="W73" s="457"/>
      <c r="X73" s="39"/>
      <c r="Y73" s="39"/>
      <c r="Z73" s="26"/>
      <c r="AA73" s="26"/>
    </row>
    <row r="74" spans="1:27" ht="33.6" customHeight="1" thickBot="1" x14ac:dyDescent="0.5">
      <c r="A74" s="458" t="s">
        <v>159</v>
      </c>
      <c r="B74" s="459"/>
      <c r="C74" s="459"/>
      <c r="D74" s="459"/>
      <c r="E74" s="459"/>
      <c r="F74" s="460">
        <f>M71+M53+M55</f>
        <v>105132248</v>
      </c>
      <c r="G74" s="461"/>
      <c r="H74" s="461"/>
      <c r="I74" s="462"/>
      <c r="L74" s="437"/>
      <c r="M74" s="447" t="s">
        <v>175</v>
      </c>
      <c r="N74" s="448"/>
      <c r="O74" s="449"/>
      <c r="P74" s="450">
        <v>46620000</v>
      </c>
      <c r="Q74" s="142"/>
      <c r="R74" s="142"/>
      <c r="S74" s="451"/>
      <c r="T74" s="452">
        <f>P74*0.1</f>
        <v>4662000</v>
      </c>
      <c r="U74" s="453"/>
      <c r="V74" s="453"/>
      <c r="W74" s="454"/>
      <c r="X74" s="39"/>
      <c r="Y74" s="39"/>
      <c r="Z74" s="26"/>
      <c r="AA74" s="26"/>
    </row>
    <row r="75" spans="1:27" ht="33.6" customHeight="1" thickBot="1" x14ac:dyDescent="0.5">
      <c r="A75" s="64"/>
      <c r="B75" s="64"/>
      <c r="C75" s="64"/>
      <c r="D75" s="64"/>
      <c r="E75" s="64"/>
      <c r="F75" s="444">
        <f>SUM(F73:F74)</f>
        <v>141222256.80000001</v>
      </c>
      <c r="G75" s="445"/>
      <c r="H75" s="445"/>
      <c r="I75" s="446"/>
      <c r="L75" s="437"/>
      <c r="M75" s="447" t="s">
        <v>176</v>
      </c>
      <c r="N75" s="448"/>
      <c r="O75" s="449"/>
      <c r="P75" s="450">
        <v>31244306</v>
      </c>
      <c r="Q75" s="142"/>
      <c r="R75" s="142"/>
      <c r="S75" s="451"/>
      <c r="T75" s="452">
        <f t="shared" ref="T75:T81" si="16">P75*0.1</f>
        <v>3124430.6</v>
      </c>
      <c r="U75" s="453"/>
      <c r="V75" s="453"/>
      <c r="W75" s="454"/>
      <c r="X75" s="39"/>
      <c r="Y75" s="39"/>
      <c r="Z75" s="26"/>
      <c r="AA75" s="26"/>
    </row>
    <row r="76" spans="1:27" ht="33.6" customHeight="1" x14ac:dyDescent="0.45">
      <c r="A76" s="66"/>
      <c r="B76" s="66"/>
      <c r="C76" s="66"/>
      <c r="D76" s="66"/>
      <c r="E76" s="66"/>
      <c r="F76" s="66"/>
      <c r="G76" s="66"/>
      <c r="H76" s="66"/>
      <c r="I76" s="66"/>
      <c r="L76" s="437"/>
      <c r="M76" s="447" t="s">
        <v>177</v>
      </c>
      <c r="N76" s="448"/>
      <c r="O76" s="449"/>
      <c r="P76" s="450">
        <v>611600</v>
      </c>
      <c r="Q76" s="142"/>
      <c r="R76" s="142"/>
      <c r="S76" s="451"/>
      <c r="T76" s="452">
        <v>57200</v>
      </c>
      <c r="U76" s="453"/>
      <c r="V76" s="453"/>
      <c r="W76" s="454"/>
      <c r="X76" s="39"/>
      <c r="Y76" s="39"/>
      <c r="Z76" s="26"/>
      <c r="AA76" s="26"/>
    </row>
    <row r="77" spans="1:27" ht="33.6" customHeight="1" x14ac:dyDescent="0.45">
      <c r="A77" s="463" t="s">
        <v>160</v>
      </c>
      <c r="B77" s="346"/>
      <c r="C77" s="346"/>
      <c r="D77" s="346"/>
      <c r="E77" s="347"/>
      <c r="F77" s="411">
        <v>1369039</v>
      </c>
      <c r="G77" s="412"/>
      <c r="H77" s="412"/>
      <c r="I77" s="413"/>
      <c r="L77" s="437"/>
      <c r="M77" s="447" t="s">
        <v>178</v>
      </c>
      <c r="N77" s="448"/>
      <c r="O77" s="449"/>
      <c r="P77" s="450">
        <v>266200</v>
      </c>
      <c r="Q77" s="142"/>
      <c r="R77" s="142"/>
      <c r="S77" s="451"/>
      <c r="T77" s="452">
        <f t="shared" si="16"/>
        <v>26620</v>
      </c>
      <c r="U77" s="453"/>
      <c r="V77" s="453"/>
      <c r="W77" s="454"/>
      <c r="X77" s="39"/>
      <c r="Y77" s="39"/>
      <c r="Z77" s="26"/>
      <c r="AA77" s="26"/>
    </row>
    <row r="78" spans="1:27" ht="33.6" customHeight="1" x14ac:dyDescent="0.45">
      <c r="A78" s="464"/>
      <c r="B78" s="465"/>
      <c r="C78" s="465"/>
      <c r="D78" s="465"/>
      <c r="E78" s="466"/>
      <c r="F78" s="411">
        <v>4126218</v>
      </c>
      <c r="G78" s="412"/>
      <c r="H78" s="412"/>
      <c r="I78" s="413"/>
      <c r="L78" s="437"/>
      <c r="M78" s="447" t="s">
        <v>179</v>
      </c>
      <c r="N78" s="448"/>
      <c r="O78" s="449"/>
      <c r="P78" s="450">
        <v>900350</v>
      </c>
      <c r="Q78" s="142"/>
      <c r="R78" s="142"/>
      <c r="S78" s="451"/>
      <c r="T78" s="452">
        <v>86075</v>
      </c>
      <c r="U78" s="453"/>
      <c r="V78" s="453"/>
      <c r="W78" s="454"/>
      <c r="X78" s="39"/>
      <c r="Y78" s="39"/>
      <c r="Z78" s="26"/>
      <c r="AA78" s="26"/>
    </row>
    <row r="79" spans="1:27" ht="33.6" customHeight="1" x14ac:dyDescent="0.45">
      <c r="A79" s="464"/>
      <c r="B79" s="465"/>
      <c r="C79" s="465"/>
      <c r="D79" s="465"/>
      <c r="E79" s="466"/>
      <c r="F79" s="411">
        <v>1758908</v>
      </c>
      <c r="G79" s="412"/>
      <c r="H79" s="412"/>
      <c r="I79" s="413"/>
      <c r="L79" s="437"/>
      <c r="M79" s="447" t="s">
        <v>180</v>
      </c>
      <c r="N79" s="448"/>
      <c r="O79" s="449"/>
      <c r="P79" s="450">
        <v>1390830</v>
      </c>
      <c r="Q79" s="142"/>
      <c r="R79" s="142"/>
      <c r="S79" s="451"/>
      <c r="T79" s="452">
        <v>137000</v>
      </c>
      <c r="U79" s="453"/>
      <c r="V79" s="453"/>
      <c r="W79" s="454"/>
      <c r="X79" s="39"/>
      <c r="Y79" s="39"/>
      <c r="Z79" s="26"/>
      <c r="AA79" s="26"/>
    </row>
    <row r="80" spans="1:27" ht="33.6" customHeight="1" x14ac:dyDescent="0.45">
      <c r="A80" s="464"/>
      <c r="B80" s="465"/>
      <c r="C80" s="465"/>
      <c r="D80" s="465"/>
      <c r="E80" s="466"/>
      <c r="F80" s="411">
        <v>994000</v>
      </c>
      <c r="G80" s="412"/>
      <c r="H80" s="412"/>
      <c r="I80" s="413"/>
      <c r="L80" s="437"/>
      <c r="M80" s="447" t="s">
        <v>193</v>
      </c>
      <c r="N80" s="448"/>
      <c r="O80" s="449"/>
      <c r="P80" s="450">
        <v>1330000</v>
      </c>
      <c r="Q80" s="142"/>
      <c r="R80" s="142"/>
      <c r="S80" s="451"/>
      <c r="T80" s="452">
        <f t="shared" si="16"/>
        <v>133000</v>
      </c>
      <c r="U80" s="453"/>
      <c r="V80" s="453"/>
      <c r="W80" s="454"/>
      <c r="X80" s="39"/>
      <c r="Y80" s="39"/>
      <c r="Z80" s="26"/>
      <c r="AA80" s="26"/>
    </row>
    <row r="81" spans="1:27" ht="33.6" customHeight="1" thickBot="1" x14ac:dyDescent="0.5">
      <c r="A81" s="467"/>
      <c r="B81" s="349"/>
      <c r="C81" s="349"/>
      <c r="D81" s="349"/>
      <c r="E81" s="350"/>
      <c r="F81" s="468">
        <v>1125734</v>
      </c>
      <c r="G81" s="469"/>
      <c r="H81" s="469"/>
      <c r="I81" s="470"/>
      <c r="L81" s="437"/>
      <c r="M81" s="447"/>
      <c r="N81" s="448"/>
      <c r="O81" s="449"/>
      <c r="P81" s="471"/>
      <c r="Q81" s="418"/>
      <c r="R81" s="418"/>
      <c r="S81" s="472"/>
      <c r="T81" s="452">
        <f t="shared" si="16"/>
        <v>0</v>
      </c>
      <c r="U81" s="453"/>
      <c r="V81" s="453"/>
      <c r="W81" s="454"/>
      <c r="X81" s="39"/>
      <c r="Y81" s="39"/>
      <c r="Z81" s="26"/>
      <c r="AA81" s="26"/>
    </row>
    <row r="82" spans="1:27" ht="33.6" customHeight="1" thickBot="1" x14ac:dyDescent="0.5">
      <c r="A82" s="63"/>
      <c r="B82" s="63"/>
      <c r="C82" s="63"/>
      <c r="D82" s="63"/>
      <c r="E82" s="63"/>
      <c r="F82" s="444">
        <f>SUM(F77:F81)</f>
        <v>9373899</v>
      </c>
      <c r="G82" s="445"/>
      <c r="H82" s="445"/>
      <c r="I82" s="446"/>
      <c r="L82" s="438"/>
      <c r="M82" s="476" t="s">
        <v>288</v>
      </c>
      <c r="N82" s="477"/>
      <c r="O82" s="478"/>
      <c r="P82" s="479">
        <v>32836653</v>
      </c>
      <c r="Q82" s="401"/>
      <c r="R82" s="401"/>
      <c r="S82" s="480"/>
      <c r="T82" s="480">
        <f>P82*0.1</f>
        <v>3283665.3000000003</v>
      </c>
      <c r="U82" s="481"/>
      <c r="V82" s="481"/>
      <c r="W82" s="482"/>
      <c r="X82" s="39"/>
      <c r="Y82" s="39"/>
      <c r="Z82" s="26"/>
      <c r="AA82" s="26"/>
    </row>
    <row r="83" spans="1:27" ht="33.6" customHeight="1" x14ac:dyDescent="0.45">
      <c r="A83" s="463" t="s">
        <v>161</v>
      </c>
      <c r="B83" s="347"/>
      <c r="C83" s="483" t="s">
        <v>162</v>
      </c>
      <c r="D83" s="483"/>
      <c r="E83" s="483"/>
      <c r="F83" s="486">
        <v>1557861</v>
      </c>
      <c r="G83" s="486"/>
      <c r="H83" s="486"/>
      <c r="I83" s="487"/>
      <c r="L83" s="436" t="s">
        <v>170</v>
      </c>
      <c r="M83" s="439" t="s">
        <v>314</v>
      </c>
      <c r="N83" s="440"/>
      <c r="O83" s="441"/>
      <c r="P83" s="488">
        <v>52389194</v>
      </c>
      <c r="Q83" s="415"/>
      <c r="R83" s="415"/>
      <c r="S83" s="455"/>
      <c r="T83" s="455">
        <f>P83*0.1</f>
        <v>5238919.4000000004</v>
      </c>
      <c r="U83" s="456"/>
      <c r="V83" s="456"/>
      <c r="W83" s="457"/>
      <c r="X83" s="39"/>
      <c r="Y83" s="39"/>
      <c r="Z83" s="26"/>
      <c r="AA83" s="26"/>
    </row>
    <row r="84" spans="1:27" ht="33.6" customHeight="1" thickBot="1" x14ac:dyDescent="0.5">
      <c r="A84" s="464"/>
      <c r="B84" s="466"/>
      <c r="C84" s="483"/>
      <c r="D84" s="483"/>
      <c r="E84" s="483"/>
      <c r="F84" s="412">
        <v>316680</v>
      </c>
      <c r="G84" s="412"/>
      <c r="H84" s="412"/>
      <c r="I84" s="413"/>
      <c r="L84" s="438"/>
      <c r="M84" s="476"/>
      <c r="N84" s="477"/>
      <c r="O84" s="478"/>
      <c r="P84" s="479">
        <v>5000000</v>
      </c>
      <c r="Q84" s="401"/>
      <c r="R84" s="401"/>
      <c r="S84" s="480"/>
      <c r="T84" s="479">
        <f>P84*0.1</f>
        <v>500000</v>
      </c>
      <c r="U84" s="401"/>
      <c r="V84" s="401"/>
      <c r="W84" s="402"/>
      <c r="X84" s="39"/>
      <c r="Y84" s="39"/>
      <c r="Z84" s="26"/>
      <c r="AA84" s="26"/>
    </row>
    <row r="85" spans="1:27" ht="33.6" customHeight="1" thickBot="1" x14ac:dyDescent="0.5">
      <c r="A85" s="464"/>
      <c r="B85" s="466"/>
      <c r="C85" s="483" t="s">
        <v>163</v>
      </c>
      <c r="D85" s="483"/>
      <c r="E85" s="483"/>
      <c r="F85" s="412">
        <v>184416</v>
      </c>
      <c r="G85" s="412"/>
      <c r="H85" s="412"/>
      <c r="I85" s="413"/>
      <c r="L85" s="35"/>
      <c r="M85" s="61"/>
      <c r="N85" s="40"/>
      <c r="O85" s="484">
        <f>SUM(P73:P84)</f>
        <v>174861860</v>
      </c>
      <c r="P85" s="322"/>
      <c r="Q85" s="322"/>
      <c r="R85" s="322"/>
      <c r="S85" s="485"/>
      <c r="T85" s="322">
        <f>SUM(T73:T84)</f>
        <v>17476183</v>
      </c>
      <c r="U85" s="322"/>
      <c r="V85" s="322"/>
      <c r="W85" s="323"/>
      <c r="X85" s="39"/>
      <c r="Y85" s="39"/>
      <c r="Z85" s="26"/>
      <c r="AA85" s="26"/>
    </row>
    <row r="86" spans="1:27" ht="33.6" customHeight="1" x14ac:dyDescent="0.45">
      <c r="A86" s="464"/>
      <c r="B86" s="466"/>
      <c r="C86" s="483" t="s">
        <v>164</v>
      </c>
      <c r="D86" s="483"/>
      <c r="E86" s="483"/>
      <c r="F86" s="412">
        <v>1580046</v>
      </c>
      <c r="G86" s="412"/>
      <c r="H86" s="412"/>
      <c r="I86" s="413"/>
      <c r="N86" s="62"/>
      <c r="O86" s="62"/>
      <c r="P86" s="62"/>
      <c r="V86" s="37"/>
      <c r="W86" s="37"/>
      <c r="X86" s="39"/>
      <c r="Y86" s="39"/>
      <c r="Z86" s="26"/>
      <c r="AA86" s="26"/>
    </row>
    <row r="87" spans="1:27" ht="33.6" customHeight="1" x14ac:dyDescent="0.45">
      <c r="A87" s="464"/>
      <c r="B87" s="466"/>
      <c r="C87" s="483" t="s">
        <v>257</v>
      </c>
      <c r="D87" s="483"/>
      <c r="E87" s="483"/>
      <c r="F87" s="412">
        <v>461442</v>
      </c>
      <c r="G87" s="412"/>
      <c r="H87" s="412"/>
      <c r="I87" s="413"/>
      <c r="N87" s="62"/>
      <c r="O87" s="62"/>
      <c r="P87" s="62"/>
      <c r="V87" s="37"/>
      <c r="W87" s="37"/>
      <c r="X87" s="26"/>
      <c r="Y87" s="26"/>
      <c r="Z87" s="26"/>
      <c r="AA87" s="26"/>
    </row>
    <row r="88" spans="1:27" ht="33.6" customHeight="1" x14ac:dyDescent="0.45">
      <c r="A88" s="464"/>
      <c r="B88" s="466"/>
      <c r="C88" s="483" t="s">
        <v>255</v>
      </c>
      <c r="D88" s="483"/>
      <c r="E88" s="483"/>
      <c r="F88" s="412">
        <v>81411</v>
      </c>
      <c r="G88" s="412"/>
      <c r="H88" s="412"/>
      <c r="I88" s="413"/>
      <c r="N88" s="62"/>
      <c r="O88" s="62"/>
      <c r="P88" s="62"/>
      <c r="V88" s="37"/>
      <c r="W88" s="37"/>
      <c r="X88" s="37"/>
      <c r="Y88" s="35"/>
      <c r="Z88" s="26"/>
      <c r="AA88" s="26"/>
    </row>
    <row r="89" spans="1:27" ht="33.6" customHeight="1" thickBot="1" x14ac:dyDescent="0.7">
      <c r="A89" s="464"/>
      <c r="B89" s="466"/>
      <c r="C89" s="483" t="s">
        <v>259</v>
      </c>
      <c r="D89" s="483"/>
      <c r="E89" s="483"/>
      <c r="F89" s="412">
        <v>215711</v>
      </c>
      <c r="G89" s="412"/>
      <c r="H89" s="412"/>
      <c r="I89" s="413"/>
      <c r="K89" s="489" t="s">
        <v>167</v>
      </c>
      <c r="L89" s="489"/>
      <c r="M89" s="489"/>
      <c r="N89" s="489"/>
      <c r="O89" s="489"/>
      <c r="P89" s="51"/>
      <c r="Q89" s="489" t="s">
        <v>168</v>
      </c>
      <c r="R89" s="489"/>
      <c r="S89" s="489"/>
      <c r="T89" s="489"/>
      <c r="U89" s="489"/>
      <c r="V89" s="38"/>
      <c r="W89" s="489" t="s">
        <v>169</v>
      </c>
      <c r="X89" s="489"/>
      <c r="Y89" s="489"/>
      <c r="Z89" s="489"/>
      <c r="AA89" s="489"/>
    </row>
    <row r="90" spans="1:27" ht="33.6" customHeight="1" x14ac:dyDescent="0.45">
      <c r="A90" s="464"/>
      <c r="B90" s="466"/>
      <c r="C90" s="483" t="s">
        <v>258</v>
      </c>
      <c r="D90" s="483"/>
      <c r="E90" s="483"/>
      <c r="F90" s="412">
        <v>183540</v>
      </c>
      <c r="G90" s="412"/>
      <c r="H90" s="412"/>
      <c r="I90" s="413"/>
      <c r="K90" s="490">
        <f>J94+F82+F75</f>
        <v>160433080.80000001</v>
      </c>
      <c r="L90" s="491"/>
      <c r="M90" s="491"/>
      <c r="N90" s="491"/>
      <c r="O90" s="492"/>
      <c r="Q90" s="490">
        <f>O85</f>
        <v>174861860</v>
      </c>
      <c r="R90" s="491"/>
      <c r="S90" s="491"/>
      <c r="T90" s="491"/>
      <c r="U90" s="492"/>
      <c r="V90" s="38"/>
      <c r="W90" s="490">
        <f>Q90-K90</f>
        <v>14428779.199999988</v>
      </c>
      <c r="X90" s="491"/>
      <c r="Y90" s="491"/>
      <c r="Z90" s="491"/>
      <c r="AA90" s="492"/>
    </row>
    <row r="91" spans="1:27" ht="33.6" customHeight="1" thickBot="1" x14ac:dyDescent="0.5">
      <c r="A91" s="464"/>
      <c r="B91" s="466"/>
      <c r="C91" s="483" t="s">
        <v>263</v>
      </c>
      <c r="D91" s="483"/>
      <c r="E91" s="483"/>
      <c r="F91" s="412">
        <v>533803</v>
      </c>
      <c r="G91" s="412"/>
      <c r="H91" s="412"/>
      <c r="I91" s="413"/>
      <c r="K91" s="493"/>
      <c r="L91" s="494"/>
      <c r="M91" s="494"/>
      <c r="N91" s="494"/>
      <c r="O91" s="495"/>
      <c r="Q91" s="493"/>
      <c r="R91" s="494"/>
      <c r="S91" s="494"/>
      <c r="T91" s="494"/>
      <c r="U91" s="495"/>
      <c r="V91" s="38"/>
      <c r="W91" s="493"/>
      <c r="X91" s="494"/>
      <c r="Y91" s="494"/>
      <c r="Z91" s="494"/>
      <c r="AA91" s="495"/>
    </row>
    <row r="92" spans="1:27" ht="33.6" customHeight="1" x14ac:dyDescent="0.65">
      <c r="A92" s="464"/>
      <c r="B92" s="466"/>
      <c r="C92" s="503" t="s">
        <v>298</v>
      </c>
      <c r="D92" s="504"/>
      <c r="E92" s="505"/>
      <c r="F92" s="471">
        <v>18310</v>
      </c>
      <c r="G92" s="418"/>
      <c r="H92" s="418"/>
      <c r="I92" s="472"/>
      <c r="J92" s="65"/>
      <c r="K92" s="65"/>
      <c r="L92" s="65"/>
      <c r="M92" s="65"/>
      <c r="N92" s="40"/>
      <c r="O92" s="62"/>
      <c r="P92" s="62"/>
    </row>
    <row r="93" spans="1:27" ht="33.6" customHeight="1" thickBot="1" x14ac:dyDescent="0.5">
      <c r="A93" s="464"/>
      <c r="B93" s="466"/>
      <c r="C93" s="483" t="s">
        <v>305</v>
      </c>
      <c r="D93" s="483"/>
      <c r="E93" s="483"/>
      <c r="F93" s="412">
        <v>4368064</v>
      </c>
      <c r="G93" s="412"/>
      <c r="H93" s="412"/>
      <c r="I93" s="413"/>
      <c r="J93" s="26"/>
      <c r="K93" s="26"/>
      <c r="L93" s="26"/>
      <c r="M93" s="26"/>
      <c r="N93" s="26"/>
      <c r="O93" s="26"/>
      <c r="P93" s="26"/>
      <c r="Q93" s="26"/>
      <c r="R93" s="26"/>
      <c r="S93" s="26"/>
    </row>
    <row r="94" spans="1:27" ht="33.6" customHeight="1" thickBot="1" x14ac:dyDescent="0.5">
      <c r="A94" s="467"/>
      <c r="B94" s="350"/>
      <c r="C94" s="483" t="s">
        <v>256</v>
      </c>
      <c r="D94" s="483"/>
      <c r="E94" s="483"/>
      <c r="F94" s="486">
        <v>335641</v>
      </c>
      <c r="G94" s="486"/>
      <c r="H94" s="486"/>
      <c r="I94" s="487"/>
      <c r="J94" s="496">
        <f>SUM(F83:F94)</f>
        <v>9836925</v>
      </c>
      <c r="K94" s="497"/>
      <c r="L94" s="497"/>
      <c r="M94" s="498"/>
      <c r="N94" s="26"/>
      <c r="O94" s="26"/>
      <c r="P94" s="26"/>
      <c r="Q94" s="26"/>
      <c r="R94" s="26"/>
      <c r="S94" s="26"/>
    </row>
    <row r="95" spans="1:27" ht="33" customHeight="1" x14ac:dyDescent="0.45">
      <c r="A95" s="499" t="s">
        <v>299</v>
      </c>
      <c r="B95" s="499"/>
      <c r="C95" s="499"/>
      <c r="D95" s="499"/>
      <c r="E95" s="499"/>
      <c r="F95" s="499"/>
      <c r="G95" s="499"/>
      <c r="H95" s="499"/>
      <c r="I95" s="499"/>
      <c r="J95" s="499"/>
      <c r="K95" s="499"/>
      <c r="L95" s="499"/>
      <c r="M95" s="499"/>
      <c r="N95" s="499"/>
      <c r="O95" s="499"/>
      <c r="P95" s="499"/>
      <c r="Q95" s="499"/>
      <c r="R95" s="499"/>
      <c r="S95" s="499"/>
      <c r="T95" s="499"/>
      <c r="U95" s="499"/>
      <c r="V95" s="499"/>
      <c r="W95" s="499"/>
      <c r="X95" s="499"/>
      <c r="Y95" s="499"/>
      <c r="Z95" s="499"/>
      <c r="AA95" s="499"/>
    </row>
    <row r="96" spans="1:27" s="69" customFormat="1" ht="8.4" hidden="1" customHeight="1" x14ac:dyDescent="0.45">
      <c r="A96" s="499"/>
      <c r="B96" s="499"/>
      <c r="C96" s="499"/>
      <c r="D96" s="499"/>
      <c r="E96" s="499"/>
      <c r="F96" s="499"/>
      <c r="G96" s="499"/>
      <c r="H96" s="499"/>
      <c r="I96" s="499"/>
      <c r="J96" s="499"/>
      <c r="K96" s="499"/>
      <c r="L96" s="499"/>
      <c r="M96" s="499"/>
      <c r="N96" s="499"/>
      <c r="O96" s="499"/>
      <c r="P96" s="499"/>
      <c r="Q96" s="499"/>
      <c r="R96" s="499"/>
      <c r="S96" s="499"/>
      <c r="T96" s="499"/>
      <c r="U96" s="499"/>
      <c r="V96" s="499"/>
      <c r="W96" s="499"/>
      <c r="X96" s="499"/>
      <c r="Y96" s="499"/>
      <c r="Z96" s="499"/>
      <c r="AA96" s="499"/>
    </row>
    <row r="97" spans="1:28" s="69" customFormat="1" ht="46.2" customHeight="1" x14ac:dyDescent="0.45">
      <c r="A97" s="499"/>
      <c r="B97" s="499"/>
      <c r="C97" s="499"/>
      <c r="D97" s="499"/>
      <c r="E97" s="499"/>
      <c r="F97" s="499"/>
      <c r="G97" s="499"/>
      <c r="H97" s="499"/>
      <c r="I97" s="499"/>
      <c r="J97" s="499"/>
      <c r="K97" s="499"/>
      <c r="L97" s="499"/>
      <c r="M97" s="499"/>
      <c r="N97" s="499"/>
      <c r="O97" s="499"/>
      <c r="P97" s="499"/>
      <c r="Q97" s="499"/>
      <c r="R97" s="499"/>
      <c r="S97" s="499"/>
      <c r="T97" s="499"/>
      <c r="U97" s="499"/>
      <c r="V97" s="499"/>
      <c r="W97" s="499"/>
      <c r="X97" s="499"/>
      <c r="Y97" s="499"/>
      <c r="Z97" s="499"/>
      <c r="AA97" s="499"/>
      <c r="AB97" s="69" t="s">
        <v>304</v>
      </c>
    </row>
    <row r="98" spans="1:28" s="69" customFormat="1" ht="46.2" customHeight="1" x14ac:dyDescent="0.45">
      <c r="A98" s="67"/>
      <c r="B98" s="365" t="s">
        <v>289</v>
      </c>
      <c r="C98" s="365"/>
      <c r="D98" s="365"/>
      <c r="E98" s="365"/>
      <c r="F98" s="365"/>
      <c r="G98" s="365"/>
      <c r="H98" s="68"/>
      <c r="I98" s="68"/>
      <c r="J98" s="68"/>
      <c r="K98" s="68"/>
      <c r="L98" s="68"/>
      <c r="M98" s="68"/>
      <c r="N98" s="68"/>
      <c r="O98" s="68"/>
      <c r="P98" s="68"/>
      <c r="Q98" s="67"/>
      <c r="R98" s="67"/>
      <c r="S98" s="67"/>
      <c r="T98" s="67"/>
      <c r="U98" s="67"/>
      <c r="V98" s="67"/>
      <c r="W98" s="67"/>
      <c r="X98" s="67"/>
      <c r="Y98" s="70"/>
      <c r="Z98" s="70"/>
      <c r="AA98" s="70"/>
    </row>
    <row r="99" spans="1:28" s="69" customFormat="1" ht="46.2" customHeight="1" x14ac:dyDescent="0.45">
      <c r="A99" s="67"/>
      <c r="B99" s="67"/>
      <c r="C99" s="500" t="s">
        <v>290</v>
      </c>
      <c r="D99" s="500"/>
      <c r="E99" s="500"/>
      <c r="F99" s="500"/>
      <c r="G99" s="501">
        <f>M53</f>
        <v>31790000</v>
      </c>
      <c r="H99" s="501"/>
      <c r="I99" s="501"/>
      <c r="J99" s="501"/>
      <c r="K99" s="501"/>
      <c r="L99" s="68"/>
      <c r="M99" s="386" t="s">
        <v>300</v>
      </c>
      <c r="N99" s="386"/>
      <c r="O99" s="386"/>
      <c r="P99" s="386"/>
      <c r="Q99" s="386"/>
      <c r="R99" s="386"/>
      <c r="S99" s="386"/>
      <c r="T99" s="386"/>
      <c r="U99" s="386"/>
      <c r="V99" s="386"/>
      <c r="W99" s="386"/>
      <c r="X99" s="386"/>
      <c r="Y99" s="386"/>
      <c r="Z99" s="386"/>
      <c r="AA99" s="70"/>
    </row>
    <row r="100" spans="1:28" s="69" customFormat="1" ht="46.2" customHeight="1" x14ac:dyDescent="0.45">
      <c r="A100" s="67"/>
      <c r="B100" s="67"/>
      <c r="C100" s="500" t="s">
        <v>291</v>
      </c>
      <c r="D100" s="500"/>
      <c r="E100" s="500"/>
      <c r="F100" s="500"/>
      <c r="G100" s="502">
        <f>M55</f>
        <v>45100000</v>
      </c>
      <c r="H100" s="502"/>
      <c r="I100" s="502"/>
      <c r="J100" s="502"/>
      <c r="K100" s="502"/>
      <c r="L100" s="68"/>
      <c r="M100" s="386"/>
      <c r="N100" s="386"/>
      <c r="O100" s="386"/>
      <c r="P100" s="386"/>
      <c r="Q100" s="386"/>
      <c r="R100" s="386"/>
      <c r="S100" s="386"/>
      <c r="T100" s="386"/>
      <c r="U100" s="386"/>
      <c r="V100" s="386"/>
      <c r="W100" s="386"/>
      <c r="X100" s="386"/>
      <c r="Y100" s="386"/>
      <c r="Z100" s="386"/>
      <c r="AA100" s="70"/>
    </row>
    <row r="101" spans="1:28" s="69" customFormat="1" ht="46.2" customHeight="1" x14ac:dyDescent="0.45">
      <c r="A101" s="67"/>
      <c r="B101" s="67"/>
      <c r="C101" s="67"/>
      <c r="D101" s="67"/>
      <c r="E101" s="67"/>
      <c r="F101" s="68"/>
      <c r="G101" s="68"/>
      <c r="H101" s="71"/>
      <c r="I101" s="71"/>
      <c r="J101" s="68"/>
      <c r="K101" s="68"/>
      <c r="L101" s="68"/>
      <c r="M101" s="68"/>
      <c r="N101" s="68"/>
      <c r="O101" s="68"/>
      <c r="P101" s="68"/>
      <c r="Q101" s="67"/>
      <c r="R101" s="67"/>
      <c r="S101" s="67"/>
      <c r="T101" s="67"/>
      <c r="U101" s="67"/>
      <c r="V101" s="67"/>
      <c r="W101" s="67"/>
      <c r="X101" s="67"/>
      <c r="Y101" s="70"/>
      <c r="Z101" s="70"/>
      <c r="AA101" s="70"/>
    </row>
    <row r="102" spans="1:28" s="69" customFormat="1" ht="46.2" customHeight="1" x14ac:dyDescent="0.4">
      <c r="A102" s="67"/>
      <c r="B102" s="365" t="s">
        <v>292</v>
      </c>
      <c r="C102" s="365"/>
      <c r="D102" s="365"/>
      <c r="E102" s="365"/>
      <c r="F102" s="365"/>
      <c r="G102" s="365"/>
      <c r="H102" s="72"/>
      <c r="I102" s="72"/>
      <c r="J102" s="68"/>
      <c r="K102" s="68"/>
      <c r="L102" s="508" t="s">
        <v>294</v>
      </c>
      <c r="M102" s="508"/>
      <c r="N102" s="508"/>
      <c r="O102" s="508"/>
      <c r="P102" s="68"/>
      <c r="Q102" s="67"/>
      <c r="R102" s="67"/>
      <c r="S102" s="67"/>
      <c r="T102" s="67"/>
      <c r="U102" s="67"/>
      <c r="V102" s="67"/>
      <c r="W102" s="67"/>
      <c r="X102" s="67"/>
      <c r="Y102" s="70"/>
      <c r="Z102" s="70"/>
      <c r="AA102" s="70"/>
    </row>
    <row r="103" spans="1:28" s="69" customFormat="1" ht="46.2" customHeight="1" x14ac:dyDescent="0.45">
      <c r="A103" s="67"/>
      <c r="B103" s="67"/>
      <c r="C103" s="365" t="s">
        <v>293</v>
      </c>
      <c r="D103" s="365"/>
      <c r="E103" s="365"/>
      <c r="F103" s="365"/>
      <c r="G103" s="366">
        <v>35962546</v>
      </c>
      <c r="H103" s="366"/>
      <c r="I103" s="366"/>
      <c r="J103" s="366"/>
      <c r="K103" s="366"/>
      <c r="L103" s="366">
        <v>8363</v>
      </c>
      <c r="M103" s="366"/>
      <c r="N103" s="366"/>
      <c r="O103" s="366"/>
      <c r="P103" s="506" t="s">
        <v>295</v>
      </c>
      <c r="Q103" s="507"/>
      <c r="R103" s="507"/>
      <c r="S103" s="507"/>
      <c r="T103" s="507"/>
      <c r="U103" s="507"/>
      <c r="V103" s="507"/>
      <c r="W103" s="507"/>
      <c r="X103" s="507"/>
      <c r="Y103" s="507"/>
      <c r="Z103" s="507"/>
      <c r="AA103" s="507"/>
    </row>
    <row r="104" spans="1:28" s="69" customFormat="1" ht="46.2" customHeight="1" x14ac:dyDescent="0.45">
      <c r="A104" s="67"/>
      <c r="B104" s="67"/>
      <c r="C104" s="365" t="s">
        <v>159</v>
      </c>
      <c r="D104" s="365"/>
      <c r="E104" s="365"/>
      <c r="F104" s="365"/>
      <c r="G104" s="366">
        <f>M71</f>
        <v>28242248</v>
      </c>
      <c r="H104" s="366"/>
      <c r="I104" s="366"/>
      <c r="J104" s="366"/>
      <c r="K104" s="366"/>
      <c r="L104" s="366">
        <v>1980</v>
      </c>
      <c r="M104" s="366"/>
      <c r="N104" s="366"/>
      <c r="O104" s="366"/>
      <c r="P104" s="506" t="s">
        <v>296</v>
      </c>
      <c r="Q104" s="507"/>
      <c r="R104" s="507"/>
      <c r="S104" s="507"/>
      <c r="T104" s="507"/>
      <c r="U104" s="507"/>
      <c r="V104" s="507"/>
      <c r="W104" s="507"/>
      <c r="X104" s="507"/>
      <c r="Y104" s="507"/>
      <c r="Z104" s="507"/>
      <c r="AA104" s="507"/>
    </row>
    <row r="105" spans="1:28" s="69" customFormat="1" ht="46.2" customHeight="1" thickBot="1" x14ac:dyDescent="0.5">
      <c r="A105" s="67"/>
      <c r="B105" s="67"/>
      <c r="C105" s="365" t="s">
        <v>297</v>
      </c>
      <c r="D105" s="365"/>
      <c r="E105" s="365"/>
      <c r="F105" s="365"/>
      <c r="G105" s="366">
        <f>F82</f>
        <v>9373899</v>
      </c>
      <c r="H105" s="366"/>
      <c r="I105" s="366"/>
      <c r="J105" s="366"/>
      <c r="K105" s="366"/>
      <c r="L105" s="366"/>
      <c r="M105" s="366"/>
      <c r="N105" s="366"/>
      <c r="O105" s="366"/>
      <c r="P105" s="68"/>
      <c r="Q105" s="67"/>
      <c r="R105" s="67"/>
      <c r="S105" s="67"/>
      <c r="T105" s="67"/>
      <c r="U105" s="67"/>
      <c r="V105" s="67"/>
      <c r="W105" s="67"/>
      <c r="X105" s="67"/>
      <c r="Y105" s="70"/>
      <c r="Z105" s="70"/>
      <c r="AA105" s="70"/>
    </row>
    <row r="106" spans="1:28" s="69" customFormat="1" ht="46.2" customHeight="1" x14ac:dyDescent="0.45">
      <c r="A106" s="67"/>
      <c r="B106" s="67"/>
      <c r="C106" s="365" t="s">
        <v>161</v>
      </c>
      <c r="D106" s="365"/>
      <c r="E106" s="365"/>
      <c r="F106" s="365"/>
      <c r="G106" s="366">
        <f>J94</f>
        <v>9836925</v>
      </c>
      <c r="H106" s="366"/>
      <c r="I106" s="366"/>
      <c r="J106" s="366"/>
      <c r="K106" s="366"/>
      <c r="L106" s="366"/>
      <c r="M106" s="366"/>
      <c r="N106" s="366"/>
      <c r="O106" s="366"/>
      <c r="P106" s="68"/>
      <c r="Q106" s="67"/>
      <c r="R106" s="193" t="s">
        <v>139</v>
      </c>
      <c r="S106" s="194"/>
      <c r="T106" s="194"/>
      <c r="U106" s="195"/>
      <c r="W106" s="510" t="s">
        <v>303</v>
      </c>
      <c r="X106" s="510"/>
      <c r="Y106" s="510"/>
      <c r="Z106" s="510"/>
      <c r="AA106" s="510"/>
    </row>
    <row r="107" spans="1:28" s="69" customFormat="1" ht="46.2" customHeight="1" x14ac:dyDescent="0.45">
      <c r="A107" s="67"/>
      <c r="B107" s="67"/>
      <c r="C107" s="67"/>
      <c r="D107" s="67"/>
      <c r="E107" s="67"/>
      <c r="F107" s="68"/>
      <c r="G107" s="73"/>
      <c r="H107" s="73"/>
      <c r="I107" s="73"/>
      <c r="J107" s="73"/>
      <c r="K107" s="73"/>
      <c r="L107" s="68"/>
      <c r="M107" s="68"/>
      <c r="N107" s="68"/>
      <c r="O107" s="68"/>
      <c r="P107" s="68"/>
      <c r="Q107" s="67"/>
      <c r="R107" s="95" t="s">
        <v>145</v>
      </c>
      <c r="S107" s="96"/>
      <c r="T107" s="96"/>
      <c r="U107" s="97"/>
      <c r="W107" s="511"/>
      <c r="X107" s="511"/>
      <c r="Y107" s="511"/>
      <c r="Z107" s="511"/>
      <c r="AA107" s="511"/>
    </row>
    <row r="108" spans="1:28" s="69" customFormat="1" ht="46.2" customHeight="1" x14ac:dyDescent="0.45">
      <c r="A108" s="67"/>
      <c r="B108" s="67"/>
      <c r="C108" s="67"/>
      <c r="D108" s="67"/>
      <c r="E108" s="67"/>
      <c r="F108" s="509" t="s">
        <v>301</v>
      </c>
      <c r="G108" s="509"/>
      <c r="H108" s="509"/>
      <c r="I108" s="509"/>
      <c r="J108" s="509"/>
      <c r="K108" s="509"/>
      <c r="L108" s="509"/>
      <c r="M108" s="509"/>
      <c r="N108" s="509"/>
      <c r="O108" s="509"/>
      <c r="P108" s="509"/>
      <c r="Q108" s="67"/>
      <c r="R108" s="95" t="s">
        <v>146</v>
      </c>
      <c r="S108" s="96"/>
      <c r="T108" s="96"/>
      <c r="U108" s="97"/>
      <c r="W108" s="501">
        <f>M70+M69+M68+M67+M60+M59+M58</f>
        <v>5634168</v>
      </c>
      <c r="X108" s="501"/>
      <c r="Y108" s="501"/>
      <c r="Z108" s="501"/>
      <c r="AA108" s="501"/>
    </row>
    <row r="109" spans="1:28" s="69" customFormat="1" ht="46.2" customHeight="1" x14ac:dyDescent="0.45">
      <c r="A109" s="67"/>
      <c r="B109" s="67"/>
      <c r="C109" s="67"/>
      <c r="D109" s="67"/>
      <c r="E109" s="67"/>
      <c r="F109" s="386" t="s">
        <v>302</v>
      </c>
      <c r="G109" s="386"/>
      <c r="H109" s="386"/>
      <c r="I109" s="386"/>
      <c r="J109" s="386"/>
      <c r="K109" s="386"/>
      <c r="L109" s="386"/>
      <c r="M109" s="386"/>
      <c r="N109" s="386"/>
      <c r="O109" s="386"/>
      <c r="P109" s="386"/>
      <c r="Q109" s="386"/>
      <c r="R109" s="95" t="s">
        <v>154</v>
      </c>
      <c r="S109" s="96"/>
      <c r="T109" s="96"/>
      <c r="U109" s="97"/>
      <c r="W109" s="501"/>
      <c r="X109" s="501"/>
      <c r="Y109" s="501"/>
      <c r="Z109" s="501"/>
      <c r="AA109" s="501"/>
    </row>
    <row r="110" spans="1:28" s="69" customFormat="1" ht="46.2" customHeight="1" x14ac:dyDescent="0.45">
      <c r="A110" s="67"/>
      <c r="B110" s="67"/>
      <c r="C110" s="67"/>
      <c r="D110" s="67"/>
      <c r="E110" s="67"/>
      <c r="F110" s="68"/>
      <c r="G110" s="68"/>
      <c r="H110" s="68"/>
      <c r="I110" s="68"/>
      <c r="J110" s="68"/>
      <c r="K110" s="68"/>
      <c r="L110" s="68"/>
      <c r="M110" s="68"/>
      <c r="N110" s="68"/>
      <c r="O110" s="68"/>
      <c r="P110" s="68"/>
      <c r="Q110" s="67"/>
      <c r="R110" s="95" t="s">
        <v>140</v>
      </c>
      <c r="S110" s="96"/>
      <c r="T110" s="96"/>
      <c r="U110" s="97"/>
      <c r="V110" s="67"/>
      <c r="W110" s="501"/>
      <c r="X110" s="501"/>
      <c r="Y110" s="501"/>
      <c r="Z110" s="501"/>
      <c r="AA110" s="501"/>
    </row>
    <row r="111" spans="1:28" s="69" customFormat="1" ht="46.2" customHeight="1" x14ac:dyDescent="0.45">
      <c r="A111" s="67"/>
      <c r="B111" s="67"/>
      <c r="C111" s="67"/>
      <c r="D111" s="67"/>
      <c r="E111" s="67"/>
      <c r="F111" s="68"/>
      <c r="G111" s="68"/>
      <c r="H111" s="68"/>
      <c r="I111" s="68"/>
      <c r="J111" s="68"/>
      <c r="K111" s="68"/>
      <c r="L111" s="68"/>
      <c r="M111" s="68"/>
      <c r="N111" s="68"/>
      <c r="O111" s="68"/>
      <c r="P111" s="68"/>
      <c r="Q111" s="67"/>
      <c r="R111" s="95" t="s">
        <v>148</v>
      </c>
      <c r="S111" s="96"/>
      <c r="T111" s="96"/>
      <c r="U111" s="97"/>
      <c r="V111" s="67"/>
      <c r="W111" s="67"/>
      <c r="X111" s="67"/>
      <c r="Y111" s="70"/>
      <c r="Z111" s="70"/>
      <c r="AA111" s="70"/>
    </row>
    <row r="112" spans="1:28" s="69" customFormat="1" ht="46.2" customHeight="1" thickBot="1" x14ac:dyDescent="0.5">
      <c r="A112" s="67"/>
      <c r="B112" s="67"/>
      <c r="C112" s="67"/>
      <c r="D112" s="67"/>
      <c r="E112" s="67"/>
      <c r="F112" s="68"/>
      <c r="G112" s="68"/>
      <c r="H112" s="68"/>
      <c r="I112" s="68"/>
      <c r="J112" s="68"/>
      <c r="K112" s="68"/>
      <c r="L112" s="68"/>
      <c r="M112" s="68"/>
      <c r="N112" s="68"/>
      <c r="O112" s="68"/>
      <c r="P112" s="68"/>
      <c r="Q112" s="67"/>
      <c r="R112" s="184" t="s">
        <v>144</v>
      </c>
      <c r="S112" s="185"/>
      <c r="T112" s="185"/>
      <c r="U112" s="186"/>
      <c r="V112" s="67"/>
      <c r="W112" s="67"/>
      <c r="X112" s="67"/>
      <c r="Y112" s="70"/>
      <c r="Z112" s="70"/>
      <c r="AA112" s="70"/>
    </row>
    <row r="113" spans="1:27" s="69" customFormat="1" ht="46.2" customHeight="1" x14ac:dyDescent="0.45">
      <c r="A113" s="67"/>
      <c r="B113" s="67"/>
      <c r="C113" s="67"/>
      <c r="D113" s="67"/>
      <c r="E113" s="67"/>
      <c r="F113" s="68"/>
      <c r="G113" s="68"/>
      <c r="H113" s="68"/>
      <c r="I113" s="68"/>
      <c r="J113" s="68"/>
      <c r="K113" s="68"/>
      <c r="L113" s="68"/>
      <c r="M113" s="68"/>
      <c r="N113" s="68"/>
      <c r="O113" s="68"/>
      <c r="P113" s="68"/>
      <c r="Q113" s="67"/>
      <c r="R113" s="67"/>
      <c r="S113" s="67"/>
      <c r="T113" s="67"/>
      <c r="U113" s="67"/>
      <c r="V113" s="67"/>
      <c r="W113" s="67"/>
      <c r="X113" s="67"/>
      <c r="Y113" s="70"/>
      <c r="Z113" s="70"/>
      <c r="AA113" s="70"/>
    </row>
    <row r="114" spans="1:27" s="69" customFormat="1" ht="46.2" customHeight="1" x14ac:dyDescent="0.45">
      <c r="A114" s="67"/>
      <c r="B114" s="67"/>
      <c r="C114" s="67"/>
      <c r="D114" s="67"/>
      <c r="E114" s="67"/>
      <c r="F114" s="68"/>
      <c r="G114" s="68"/>
      <c r="H114" s="68"/>
      <c r="I114" s="68"/>
      <c r="J114" s="68"/>
      <c r="K114" s="68"/>
      <c r="L114" s="68"/>
      <c r="M114" s="68"/>
      <c r="N114" s="68"/>
      <c r="O114" s="68"/>
      <c r="P114" s="68"/>
      <c r="Q114" s="67"/>
      <c r="R114" s="67"/>
      <c r="S114" s="67"/>
      <c r="T114" s="67"/>
      <c r="U114" s="67"/>
      <c r="V114" s="67"/>
      <c r="W114" s="67"/>
      <c r="X114" s="67"/>
      <c r="Y114" s="70"/>
      <c r="Z114" s="70"/>
      <c r="AA114" s="70"/>
    </row>
    <row r="115" spans="1:27" s="69" customFormat="1" ht="46.2" customHeight="1" x14ac:dyDescent="0.45">
      <c r="A115" s="67"/>
      <c r="B115" s="67"/>
      <c r="C115" s="67"/>
      <c r="D115" s="67"/>
      <c r="E115" s="67"/>
      <c r="F115" s="68"/>
      <c r="G115" s="68"/>
      <c r="H115" s="68"/>
      <c r="I115" s="68"/>
      <c r="J115" s="68"/>
      <c r="K115" s="68"/>
      <c r="L115" s="68"/>
      <c r="M115" s="68"/>
      <c r="N115" s="68"/>
      <c r="O115" s="68"/>
      <c r="P115" s="68"/>
      <c r="Q115" s="67"/>
      <c r="R115" s="67"/>
      <c r="S115" s="67"/>
      <c r="T115" s="67"/>
      <c r="U115" s="67"/>
      <c r="V115" s="67"/>
      <c r="W115" s="67"/>
      <c r="X115" s="67"/>
      <c r="Y115" s="70"/>
      <c r="Z115" s="70"/>
      <c r="AA115" s="70"/>
    </row>
    <row r="116" spans="1:27" s="69" customFormat="1" ht="46.2" customHeight="1" x14ac:dyDescent="0.45">
      <c r="A116" s="67"/>
      <c r="B116" s="67"/>
      <c r="C116" s="67"/>
      <c r="D116" s="67"/>
      <c r="E116" s="67"/>
      <c r="F116" s="68"/>
      <c r="G116" s="68"/>
      <c r="H116" s="68"/>
      <c r="I116" s="68"/>
      <c r="J116" s="68"/>
      <c r="K116" s="68"/>
      <c r="L116" s="68"/>
      <c r="M116" s="68"/>
      <c r="N116" s="68"/>
      <c r="O116" s="68"/>
      <c r="P116" s="68"/>
      <c r="Q116" s="67"/>
      <c r="R116" s="67"/>
      <c r="S116" s="67"/>
      <c r="T116" s="67"/>
      <c r="U116" s="67"/>
      <c r="V116" s="67"/>
      <c r="W116" s="67"/>
      <c r="X116" s="67"/>
      <c r="Y116" s="70"/>
      <c r="Z116" s="70"/>
      <c r="AA116" s="70"/>
    </row>
    <row r="117" spans="1:27" s="69" customFormat="1" ht="46.2" customHeight="1" x14ac:dyDescent="0.45">
      <c r="A117" s="67"/>
      <c r="B117" s="67"/>
      <c r="C117" s="67"/>
      <c r="D117" s="67"/>
      <c r="E117" s="67"/>
      <c r="F117" s="68"/>
      <c r="G117" s="68"/>
      <c r="H117" s="68"/>
      <c r="I117" s="68"/>
      <c r="J117" s="68"/>
      <c r="K117" s="68"/>
      <c r="L117" s="68"/>
      <c r="M117" s="68"/>
      <c r="N117" s="68"/>
      <c r="O117" s="68"/>
      <c r="P117" s="68"/>
      <c r="Q117" s="67"/>
      <c r="R117" s="67"/>
      <c r="S117" s="67"/>
      <c r="T117" s="67"/>
      <c r="U117" s="67"/>
      <c r="V117" s="67"/>
      <c r="W117" s="67"/>
      <c r="X117" s="67"/>
      <c r="Y117" s="70"/>
      <c r="Z117" s="70"/>
      <c r="AA117" s="70"/>
    </row>
    <row r="118" spans="1:27" s="69" customFormat="1" ht="46.2" customHeight="1" x14ac:dyDescent="0.45">
      <c r="A118" s="67"/>
      <c r="B118" s="67"/>
      <c r="C118" s="67"/>
      <c r="D118" s="67"/>
      <c r="E118" s="67"/>
      <c r="F118" s="68"/>
      <c r="G118" s="68"/>
      <c r="H118" s="68"/>
      <c r="I118" s="68"/>
      <c r="J118" s="68"/>
      <c r="K118" s="68"/>
      <c r="L118" s="68"/>
      <c r="M118" s="68"/>
      <c r="N118" s="68"/>
      <c r="O118" s="68"/>
      <c r="P118" s="68"/>
      <c r="Q118" s="67"/>
      <c r="R118" s="67"/>
      <c r="S118" s="67"/>
      <c r="T118" s="67"/>
      <c r="U118" s="67"/>
      <c r="V118" s="67"/>
      <c r="W118" s="67"/>
      <c r="X118" s="67"/>
      <c r="Y118" s="70"/>
      <c r="Z118" s="70"/>
      <c r="AA118" s="70"/>
    </row>
    <row r="119" spans="1:27" s="69" customFormat="1" ht="46.2" customHeight="1" x14ac:dyDescent="0.45">
      <c r="A119" s="67"/>
      <c r="B119" s="67"/>
      <c r="C119" s="67"/>
      <c r="D119" s="67"/>
      <c r="E119" s="67"/>
      <c r="F119" s="68"/>
      <c r="G119" s="68"/>
      <c r="H119" s="68"/>
      <c r="I119" s="68"/>
      <c r="J119" s="68"/>
      <c r="K119" s="68"/>
      <c r="L119" s="68"/>
      <c r="M119" s="68"/>
      <c r="N119" s="68"/>
      <c r="O119" s="68"/>
      <c r="P119" s="68"/>
      <c r="Q119" s="67"/>
      <c r="R119" s="67"/>
      <c r="S119" s="67"/>
      <c r="T119" s="67"/>
      <c r="U119" s="67"/>
      <c r="V119" s="67"/>
      <c r="W119" s="67"/>
      <c r="X119" s="67"/>
      <c r="Y119" s="70"/>
      <c r="Z119" s="70"/>
      <c r="AA119" s="70"/>
    </row>
    <row r="120" spans="1:27" s="69" customFormat="1" ht="46.2" customHeight="1" x14ac:dyDescent="0.45">
      <c r="A120" s="67"/>
      <c r="B120" s="67"/>
      <c r="C120" s="67"/>
      <c r="D120" s="67"/>
      <c r="E120" s="67"/>
      <c r="F120" s="68"/>
      <c r="G120" s="68"/>
      <c r="H120" s="68"/>
      <c r="I120" s="68"/>
      <c r="J120" s="68"/>
      <c r="K120" s="68"/>
      <c r="L120" s="68"/>
      <c r="M120" s="68"/>
      <c r="N120" s="68"/>
      <c r="O120" s="68"/>
      <c r="P120" s="68"/>
      <c r="Q120" s="67"/>
      <c r="R120" s="67"/>
      <c r="S120" s="67"/>
      <c r="T120" s="67"/>
      <c r="U120" s="67"/>
      <c r="V120" s="67"/>
      <c r="W120" s="67"/>
      <c r="X120" s="67"/>
      <c r="Y120" s="70"/>
      <c r="Z120" s="70"/>
      <c r="AA120" s="70"/>
    </row>
    <row r="121" spans="1:27" s="69" customFormat="1" ht="46.2" customHeight="1" x14ac:dyDescent="0.45">
      <c r="A121" s="67"/>
      <c r="B121" s="67"/>
      <c r="C121" s="67"/>
      <c r="D121" s="67"/>
      <c r="E121" s="67"/>
      <c r="F121" s="68"/>
      <c r="G121" s="68"/>
      <c r="H121" s="68"/>
      <c r="I121" s="68"/>
      <c r="J121" s="68"/>
      <c r="K121" s="68"/>
      <c r="L121" s="68"/>
      <c r="M121" s="68"/>
      <c r="N121" s="68"/>
      <c r="O121" s="68"/>
      <c r="P121" s="68"/>
      <c r="Q121" s="67"/>
      <c r="R121" s="67"/>
      <c r="S121" s="67"/>
      <c r="T121" s="67"/>
      <c r="U121" s="67"/>
      <c r="V121" s="67"/>
      <c r="W121" s="67"/>
      <c r="X121" s="67"/>
      <c r="Y121" s="70"/>
      <c r="Z121" s="70"/>
      <c r="AA121" s="70"/>
    </row>
    <row r="122" spans="1:27" s="69" customFormat="1" ht="46.2" customHeight="1" x14ac:dyDescent="0.45">
      <c r="A122" s="67"/>
      <c r="B122" s="67"/>
      <c r="C122" s="67"/>
      <c r="D122" s="67"/>
      <c r="E122" s="67"/>
      <c r="F122" s="68"/>
      <c r="G122" s="68"/>
      <c r="H122" s="68"/>
      <c r="I122" s="68"/>
      <c r="J122" s="68"/>
      <c r="K122" s="68"/>
      <c r="L122" s="68"/>
      <c r="M122" s="68"/>
      <c r="N122" s="68"/>
      <c r="O122" s="68"/>
      <c r="P122" s="68"/>
      <c r="Q122" s="67"/>
      <c r="R122" s="67"/>
      <c r="S122" s="67"/>
      <c r="T122" s="67"/>
      <c r="U122" s="67"/>
      <c r="V122" s="67"/>
      <c r="W122" s="67"/>
      <c r="X122" s="67"/>
      <c r="Y122" s="70"/>
      <c r="Z122" s="70"/>
      <c r="AA122" s="70"/>
    </row>
    <row r="123" spans="1:27" s="69" customFormat="1" ht="46.2" customHeight="1" x14ac:dyDescent="0.45">
      <c r="A123" s="67"/>
      <c r="B123" s="67"/>
      <c r="C123" s="67"/>
      <c r="D123" s="67"/>
      <c r="E123" s="67"/>
      <c r="F123" s="68"/>
      <c r="G123" s="68"/>
      <c r="H123" s="68"/>
      <c r="I123" s="68"/>
      <c r="J123" s="68"/>
      <c r="K123" s="68"/>
      <c r="L123" s="68"/>
      <c r="M123" s="68"/>
      <c r="N123" s="68"/>
      <c r="O123" s="68"/>
      <c r="P123" s="68"/>
      <c r="Q123" s="67"/>
      <c r="R123" s="67"/>
      <c r="S123" s="67"/>
      <c r="T123" s="67"/>
      <c r="U123" s="67"/>
      <c r="V123" s="67"/>
      <c r="W123" s="67"/>
      <c r="X123" s="67"/>
      <c r="Y123" s="70"/>
      <c r="Z123" s="70"/>
      <c r="AA123" s="70"/>
    </row>
    <row r="124" spans="1:27" s="69" customFormat="1" ht="46.2" customHeight="1" x14ac:dyDescent="0.45">
      <c r="A124" s="67"/>
      <c r="B124" s="67"/>
      <c r="C124" s="67"/>
      <c r="D124" s="67"/>
      <c r="E124" s="67"/>
      <c r="F124" s="68"/>
      <c r="G124" s="68"/>
      <c r="H124" s="68"/>
      <c r="I124" s="68"/>
      <c r="J124" s="68"/>
      <c r="K124" s="68"/>
      <c r="L124" s="68"/>
      <c r="M124" s="68"/>
      <c r="N124" s="68"/>
      <c r="O124" s="68"/>
      <c r="P124" s="68"/>
      <c r="Q124" s="67"/>
      <c r="R124" s="67"/>
      <c r="S124" s="67"/>
      <c r="T124" s="67"/>
      <c r="U124" s="67"/>
      <c r="V124" s="67"/>
      <c r="W124" s="67"/>
      <c r="X124" s="67"/>
      <c r="Y124" s="70"/>
      <c r="Z124" s="70"/>
      <c r="AA124" s="70"/>
    </row>
    <row r="125" spans="1:27" s="69" customFormat="1" ht="46.2" customHeight="1" x14ac:dyDescent="0.45">
      <c r="A125" s="67"/>
      <c r="B125" s="67"/>
      <c r="C125" s="67"/>
      <c r="D125" s="67"/>
      <c r="E125" s="67"/>
      <c r="F125" s="68"/>
      <c r="G125" s="68"/>
      <c r="H125" s="68"/>
      <c r="I125" s="68"/>
      <c r="J125" s="68"/>
      <c r="K125" s="68"/>
      <c r="L125" s="68"/>
      <c r="M125" s="68"/>
      <c r="N125" s="68"/>
      <c r="O125" s="68"/>
      <c r="P125" s="68"/>
      <c r="Q125" s="67"/>
      <c r="R125" s="67"/>
      <c r="S125" s="67"/>
      <c r="T125" s="67"/>
      <c r="U125" s="67"/>
      <c r="V125" s="67"/>
      <c r="W125" s="67"/>
      <c r="X125" s="67"/>
      <c r="Y125" s="70"/>
      <c r="Z125" s="70"/>
      <c r="AA125" s="70"/>
    </row>
    <row r="126" spans="1:27" s="69" customFormat="1" ht="46.2" customHeight="1" x14ac:dyDescent="0.45">
      <c r="A126" s="67"/>
      <c r="B126" s="67"/>
      <c r="C126" s="67"/>
      <c r="D126" s="67"/>
      <c r="E126" s="67"/>
      <c r="F126" s="68"/>
      <c r="G126" s="68"/>
      <c r="H126" s="68"/>
      <c r="I126" s="68"/>
      <c r="J126" s="68"/>
      <c r="K126" s="68"/>
      <c r="L126" s="68"/>
      <c r="M126" s="68"/>
      <c r="N126" s="68"/>
      <c r="O126" s="68"/>
      <c r="P126" s="68"/>
      <c r="Q126" s="67"/>
      <c r="R126" s="67"/>
      <c r="S126" s="67"/>
      <c r="T126" s="67"/>
      <c r="U126" s="67"/>
      <c r="V126" s="67"/>
      <c r="W126" s="67"/>
      <c r="X126" s="67"/>
      <c r="Y126" s="70"/>
      <c r="Z126" s="70"/>
      <c r="AA126" s="70"/>
    </row>
    <row r="127" spans="1:27" s="69" customFormat="1" ht="46.2" customHeight="1" x14ac:dyDescent="0.45">
      <c r="A127" s="67"/>
      <c r="B127" s="67"/>
      <c r="C127" s="67"/>
      <c r="D127" s="67"/>
      <c r="E127" s="67"/>
      <c r="F127" s="68"/>
      <c r="G127" s="68"/>
      <c r="H127" s="68"/>
      <c r="I127" s="68"/>
      <c r="J127" s="68"/>
      <c r="K127" s="68"/>
      <c r="L127" s="68"/>
      <c r="M127" s="68"/>
      <c r="N127" s="68"/>
      <c r="O127" s="68"/>
      <c r="P127" s="68"/>
      <c r="Q127" s="67"/>
      <c r="R127" s="67"/>
      <c r="S127" s="67"/>
      <c r="T127" s="67"/>
      <c r="U127" s="67"/>
      <c r="V127" s="67"/>
      <c r="W127" s="67"/>
      <c r="X127" s="67"/>
      <c r="Y127" s="70"/>
      <c r="Z127" s="70"/>
      <c r="AA127" s="70"/>
    </row>
    <row r="128" spans="1:27" s="69" customFormat="1" ht="46.2" customHeight="1" x14ac:dyDescent="0.45">
      <c r="A128" s="67"/>
      <c r="B128" s="67"/>
      <c r="C128" s="67"/>
      <c r="D128" s="67"/>
      <c r="E128" s="67"/>
      <c r="F128" s="68"/>
      <c r="G128" s="68"/>
      <c r="H128" s="68"/>
      <c r="I128" s="68"/>
      <c r="J128" s="68"/>
      <c r="K128" s="68"/>
      <c r="L128" s="68"/>
      <c r="M128" s="68"/>
      <c r="N128" s="68"/>
      <c r="O128" s="68"/>
      <c r="P128" s="68"/>
      <c r="Q128" s="67"/>
      <c r="R128" s="67"/>
      <c r="S128" s="67"/>
      <c r="T128" s="67"/>
      <c r="U128" s="67"/>
      <c r="V128" s="67"/>
      <c r="W128" s="67"/>
      <c r="X128" s="67"/>
      <c r="Y128" s="70"/>
      <c r="Z128" s="70"/>
      <c r="AA128" s="70"/>
    </row>
    <row r="129" spans="1:27" s="69" customFormat="1" ht="46.2" customHeight="1" x14ac:dyDescent="0.45">
      <c r="A129" s="67"/>
      <c r="B129" s="67"/>
      <c r="C129" s="67"/>
      <c r="D129" s="67"/>
      <c r="E129" s="67"/>
      <c r="F129" s="68"/>
      <c r="G129" s="68"/>
      <c r="H129" s="68"/>
      <c r="I129" s="68"/>
      <c r="J129" s="68"/>
      <c r="K129" s="68"/>
      <c r="L129" s="68"/>
      <c r="M129" s="68"/>
      <c r="N129" s="68"/>
      <c r="O129" s="68"/>
      <c r="P129" s="68"/>
      <c r="Q129" s="67"/>
      <c r="R129" s="67"/>
      <c r="S129" s="67"/>
      <c r="T129" s="67"/>
      <c r="U129" s="67"/>
      <c r="V129" s="67"/>
      <c r="W129" s="67"/>
      <c r="X129" s="67"/>
      <c r="Y129" s="70"/>
      <c r="Z129" s="70"/>
      <c r="AA129" s="70"/>
    </row>
    <row r="130" spans="1:27" s="69" customFormat="1" ht="46.2" customHeight="1" x14ac:dyDescent="0.45">
      <c r="A130" s="67"/>
      <c r="B130" s="67"/>
      <c r="C130" s="67"/>
      <c r="D130" s="67"/>
      <c r="E130" s="67"/>
      <c r="F130" s="68"/>
      <c r="G130" s="68"/>
      <c r="H130" s="68"/>
      <c r="I130" s="68"/>
      <c r="J130" s="68"/>
      <c r="K130" s="68"/>
      <c r="L130" s="68"/>
      <c r="M130" s="68"/>
      <c r="N130" s="68"/>
      <c r="O130" s="68"/>
      <c r="P130" s="68"/>
      <c r="Q130" s="67"/>
      <c r="R130" s="67"/>
      <c r="S130" s="67"/>
      <c r="T130" s="67"/>
      <c r="U130" s="67"/>
      <c r="V130" s="67"/>
      <c r="W130" s="67"/>
      <c r="X130" s="67"/>
      <c r="Y130" s="70"/>
      <c r="Z130" s="70"/>
      <c r="AA130" s="70"/>
    </row>
    <row r="131" spans="1:27" s="69" customFormat="1" ht="46.2" customHeight="1" x14ac:dyDescent="0.45">
      <c r="A131" s="67"/>
      <c r="B131" s="67"/>
      <c r="C131" s="67"/>
      <c r="D131" s="67"/>
      <c r="E131" s="67"/>
      <c r="F131" s="68"/>
      <c r="G131" s="68"/>
      <c r="H131" s="68"/>
      <c r="I131" s="68"/>
      <c r="J131" s="68"/>
      <c r="K131" s="68"/>
      <c r="L131" s="68"/>
      <c r="M131" s="68"/>
      <c r="N131" s="68"/>
      <c r="O131" s="68"/>
      <c r="P131" s="68"/>
      <c r="Q131" s="67"/>
      <c r="R131" s="67"/>
      <c r="S131" s="67"/>
      <c r="T131" s="67"/>
      <c r="U131" s="67"/>
      <c r="V131" s="67"/>
      <c r="W131" s="67"/>
      <c r="X131" s="67"/>
      <c r="Y131" s="70"/>
      <c r="Z131" s="70"/>
      <c r="AA131" s="70"/>
    </row>
    <row r="132" spans="1:27" s="69" customFormat="1" ht="46.2" customHeight="1" x14ac:dyDescent="0.45">
      <c r="A132" s="67"/>
      <c r="B132" s="67"/>
      <c r="C132" s="67"/>
      <c r="D132" s="67"/>
      <c r="E132" s="67"/>
      <c r="F132" s="68"/>
      <c r="G132" s="68"/>
      <c r="H132" s="68"/>
      <c r="I132" s="68"/>
      <c r="J132" s="68"/>
      <c r="K132" s="68"/>
      <c r="L132" s="68"/>
      <c r="M132" s="68"/>
      <c r="N132" s="68"/>
      <c r="O132" s="68"/>
      <c r="P132" s="68"/>
      <c r="Q132" s="67"/>
      <c r="R132" s="67"/>
      <c r="S132" s="67"/>
      <c r="T132" s="67"/>
      <c r="U132" s="67"/>
      <c r="V132" s="67"/>
      <c r="W132" s="67"/>
      <c r="X132" s="67"/>
      <c r="Y132" s="70"/>
      <c r="Z132" s="70"/>
      <c r="AA132" s="70"/>
    </row>
    <row r="133" spans="1:27" s="69" customFormat="1" ht="46.2" customHeight="1" x14ac:dyDescent="0.45">
      <c r="A133" s="67"/>
      <c r="B133" s="67"/>
      <c r="C133" s="67"/>
      <c r="D133" s="67"/>
      <c r="E133" s="67"/>
      <c r="F133" s="68"/>
      <c r="G133" s="68"/>
      <c r="H133" s="68"/>
      <c r="I133" s="68"/>
      <c r="J133" s="68"/>
      <c r="K133" s="68"/>
      <c r="L133" s="68"/>
      <c r="M133" s="68"/>
      <c r="N133" s="68"/>
      <c r="O133" s="68"/>
      <c r="P133" s="68"/>
      <c r="Q133" s="67"/>
      <c r="R133" s="67"/>
      <c r="S133" s="67"/>
      <c r="T133" s="67"/>
      <c r="U133" s="67"/>
      <c r="V133" s="67"/>
      <c r="W133" s="67"/>
      <c r="X133" s="67"/>
      <c r="Y133" s="70"/>
      <c r="Z133" s="70"/>
      <c r="AA133" s="70"/>
    </row>
    <row r="134" spans="1:27" s="69" customFormat="1" ht="46.2" customHeight="1" x14ac:dyDescent="0.45">
      <c r="A134" s="67"/>
      <c r="B134" s="67"/>
      <c r="C134" s="67"/>
      <c r="D134" s="67"/>
      <c r="E134" s="67"/>
      <c r="F134" s="68"/>
      <c r="G134" s="68"/>
      <c r="H134" s="68"/>
      <c r="I134" s="68"/>
      <c r="J134" s="68"/>
      <c r="K134" s="68"/>
      <c r="L134" s="68"/>
      <c r="M134" s="68"/>
      <c r="N134" s="68"/>
      <c r="O134" s="68"/>
      <c r="P134" s="68"/>
      <c r="Q134" s="67"/>
      <c r="R134" s="67"/>
      <c r="S134" s="67"/>
      <c r="T134" s="67"/>
      <c r="U134" s="67"/>
      <c r="V134" s="67"/>
      <c r="W134" s="67"/>
      <c r="X134" s="67"/>
      <c r="Y134" s="70"/>
      <c r="Z134" s="70"/>
      <c r="AA134" s="70"/>
    </row>
    <row r="135" spans="1:27" s="69" customFormat="1" ht="46.2" customHeight="1" x14ac:dyDescent="0.45">
      <c r="A135" s="67"/>
      <c r="B135" s="67"/>
      <c r="C135" s="67"/>
      <c r="D135" s="67"/>
      <c r="E135" s="67"/>
      <c r="F135" s="68"/>
      <c r="G135" s="68"/>
      <c r="H135" s="68"/>
      <c r="I135" s="68"/>
      <c r="J135" s="68"/>
      <c r="K135" s="68"/>
      <c r="L135" s="68"/>
      <c r="M135" s="68"/>
      <c r="N135" s="68"/>
      <c r="O135" s="68"/>
      <c r="P135" s="68"/>
      <c r="Q135" s="67"/>
      <c r="R135" s="67"/>
      <c r="S135" s="67"/>
      <c r="T135" s="67"/>
      <c r="U135" s="67"/>
      <c r="V135" s="67"/>
      <c r="W135" s="67"/>
      <c r="X135" s="67"/>
      <c r="Y135" s="70"/>
      <c r="Z135" s="70"/>
      <c r="AA135" s="70"/>
    </row>
    <row r="136" spans="1:27" s="69" customFormat="1" ht="46.2" customHeight="1" x14ac:dyDescent="0.45">
      <c r="A136" s="67"/>
      <c r="B136" s="67"/>
      <c r="C136" s="67"/>
      <c r="D136" s="67"/>
      <c r="E136" s="67"/>
      <c r="F136" s="68"/>
      <c r="G136" s="68"/>
      <c r="H136" s="68"/>
      <c r="I136" s="68"/>
      <c r="J136" s="68"/>
      <c r="K136" s="68"/>
      <c r="L136" s="68"/>
      <c r="M136" s="68"/>
      <c r="N136" s="68"/>
      <c r="O136" s="68"/>
      <c r="P136" s="68"/>
      <c r="Q136" s="67"/>
      <c r="R136" s="67"/>
      <c r="S136" s="67"/>
      <c r="T136" s="67"/>
      <c r="U136" s="67"/>
      <c r="V136" s="67"/>
      <c r="W136" s="67"/>
      <c r="X136" s="67"/>
      <c r="Y136" s="70"/>
      <c r="Z136" s="70"/>
      <c r="AA136" s="70"/>
    </row>
    <row r="137" spans="1:27" s="69" customFormat="1" ht="46.2" customHeight="1" x14ac:dyDescent="0.45">
      <c r="A137" s="67"/>
      <c r="B137" s="67"/>
      <c r="C137" s="67"/>
      <c r="D137" s="67"/>
      <c r="E137" s="67"/>
      <c r="F137" s="68"/>
      <c r="G137" s="68"/>
      <c r="H137" s="68"/>
      <c r="I137" s="68"/>
      <c r="J137" s="68"/>
      <c r="K137" s="68"/>
      <c r="L137" s="68"/>
      <c r="M137" s="68"/>
      <c r="N137" s="68"/>
      <c r="O137" s="68"/>
      <c r="P137" s="68"/>
      <c r="Q137" s="67"/>
      <c r="R137" s="67"/>
      <c r="S137" s="67"/>
      <c r="T137" s="67"/>
      <c r="U137" s="67"/>
      <c r="V137" s="67"/>
      <c r="W137" s="67"/>
      <c r="X137" s="67"/>
      <c r="Y137" s="70"/>
      <c r="Z137" s="70"/>
      <c r="AA137" s="70"/>
    </row>
    <row r="138" spans="1:27" s="69" customFormat="1" ht="46.2" customHeight="1" x14ac:dyDescent="0.45">
      <c r="A138" s="67"/>
      <c r="B138" s="67"/>
      <c r="C138" s="67"/>
      <c r="D138" s="67"/>
      <c r="E138" s="67"/>
      <c r="F138" s="68"/>
      <c r="G138" s="68"/>
      <c r="H138" s="68"/>
      <c r="I138" s="68"/>
      <c r="J138" s="68"/>
      <c r="K138" s="68"/>
      <c r="L138" s="68"/>
      <c r="M138" s="68"/>
      <c r="N138" s="68"/>
      <c r="O138" s="68"/>
      <c r="P138" s="68"/>
      <c r="Q138" s="67"/>
      <c r="R138" s="67"/>
      <c r="S138" s="67"/>
      <c r="T138" s="67"/>
      <c r="U138" s="67"/>
      <c r="V138" s="67"/>
      <c r="W138" s="67"/>
      <c r="X138" s="67"/>
      <c r="Y138" s="70"/>
      <c r="Z138" s="70"/>
      <c r="AA138" s="70"/>
    </row>
    <row r="139" spans="1:27" s="69" customFormat="1" ht="46.2" customHeight="1" x14ac:dyDescent="0.45">
      <c r="A139" s="67"/>
      <c r="B139" s="67"/>
      <c r="C139" s="67"/>
      <c r="D139" s="67"/>
      <c r="E139" s="67"/>
      <c r="F139" s="68"/>
      <c r="G139" s="68"/>
      <c r="H139" s="68"/>
      <c r="I139" s="68"/>
      <c r="J139" s="68"/>
      <c r="K139" s="68"/>
      <c r="L139" s="68"/>
      <c r="M139" s="68"/>
      <c r="N139" s="68"/>
      <c r="O139" s="68"/>
      <c r="P139" s="68"/>
      <c r="Q139" s="67"/>
      <c r="R139" s="67"/>
      <c r="S139" s="67"/>
      <c r="T139" s="67"/>
      <c r="U139" s="67"/>
      <c r="V139" s="67"/>
      <c r="W139" s="67"/>
      <c r="X139" s="67"/>
      <c r="Y139" s="70"/>
      <c r="Z139" s="70"/>
      <c r="AA139" s="70"/>
    </row>
    <row r="140" spans="1:27" s="69" customFormat="1" ht="46.2" customHeight="1" x14ac:dyDescent="0.45">
      <c r="A140" s="67"/>
      <c r="B140" s="67"/>
      <c r="C140" s="67"/>
      <c r="D140" s="67"/>
      <c r="E140" s="67"/>
      <c r="F140" s="68"/>
      <c r="G140" s="68"/>
      <c r="H140" s="68"/>
      <c r="I140" s="68"/>
      <c r="J140" s="68"/>
      <c r="K140" s="68"/>
      <c r="L140" s="68"/>
      <c r="M140" s="68"/>
      <c r="N140" s="68"/>
      <c r="O140" s="68"/>
      <c r="P140" s="68"/>
      <c r="Q140" s="67"/>
      <c r="R140" s="67"/>
      <c r="S140" s="67"/>
      <c r="T140" s="67"/>
      <c r="U140" s="67"/>
      <c r="V140" s="67"/>
      <c r="W140" s="67"/>
      <c r="X140" s="67"/>
      <c r="Y140" s="70"/>
      <c r="Z140" s="70"/>
      <c r="AA140" s="70"/>
    </row>
    <row r="141" spans="1:27" s="69" customFormat="1" ht="46.2" customHeight="1" x14ac:dyDescent="0.45">
      <c r="A141" s="67"/>
      <c r="B141" s="67"/>
      <c r="C141" s="67"/>
      <c r="D141" s="67"/>
      <c r="E141" s="67"/>
      <c r="F141" s="68"/>
      <c r="G141" s="68"/>
      <c r="H141" s="68"/>
      <c r="I141" s="68"/>
      <c r="J141" s="68"/>
      <c r="K141" s="68"/>
      <c r="L141" s="68"/>
      <c r="M141" s="68"/>
      <c r="N141" s="68"/>
      <c r="O141" s="68"/>
      <c r="P141" s="68"/>
      <c r="Q141" s="67"/>
      <c r="R141" s="67"/>
      <c r="S141" s="67"/>
      <c r="T141" s="67"/>
      <c r="U141" s="67"/>
      <c r="V141" s="67"/>
      <c r="W141" s="67"/>
      <c r="X141" s="67"/>
      <c r="Y141" s="70"/>
      <c r="Z141" s="70"/>
      <c r="AA141" s="70"/>
    </row>
    <row r="142" spans="1:27" ht="46.2" customHeight="1" x14ac:dyDescent="0.45">
      <c r="A142" s="67"/>
      <c r="B142" s="67"/>
      <c r="C142" s="67"/>
      <c r="D142" s="67"/>
      <c r="E142" s="67"/>
      <c r="F142" s="68"/>
      <c r="G142" s="68"/>
      <c r="H142" s="68"/>
      <c r="I142" s="68"/>
      <c r="J142" s="68"/>
      <c r="K142" s="68"/>
      <c r="L142" s="68"/>
      <c r="M142" s="68"/>
      <c r="N142" s="68"/>
      <c r="O142" s="68"/>
      <c r="P142" s="68"/>
      <c r="Q142" s="67"/>
      <c r="R142" s="67"/>
      <c r="S142" s="67"/>
      <c r="T142" s="67"/>
      <c r="U142" s="67"/>
      <c r="V142" s="67"/>
      <c r="W142" s="67"/>
      <c r="X142" s="67"/>
      <c r="Y142" s="70"/>
      <c r="Z142" s="70"/>
      <c r="AA142" s="70"/>
    </row>
    <row r="143" spans="1:27" ht="46.2" customHeight="1" x14ac:dyDescent="0.45">
      <c r="H143" s="68"/>
      <c r="I143" s="68"/>
      <c r="R143" s="67"/>
      <c r="S143" s="67"/>
      <c r="T143" s="67"/>
      <c r="U143" s="67"/>
    </row>
    <row r="144" spans="1:27" ht="46.2" customHeight="1" x14ac:dyDescent="0.45">
      <c r="R144" s="67"/>
      <c r="S144" s="67"/>
      <c r="T144" s="67"/>
      <c r="U144" s="67"/>
    </row>
    <row r="145" spans="18:21" ht="46.2" customHeight="1" x14ac:dyDescent="0.45">
      <c r="R145" s="67"/>
      <c r="S145" s="67"/>
      <c r="T145" s="67"/>
      <c r="U145" s="67"/>
    </row>
  </sheetData>
  <mergeCells count="557">
    <mergeCell ref="T77:W77"/>
    <mergeCell ref="R111:U111"/>
    <mergeCell ref="R112:U112"/>
    <mergeCell ref="R106:U106"/>
    <mergeCell ref="R107:U107"/>
    <mergeCell ref="R108:U108"/>
    <mergeCell ref="A95:AA97"/>
    <mergeCell ref="M81:O81"/>
    <mergeCell ref="F94:I94"/>
    <mergeCell ref="C89:E89"/>
    <mergeCell ref="L73:L82"/>
    <mergeCell ref="F87:I87"/>
    <mergeCell ref="P80:S80"/>
    <mergeCell ref="M83:O83"/>
    <mergeCell ref="G99:K99"/>
    <mergeCell ref="G100:K100"/>
    <mergeCell ref="B102:G102"/>
    <mergeCell ref="C103:F103"/>
    <mergeCell ref="C104:F104"/>
    <mergeCell ref="G103:K103"/>
    <mergeCell ref="B98:G98"/>
    <mergeCell ref="C99:F99"/>
    <mergeCell ref="C100:F100"/>
    <mergeCell ref="F109:Q109"/>
    <mergeCell ref="Y59:AA59"/>
    <mergeCell ref="M60:P60"/>
    <mergeCell ref="Q60:T60"/>
    <mergeCell ref="U60:W60"/>
    <mergeCell ref="T82:W82"/>
    <mergeCell ref="T83:W83"/>
    <mergeCell ref="C83:E84"/>
    <mergeCell ref="L83:L84"/>
    <mergeCell ref="F65:I65"/>
    <mergeCell ref="F66:I66"/>
    <mergeCell ref="J65:L65"/>
    <mergeCell ref="J66:L66"/>
    <mergeCell ref="M84:O84"/>
    <mergeCell ref="P84:S84"/>
    <mergeCell ref="Q65:T65"/>
    <mergeCell ref="Q66:T66"/>
    <mergeCell ref="T84:W84"/>
    <mergeCell ref="U65:W65"/>
    <mergeCell ref="U66:W66"/>
    <mergeCell ref="F82:I82"/>
    <mergeCell ref="F73:I73"/>
    <mergeCell ref="F74:I74"/>
    <mergeCell ref="M77:O77"/>
    <mergeCell ref="M78:O78"/>
    <mergeCell ref="A77:E81"/>
    <mergeCell ref="F75:I75"/>
    <mergeCell ref="F88:I88"/>
    <mergeCell ref="M76:O76"/>
    <mergeCell ref="O72:S72"/>
    <mergeCell ref="F85:I85"/>
    <mergeCell ref="F86:I86"/>
    <mergeCell ref="P77:S77"/>
    <mergeCell ref="P78:S78"/>
    <mergeCell ref="P79:S79"/>
    <mergeCell ref="M79:O79"/>
    <mergeCell ref="M80:O80"/>
    <mergeCell ref="F84:I84"/>
    <mergeCell ref="Y60:AA60"/>
    <mergeCell ref="Q61:T62"/>
    <mergeCell ref="U61:W62"/>
    <mergeCell ref="X61:X62"/>
    <mergeCell ref="Y61:AA62"/>
    <mergeCell ref="P73:S73"/>
    <mergeCell ref="P74:S74"/>
    <mergeCell ref="P75:S75"/>
    <mergeCell ref="P76:S76"/>
    <mergeCell ref="Y63:AA64"/>
    <mergeCell ref="Y67:AA67"/>
    <mergeCell ref="M65:P65"/>
    <mergeCell ref="M66:P66"/>
    <mergeCell ref="Y65:AA65"/>
    <mergeCell ref="Y66:AA66"/>
    <mergeCell ref="M71:P71"/>
    <mergeCell ref="M73:O73"/>
    <mergeCell ref="M74:O74"/>
    <mergeCell ref="M75:O75"/>
    <mergeCell ref="M63:P64"/>
    <mergeCell ref="T75:W75"/>
    <mergeCell ref="T76:W76"/>
    <mergeCell ref="C90:E90"/>
    <mergeCell ref="F90:I90"/>
    <mergeCell ref="C94:E94"/>
    <mergeCell ref="K90:O91"/>
    <mergeCell ref="W90:AA91"/>
    <mergeCell ref="K89:O89"/>
    <mergeCell ref="W89:AA89"/>
    <mergeCell ref="C87:E87"/>
    <mergeCell ref="P83:S83"/>
    <mergeCell ref="F83:I83"/>
    <mergeCell ref="Q90:U91"/>
    <mergeCell ref="C88:E88"/>
    <mergeCell ref="F89:I89"/>
    <mergeCell ref="O85:S85"/>
    <mergeCell ref="T85:W85"/>
    <mergeCell ref="Q89:U89"/>
    <mergeCell ref="A53:A54"/>
    <mergeCell ref="A61:A62"/>
    <mergeCell ref="J64:L64"/>
    <mergeCell ref="U63:W64"/>
    <mergeCell ref="X63:X64"/>
    <mergeCell ref="B53:E54"/>
    <mergeCell ref="F62:I62"/>
    <mergeCell ref="J62:L62"/>
    <mergeCell ref="M62:P62"/>
    <mergeCell ref="B59:E59"/>
    <mergeCell ref="Q58:T58"/>
    <mergeCell ref="U58:W58"/>
    <mergeCell ref="Q59:T59"/>
    <mergeCell ref="U59:W59"/>
    <mergeCell ref="Q55:T56"/>
    <mergeCell ref="F56:I56"/>
    <mergeCell ref="B61:E62"/>
    <mergeCell ref="Q63:T64"/>
    <mergeCell ref="F64:I64"/>
    <mergeCell ref="F60:I60"/>
    <mergeCell ref="J60:L60"/>
    <mergeCell ref="M53:P54"/>
    <mergeCell ref="M55:P56"/>
    <mergeCell ref="A55:A56"/>
    <mergeCell ref="B52:E52"/>
    <mergeCell ref="F52:I52"/>
    <mergeCell ref="J52:L52"/>
    <mergeCell ref="M52:P52"/>
    <mergeCell ref="B67:E67"/>
    <mergeCell ref="F67:I67"/>
    <mergeCell ref="J67:L67"/>
    <mergeCell ref="M67:P67"/>
    <mergeCell ref="F61:I61"/>
    <mergeCell ref="J61:L61"/>
    <mergeCell ref="M61:P61"/>
    <mergeCell ref="B58:E58"/>
    <mergeCell ref="F58:I58"/>
    <mergeCell ref="J58:L58"/>
    <mergeCell ref="M58:P58"/>
    <mergeCell ref="B60:E60"/>
    <mergeCell ref="B65:E65"/>
    <mergeCell ref="B66:E66"/>
    <mergeCell ref="F54:I54"/>
    <mergeCell ref="J54:L54"/>
    <mergeCell ref="F59:I59"/>
    <mergeCell ref="J59:L59"/>
    <mergeCell ref="M59:P59"/>
    <mergeCell ref="J56:L56"/>
    <mergeCell ref="Q52:AA52"/>
    <mergeCell ref="F53:I53"/>
    <mergeCell ref="J53:L53"/>
    <mergeCell ref="F49:I49"/>
    <mergeCell ref="J49:L49"/>
    <mergeCell ref="M49:P49"/>
    <mergeCell ref="F70:I70"/>
    <mergeCell ref="J70:L70"/>
    <mergeCell ref="M70:P70"/>
    <mergeCell ref="Q70:T70"/>
    <mergeCell ref="U70:W70"/>
    <mergeCell ref="Y70:AA70"/>
    <mergeCell ref="F68:I68"/>
    <mergeCell ref="J68:L68"/>
    <mergeCell ref="M68:P68"/>
    <mergeCell ref="Q68:T68"/>
    <mergeCell ref="U68:W68"/>
    <mergeCell ref="Q53:T54"/>
    <mergeCell ref="U53:W54"/>
    <mergeCell ref="X53:X54"/>
    <mergeCell ref="Y53:AA54"/>
    <mergeCell ref="Y69:AA69"/>
    <mergeCell ref="Y68:AA68"/>
    <mergeCell ref="Y58:AA58"/>
    <mergeCell ref="B35:E35"/>
    <mergeCell ref="F35:I35"/>
    <mergeCell ref="J35:L35"/>
    <mergeCell ref="M35:P35"/>
    <mergeCell ref="Q35:AA35"/>
    <mergeCell ref="B46:E46"/>
    <mergeCell ref="B47:E47"/>
    <mergeCell ref="B48:E48"/>
    <mergeCell ref="B18:E18"/>
    <mergeCell ref="F18:I18"/>
    <mergeCell ref="J18:L18"/>
    <mergeCell ref="B40:E40"/>
    <mergeCell ref="B41:E41"/>
    <mergeCell ref="B42:E42"/>
    <mergeCell ref="B43:E43"/>
    <mergeCell ref="B44:E44"/>
    <mergeCell ref="B45:E45"/>
    <mergeCell ref="B32:E32"/>
    <mergeCell ref="B33:E33"/>
    <mergeCell ref="B36:E36"/>
    <mergeCell ref="B37:E37"/>
    <mergeCell ref="B38:E38"/>
    <mergeCell ref="B39:E39"/>
    <mergeCell ref="B20:E20"/>
    <mergeCell ref="B27:E27"/>
    <mergeCell ref="B28:E28"/>
    <mergeCell ref="B29:E29"/>
    <mergeCell ref="B30:E30"/>
    <mergeCell ref="B31:E31"/>
    <mergeCell ref="B21:E21"/>
    <mergeCell ref="B22:E22"/>
    <mergeCell ref="B23:E23"/>
    <mergeCell ref="B24:E24"/>
    <mergeCell ref="B25:E25"/>
    <mergeCell ref="B16:E16"/>
    <mergeCell ref="B19:E19"/>
    <mergeCell ref="B6:E6"/>
    <mergeCell ref="B7:E7"/>
    <mergeCell ref="B8:E8"/>
    <mergeCell ref="B9:E9"/>
    <mergeCell ref="B10:E10"/>
    <mergeCell ref="B11:E11"/>
    <mergeCell ref="B26:E26"/>
    <mergeCell ref="A17:AA17"/>
    <mergeCell ref="Q24:T24"/>
    <mergeCell ref="U24:W24"/>
    <mergeCell ref="Y24:AA24"/>
    <mergeCell ref="Q25:T25"/>
    <mergeCell ref="U25:W25"/>
    <mergeCell ref="Y25:AA25"/>
    <mergeCell ref="Q22:T22"/>
    <mergeCell ref="U22:W22"/>
    <mergeCell ref="Y22:AA22"/>
    <mergeCell ref="Q23:T23"/>
    <mergeCell ref="U23:W23"/>
    <mergeCell ref="Y23:AA23"/>
    <mergeCell ref="Q21:T21"/>
    <mergeCell ref="U21:W21"/>
    <mergeCell ref="Q48:T48"/>
    <mergeCell ref="U48:W48"/>
    <mergeCell ref="Y48:AA48"/>
    <mergeCell ref="U40:W40"/>
    <mergeCell ref="Y40:AA40"/>
    <mergeCell ref="Q41:T41"/>
    <mergeCell ref="U41:W41"/>
    <mergeCell ref="Y41:AA41"/>
    <mergeCell ref="Q38:T38"/>
    <mergeCell ref="U38:W38"/>
    <mergeCell ref="Y38:AA38"/>
    <mergeCell ref="Q39:T39"/>
    <mergeCell ref="U39:W39"/>
    <mergeCell ref="Y39:AA39"/>
    <mergeCell ref="Q46:T46"/>
    <mergeCell ref="U46:W46"/>
    <mergeCell ref="Y46:AA46"/>
    <mergeCell ref="Q47:T47"/>
    <mergeCell ref="U47:W47"/>
    <mergeCell ref="Y47:AA47"/>
    <mergeCell ref="Q44:T44"/>
    <mergeCell ref="U44:W44"/>
    <mergeCell ref="Y44:AA44"/>
    <mergeCell ref="Q45:T45"/>
    <mergeCell ref="B1:E1"/>
    <mergeCell ref="B2:E2"/>
    <mergeCell ref="B3:E3"/>
    <mergeCell ref="B4:E4"/>
    <mergeCell ref="B5:E5"/>
    <mergeCell ref="Q32:T32"/>
    <mergeCell ref="U32:W32"/>
    <mergeCell ref="Y32:AA32"/>
    <mergeCell ref="Q33:T33"/>
    <mergeCell ref="U33:W33"/>
    <mergeCell ref="Y33:AA33"/>
    <mergeCell ref="Q30:T30"/>
    <mergeCell ref="U30:W30"/>
    <mergeCell ref="Y30:AA30"/>
    <mergeCell ref="Q31:T31"/>
    <mergeCell ref="U31:W31"/>
    <mergeCell ref="Y31:AA31"/>
    <mergeCell ref="Q28:T28"/>
    <mergeCell ref="U28:W28"/>
    <mergeCell ref="Y28:AA28"/>
    <mergeCell ref="B12:E12"/>
    <mergeCell ref="B13:E13"/>
    <mergeCell ref="B14:E14"/>
    <mergeCell ref="B15:E15"/>
    <mergeCell ref="U45:W45"/>
    <mergeCell ref="Y45:AA45"/>
    <mergeCell ref="Q42:T42"/>
    <mergeCell ref="U42:W42"/>
    <mergeCell ref="Y42:AA42"/>
    <mergeCell ref="Q43:T43"/>
    <mergeCell ref="U43:W43"/>
    <mergeCell ref="Y43:AA43"/>
    <mergeCell ref="Q40:T40"/>
    <mergeCell ref="U37:W37"/>
    <mergeCell ref="Y37:AA37"/>
    <mergeCell ref="Q29:T29"/>
    <mergeCell ref="U29:W29"/>
    <mergeCell ref="Y29:AA29"/>
    <mergeCell ref="Q26:T26"/>
    <mergeCell ref="U26:W26"/>
    <mergeCell ref="Y26:AA26"/>
    <mergeCell ref="Q27:T27"/>
    <mergeCell ref="U27:W27"/>
    <mergeCell ref="Y27:AA27"/>
    <mergeCell ref="Q36:T36"/>
    <mergeCell ref="U36:W36"/>
    <mergeCell ref="Y36:AA36"/>
    <mergeCell ref="Q37:T37"/>
    <mergeCell ref="A34:AA34"/>
    <mergeCell ref="F33:I33"/>
    <mergeCell ref="J33:L33"/>
    <mergeCell ref="M33:P33"/>
    <mergeCell ref="F36:I36"/>
    <mergeCell ref="J36:L36"/>
    <mergeCell ref="M36:P36"/>
    <mergeCell ref="F31:I31"/>
    <mergeCell ref="J31:L31"/>
    <mergeCell ref="Y21:AA21"/>
    <mergeCell ref="Y20:AA20"/>
    <mergeCell ref="Q16:T16"/>
    <mergeCell ref="U16:W16"/>
    <mergeCell ref="Y16:AA16"/>
    <mergeCell ref="Q19:T19"/>
    <mergeCell ref="U19:W19"/>
    <mergeCell ref="Y19:AA19"/>
    <mergeCell ref="Q20:T20"/>
    <mergeCell ref="U20:W20"/>
    <mergeCell ref="Q18:AA18"/>
    <mergeCell ref="Q14:T14"/>
    <mergeCell ref="U14:W14"/>
    <mergeCell ref="Y14:AA14"/>
    <mergeCell ref="Q15:T15"/>
    <mergeCell ref="U15:W15"/>
    <mergeCell ref="Y15:AA15"/>
    <mergeCell ref="Q12:T12"/>
    <mergeCell ref="U12:W12"/>
    <mergeCell ref="Y12:AA12"/>
    <mergeCell ref="Q13:T13"/>
    <mergeCell ref="U13:W13"/>
    <mergeCell ref="Y13:AA13"/>
    <mergeCell ref="Q10:T10"/>
    <mergeCell ref="U10:W10"/>
    <mergeCell ref="Y10:AA10"/>
    <mergeCell ref="Q11:T11"/>
    <mergeCell ref="U11:W11"/>
    <mergeCell ref="Y11:AA11"/>
    <mergeCell ref="Q8:T8"/>
    <mergeCell ref="U8:W8"/>
    <mergeCell ref="Y8:AA8"/>
    <mergeCell ref="Q9:T9"/>
    <mergeCell ref="U9:W9"/>
    <mergeCell ref="Y9:AA9"/>
    <mergeCell ref="Q6:T6"/>
    <mergeCell ref="U6:W6"/>
    <mergeCell ref="Y6:AA6"/>
    <mergeCell ref="Q7:T7"/>
    <mergeCell ref="U7:W7"/>
    <mergeCell ref="Y7:AA7"/>
    <mergeCell ref="Q4:T4"/>
    <mergeCell ref="U4:W4"/>
    <mergeCell ref="Y4:AA4"/>
    <mergeCell ref="Q5:T5"/>
    <mergeCell ref="U5:W5"/>
    <mergeCell ref="Y5:AA5"/>
    <mergeCell ref="Q1:AA1"/>
    <mergeCell ref="Q2:T2"/>
    <mergeCell ref="U2:W2"/>
    <mergeCell ref="Y2:AA2"/>
    <mergeCell ref="Q3:T3"/>
    <mergeCell ref="U3:W3"/>
    <mergeCell ref="Y3:AA3"/>
    <mergeCell ref="F47:I47"/>
    <mergeCell ref="J47:L47"/>
    <mergeCell ref="M47:P47"/>
    <mergeCell ref="F43:I43"/>
    <mergeCell ref="J43:L43"/>
    <mergeCell ref="M43:P43"/>
    <mergeCell ref="F44:I44"/>
    <mergeCell ref="J44:L44"/>
    <mergeCell ref="M44:P44"/>
    <mergeCell ref="F41:I41"/>
    <mergeCell ref="J41:L41"/>
    <mergeCell ref="M41:P41"/>
    <mergeCell ref="F42:I42"/>
    <mergeCell ref="J42:L42"/>
    <mergeCell ref="M42:P42"/>
    <mergeCell ref="F39:I39"/>
    <mergeCell ref="J39:L39"/>
    <mergeCell ref="F48:I48"/>
    <mergeCell ref="J48:L48"/>
    <mergeCell ref="M48:P48"/>
    <mergeCell ref="F45:I45"/>
    <mergeCell ref="J45:L45"/>
    <mergeCell ref="M45:P45"/>
    <mergeCell ref="F46:I46"/>
    <mergeCell ref="J46:L46"/>
    <mergeCell ref="M46:P46"/>
    <mergeCell ref="M39:P39"/>
    <mergeCell ref="F40:I40"/>
    <mergeCell ref="J40:L40"/>
    <mergeCell ref="M40:P40"/>
    <mergeCell ref="F37:I37"/>
    <mergeCell ref="J37:L37"/>
    <mergeCell ref="M37:P37"/>
    <mergeCell ref="F38:I38"/>
    <mergeCell ref="J38:L38"/>
    <mergeCell ref="M38:P38"/>
    <mergeCell ref="M31:P31"/>
    <mergeCell ref="F32:I32"/>
    <mergeCell ref="J32:L32"/>
    <mergeCell ref="M32:P32"/>
    <mergeCell ref="F29:I29"/>
    <mergeCell ref="J29:L29"/>
    <mergeCell ref="M29:P29"/>
    <mergeCell ref="F30:I30"/>
    <mergeCell ref="J30:L30"/>
    <mergeCell ref="M30:P30"/>
    <mergeCell ref="F27:I27"/>
    <mergeCell ref="J27:L27"/>
    <mergeCell ref="M27:P27"/>
    <mergeCell ref="F28:I28"/>
    <mergeCell ref="J28:L28"/>
    <mergeCell ref="M28:P28"/>
    <mergeCell ref="F25:I25"/>
    <mergeCell ref="J25:L25"/>
    <mergeCell ref="M25:P25"/>
    <mergeCell ref="F26:I26"/>
    <mergeCell ref="J26:L26"/>
    <mergeCell ref="M26:P26"/>
    <mergeCell ref="F23:I23"/>
    <mergeCell ref="J23:L23"/>
    <mergeCell ref="M23:P23"/>
    <mergeCell ref="F24:I24"/>
    <mergeCell ref="J24:L24"/>
    <mergeCell ref="M24:P24"/>
    <mergeCell ref="J16:L16"/>
    <mergeCell ref="M16:P16"/>
    <mergeCell ref="F21:I21"/>
    <mergeCell ref="J21:L21"/>
    <mergeCell ref="M21:P21"/>
    <mergeCell ref="F22:I22"/>
    <mergeCell ref="J22:L22"/>
    <mergeCell ref="M22:P22"/>
    <mergeCell ref="M18:P18"/>
    <mergeCell ref="F19:I19"/>
    <mergeCell ref="J19:L19"/>
    <mergeCell ref="M19:P19"/>
    <mergeCell ref="F20:I20"/>
    <mergeCell ref="J20:L20"/>
    <mergeCell ref="M20:P20"/>
    <mergeCell ref="F1:I1"/>
    <mergeCell ref="J1:L1"/>
    <mergeCell ref="M1:P1"/>
    <mergeCell ref="F2:I2"/>
    <mergeCell ref="J2:L2"/>
    <mergeCell ref="M2:P2"/>
    <mergeCell ref="F3:I3"/>
    <mergeCell ref="J3:L3"/>
    <mergeCell ref="F8:I8"/>
    <mergeCell ref="J8:L8"/>
    <mergeCell ref="M8:P8"/>
    <mergeCell ref="F6:I6"/>
    <mergeCell ref="J6:L6"/>
    <mergeCell ref="M6:P6"/>
    <mergeCell ref="F7:I7"/>
    <mergeCell ref="J7:L7"/>
    <mergeCell ref="M3:P3"/>
    <mergeCell ref="F4:I4"/>
    <mergeCell ref="J4:L4"/>
    <mergeCell ref="M4:P4"/>
    <mergeCell ref="F5:I5"/>
    <mergeCell ref="J5:L5"/>
    <mergeCell ref="M5:P5"/>
    <mergeCell ref="M7:P7"/>
    <mergeCell ref="F9:I9"/>
    <mergeCell ref="J9:L9"/>
    <mergeCell ref="M9:P9"/>
    <mergeCell ref="F14:I14"/>
    <mergeCell ref="J14:L14"/>
    <mergeCell ref="M14:P14"/>
    <mergeCell ref="F15:I15"/>
    <mergeCell ref="U55:W56"/>
    <mergeCell ref="X55:X56"/>
    <mergeCell ref="F13:I13"/>
    <mergeCell ref="J13:L13"/>
    <mergeCell ref="M13:P13"/>
    <mergeCell ref="F10:I10"/>
    <mergeCell ref="J10:L10"/>
    <mergeCell ref="M10:P10"/>
    <mergeCell ref="F11:I11"/>
    <mergeCell ref="J11:L11"/>
    <mergeCell ref="M11:P11"/>
    <mergeCell ref="F12:I12"/>
    <mergeCell ref="J12:L12"/>
    <mergeCell ref="M12:P12"/>
    <mergeCell ref="J15:L15"/>
    <mergeCell ref="M15:P15"/>
    <mergeCell ref="F16:I16"/>
    <mergeCell ref="F55:I55"/>
    <mergeCell ref="J55:L55"/>
    <mergeCell ref="T78:W78"/>
    <mergeCell ref="T79:W79"/>
    <mergeCell ref="T80:W80"/>
    <mergeCell ref="T81:W81"/>
    <mergeCell ref="B68:E68"/>
    <mergeCell ref="A73:E73"/>
    <mergeCell ref="F71:I71"/>
    <mergeCell ref="J71:L71"/>
    <mergeCell ref="B69:E69"/>
    <mergeCell ref="F69:I69"/>
    <mergeCell ref="J69:L69"/>
    <mergeCell ref="B70:E70"/>
    <mergeCell ref="F77:I77"/>
    <mergeCell ref="F78:I78"/>
    <mergeCell ref="F79:I79"/>
    <mergeCell ref="F81:I81"/>
    <mergeCell ref="A74:E74"/>
    <mergeCell ref="T72:W72"/>
    <mergeCell ref="T73:W73"/>
    <mergeCell ref="T74:W74"/>
    <mergeCell ref="A57:AA57"/>
    <mergeCell ref="F80:I80"/>
    <mergeCell ref="Y55:AA56"/>
    <mergeCell ref="B55:E56"/>
    <mergeCell ref="U69:W69"/>
    <mergeCell ref="F63:I63"/>
    <mergeCell ref="J63:L63"/>
    <mergeCell ref="Q67:T67"/>
    <mergeCell ref="U67:W67"/>
    <mergeCell ref="J94:M94"/>
    <mergeCell ref="C93:E93"/>
    <mergeCell ref="F93:I93"/>
    <mergeCell ref="F91:I91"/>
    <mergeCell ref="C91:E91"/>
    <mergeCell ref="P81:S81"/>
    <mergeCell ref="P82:S82"/>
    <mergeCell ref="M82:O82"/>
    <mergeCell ref="C86:E86"/>
    <mergeCell ref="C85:E85"/>
    <mergeCell ref="A83:B94"/>
    <mergeCell ref="C92:E92"/>
    <mergeCell ref="F92:I92"/>
    <mergeCell ref="M69:P69"/>
    <mergeCell ref="Q69:T69"/>
    <mergeCell ref="A63:A64"/>
    <mergeCell ref="B63:E64"/>
    <mergeCell ref="M99:Z100"/>
    <mergeCell ref="R109:U109"/>
    <mergeCell ref="R110:U110"/>
    <mergeCell ref="W106:AA107"/>
    <mergeCell ref="F108:P108"/>
    <mergeCell ref="G105:K105"/>
    <mergeCell ref="G106:K106"/>
    <mergeCell ref="L103:O103"/>
    <mergeCell ref="L104:O104"/>
    <mergeCell ref="L105:O105"/>
    <mergeCell ref="L106:O106"/>
    <mergeCell ref="L102:O102"/>
    <mergeCell ref="P103:AA103"/>
    <mergeCell ref="C105:F105"/>
    <mergeCell ref="C106:F106"/>
    <mergeCell ref="P104:AA104"/>
    <mergeCell ref="G104:K104"/>
    <mergeCell ref="W108:AA110"/>
  </mergeCells>
  <phoneticPr fontId="1"/>
  <pageMargins left="0.16" right="0.18" top="0.45" bottom="0.16" header="0.36" footer="0.16"/>
  <pageSetup paperSize="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B0E8-4329-4F30-A395-8CF1A03B1892}">
  <sheetPr codeName="Sheet3"/>
  <dimension ref="A1:I21"/>
  <sheetViews>
    <sheetView workbookViewId="0">
      <selection activeCell="C6" sqref="A1:E11"/>
    </sheetView>
  </sheetViews>
  <sheetFormatPr defaultRowHeight="14.4" x14ac:dyDescent="0.45"/>
  <cols>
    <col min="1" max="4" width="8.796875" style="26"/>
    <col min="5" max="5" width="11.796875" style="26" customWidth="1"/>
    <col min="6" max="16384" width="8.796875" style="26"/>
  </cols>
  <sheetData>
    <row r="1" spans="1:9" ht="33.6" x14ac:dyDescent="0.45">
      <c r="A1" s="524" t="s">
        <v>161</v>
      </c>
      <c r="B1" s="525"/>
      <c r="C1" s="529" t="s">
        <v>162</v>
      </c>
      <c r="D1" s="530"/>
      <c r="E1" s="525"/>
      <c r="F1" s="433">
        <v>1557861</v>
      </c>
      <c r="G1" s="434"/>
      <c r="H1" s="434"/>
      <c r="I1" s="435"/>
    </row>
    <row r="2" spans="1:9" ht="33.6" x14ac:dyDescent="0.45">
      <c r="A2" s="526"/>
      <c r="B2" s="466"/>
      <c r="C2" s="467"/>
      <c r="D2" s="349"/>
      <c r="E2" s="350"/>
      <c r="F2" s="411">
        <v>316680</v>
      </c>
      <c r="G2" s="412"/>
      <c r="H2" s="412"/>
      <c r="I2" s="531"/>
    </row>
    <row r="3" spans="1:9" ht="33.6" x14ac:dyDescent="0.45">
      <c r="A3" s="526"/>
      <c r="B3" s="466"/>
      <c r="C3" s="503" t="s">
        <v>163</v>
      </c>
      <c r="D3" s="504"/>
      <c r="E3" s="505"/>
      <c r="F3" s="411">
        <v>184416</v>
      </c>
      <c r="G3" s="412"/>
      <c r="H3" s="412"/>
      <c r="I3" s="531"/>
    </row>
    <row r="4" spans="1:9" ht="33.6" x14ac:dyDescent="0.45">
      <c r="A4" s="526"/>
      <c r="B4" s="466"/>
      <c r="C4" s="503" t="s">
        <v>164</v>
      </c>
      <c r="D4" s="504"/>
      <c r="E4" s="505"/>
      <c r="F4" s="411">
        <v>1580046</v>
      </c>
      <c r="G4" s="412"/>
      <c r="H4" s="412"/>
      <c r="I4" s="531"/>
    </row>
    <row r="5" spans="1:9" ht="33.6" x14ac:dyDescent="0.45">
      <c r="A5" s="526"/>
      <c r="B5" s="466"/>
      <c r="C5" s="503" t="s">
        <v>257</v>
      </c>
      <c r="D5" s="504"/>
      <c r="E5" s="505"/>
      <c r="F5" s="411">
        <v>461442</v>
      </c>
      <c r="G5" s="412"/>
      <c r="H5" s="412"/>
      <c r="I5" s="531"/>
    </row>
    <row r="6" spans="1:9" ht="33.6" x14ac:dyDescent="0.45">
      <c r="A6" s="526"/>
      <c r="B6" s="466"/>
      <c r="C6" s="503" t="s">
        <v>255</v>
      </c>
      <c r="D6" s="504"/>
      <c r="E6" s="505"/>
      <c r="F6" s="411">
        <v>81411</v>
      </c>
      <c r="G6" s="412"/>
      <c r="H6" s="412"/>
      <c r="I6" s="531"/>
    </row>
    <row r="7" spans="1:9" ht="33.6" x14ac:dyDescent="0.45">
      <c r="A7" s="526"/>
      <c r="B7" s="466"/>
      <c r="C7" s="503" t="s">
        <v>259</v>
      </c>
      <c r="D7" s="504"/>
      <c r="E7" s="505"/>
      <c r="F7" s="411">
        <v>215711</v>
      </c>
      <c r="G7" s="412"/>
      <c r="H7" s="412"/>
      <c r="I7" s="531"/>
    </row>
    <row r="8" spans="1:9" ht="33.6" x14ac:dyDescent="0.45">
      <c r="A8" s="526"/>
      <c r="B8" s="466"/>
      <c r="C8" s="503" t="s">
        <v>258</v>
      </c>
      <c r="D8" s="504"/>
      <c r="E8" s="505"/>
      <c r="F8" s="411">
        <v>183540</v>
      </c>
      <c r="G8" s="412"/>
      <c r="H8" s="412"/>
      <c r="I8" s="531"/>
    </row>
    <row r="9" spans="1:9" ht="33.6" x14ac:dyDescent="0.45">
      <c r="A9" s="526"/>
      <c r="B9" s="466"/>
      <c r="C9" s="503" t="s">
        <v>263</v>
      </c>
      <c r="D9" s="504"/>
      <c r="E9" s="505"/>
      <c r="F9" s="411">
        <v>533803</v>
      </c>
      <c r="G9" s="412"/>
      <c r="H9" s="412"/>
      <c r="I9" s="531"/>
    </row>
    <row r="10" spans="1:9" ht="33.6" x14ac:dyDescent="0.45">
      <c r="A10" s="526"/>
      <c r="B10" s="466"/>
      <c r="C10" s="503" t="s">
        <v>166</v>
      </c>
      <c r="D10" s="504"/>
      <c r="E10" s="505"/>
      <c r="F10" s="411">
        <v>3200000</v>
      </c>
      <c r="G10" s="412"/>
      <c r="H10" s="412"/>
      <c r="I10" s="531"/>
    </row>
    <row r="11" spans="1:9" ht="34.200000000000003" thickBot="1" x14ac:dyDescent="0.5">
      <c r="A11" s="527"/>
      <c r="B11" s="528"/>
      <c r="C11" s="532" t="s">
        <v>256</v>
      </c>
      <c r="D11" s="533"/>
      <c r="E11" s="534"/>
      <c r="F11" s="535">
        <v>335641</v>
      </c>
      <c r="G11" s="536"/>
      <c r="H11" s="536"/>
      <c r="I11" s="537"/>
    </row>
    <row r="12" spans="1:9" ht="43.2" customHeight="1" thickBot="1" x14ac:dyDescent="0.5">
      <c r="F12" s="538">
        <f>SUM(F1:F11)</f>
        <v>8650551</v>
      </c>
      <c r="G12" s="539"/>
      <c r="H12" s="539"/>
      <c r="I12" s="540"/>
    </row>
    <row r="14" spans="1:9" ht="32.4" customHeight="1" x14ac:dyDescent="0.45">
      <c r="A14" s="541" t="s">
        <v>262</v>
      </c>
      <c r="B14" s="541"/>
      <c r="C14" s="541"/>
      <c r="D14" s="541"/>
      <c r="E14" s="49"/>
    </row>
    <row r="15" spans="1:9" ht="32.4" customHeight="1" x14ac:dyDescent="0.45">
      <c r="A15" s="541" t="s">
        <v>260</v>
      </c>
      <c r="B15" s="541"/>
      <c r="C15" s="542">
        <v>2200000</v>
      </c>
      <c r="D15" s="542"/>
      <c r="E15" s="49"/>
    </row>
    <row r="16" spans="1:9" ht="32.4" customHeight="1" x14ac:dyDescent="0.45">
      <c r="A16" s="541" t="s">
        <v>261</v>
      </c>
      <c r="B16" s="541"/>
      <c r="C16" s="542">
        <v>1000000</v>
      </c>
      <c r="D16" s="542"/>
      <c r="E16" s="49"/>
    </row>
    <row r="17" s="26" customFormat="1" ht="32.4" customHeight="1" x14ac:dyDescent="0.45"/>
    <row r="18" s="26" customFormat="1" ht="32.4" customHeight="1" x14ac:dyDescent="0.45"/>
    <row r="19" s="26" customFormat="1" ht="32.4" customHeight="1" x14ac:dyDescent="0.45"/>
    <row r="20" s="26" customFormat="1" ht="32.4" customHeight="1" x14ac:dyDescent="0.45"/>
    <row r="21" s="26" customFormat="1" ht="32.4" customHeight="1" x14ac:dyDescent="0.45"/>
  </sheetData>
  <mergeCells count="28">
    <mergeCell ref="F12:I12"/>
    <mergeCell ref="A15:B15"/>
    <mergeCell ref="A16:B16"/>
    <mergeCell ref="C15:D15"/>
    <mergeCell ref="C16:D16"/>
    <mergeCell ref="A14:D14"/>
    <mergeCell ref="C9:E9"/>
    <mergeCell ref="F9:I9"/>
    <mergeCell ref="C10:E10"/>
    <mergeCell ref="F10:I10"/>
    <mergeCell ref="C11:E11"/>
    <mergeCell ref="F11:I11"/>
    <mergeCell ref="A1:B11"/>
    <mergeCell ref="C1:E2"/>
    <mergeCell ref="F1:I1"/>
    <mergeCell ref="F2:I2"/>
    <mergeCell ref="C3:E3"/>
    <mergeCell ref="F3:I3"/>
    <mergeCell ref="C4:E4"/>
    <mergeCell ref="F4:I4"/>
    <mergeCell ref="C5:E5"/>
    <mergeCell ref="F5:I5"/>
    <mergeCell ref="C6:E6"/>
    <mergeCell ref="F6:I6"/>
    <mergeCell ref="C7:E7"/>
    <mergeCell ref="F7:I7"/>
    <mergeCell ref="C8:E8"/>
    <mergeCell ref="F8:I8"/>
  </mergeCells>
  <phoneticPr fontId="1"/>
  <pageMargins left="0.51"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41F7F-60CE-476A-9675-639B3CC2F879}">
  <sheetPr codeName="Sheet4"/>
  <dimension ref="A2:H17"/>
  <sheetViews>
    <sheetView workbookViewId="0">
      <selection activeCell="A4" sqref="A4:G4"/>
    </sheetView>
  </sheetViews>
  <sheetFormatPr defaultColWidth="15.296875" defaultRowHeight="28.8" customHeight="1" x14ac:dyDescent="0.45"/>
  <cols>
    <col min="1" max="1" width="16.3984375" style="26" customWidth="1"/>
    <col min="2" max="2" width="15.3984375" style="26" bestFit="1" customWidth="1"/>
    <col min="3" max="3" width="5" style="26" customWidth="1"/>
    <col min="4" max="4" width="14.296875" style="26" customWidth="1"/>
    <col min="5" max="5" width="4.59765625" style="26" customWidth="1"/>
    <col min="6" max="6" width="14.296875" style="26" customWidth="1"/>
    <col min="7" max="7" width="18.5" style="26" customWidth="1"/>
    <col min="8" max="8" width="17.296875" style="26" customWidth="1"/>
    <col min="9" max="9" width="17" style="26" customWidth="1"/>
    <col min="10" max="16384" width="15.296875" style="26"/>
  </cols>
  <sheetData>
    <row r="2" spans="1:8" ht="28.8" customHeight="1" x14ac:dyDescent="0.45">
      <c r="A2" s="543" t="s">
        <v>238</v>
      </c>
      <c r="B2" s="543"/>
      <c r="C2" s="543"/>
      <c r="D2" s="543"/>
      <c r="E2" s="543"/>
      <c r="F2" s="543"/>
      <c r="G2" s="543"/>
      <c r="H2" s="41"/>
    </row>
    <row r="3" spans="1:8" ht="28.8" customHeight="1" x14ac:dyDescent="0.45">
      <c r="A3" s="543" t="s">
        <v>287</v>
      </c>
      <c r="B3" s="543"/>
      <c r="C3" s="543"/>
      <c r="D3" s="543"/>
      <c r="E3" s="543"/>
      <c r="F3" s="543"/>
      <c r="G3" s="543"/>
      <c r="H3" s="41"/>
    </row>
    <row r="4" spans="1:8" ht="28.8" customHeight="1" x14ac:dyDescent="0.45">
      <c r="A4" s="543" t="s">
        <v>239</v>
      </c>
      <c r="B4" s="543"/>
      <c r="C4" s="543"/>
      <c r="D4" s="543"/>
      <c r="E4" s="543"/>
      <c r="F4" s="543"/>
      <c r="G4" s="543"/>
      <c r="H4" s="41"/>
    </row>
    <row r="5" spans="1:8" ht="28.8" customHeight="1" x14ac:dyDescent="0.45">
      <c r="A5" s="544"/>
      <c r="B5" s="544"/>
      <c r="C5" s="544"/>
      <c r="D5" s="544"/>
      <c r="E5" s="544"/>
      <c r="F5" s="41"/>
    </row>
    <row r="6" spans="1:8" ht="28.8" customHeight="1" x14ac:dyDescent="0.45">
      <c r="A6" s="544"/>
      <c r="B6" s="544"/>
      <c r="C6" s="544"/>
      <c r="D6" s="544"/>
      <c r="E6" s="544"/>
      <c r="F6" s="41"/>
    </row>
    <row r="7" spans="1:8" ht="28.8" customHeight="1" x14ac:dyDescent="0.45">
      <c r="B7" s="26" t="s">
        <v>240</v>
      </c>
    </row>
    <row r="8" spans="1:8" ht="28.8" customHeight="1" x14ac:dyDescent="0.45">
      <c r="B8" s="42">
        <v>738064</v>
      </c>
    </row>
    <row r="9" spans="1:8" ht="28.8" customHeight="1" x14ac:dyDescent="0.45">
      <c r="B9" s="26" t="s">
        <v>241</v>
      </c>
    </row>
    <row r="10" spans="1:8" ht="28.8" customHeight="1" x14ac:dyDescent="0.45">
      <c r="B10" s="43">
        <v>110000</v>
      </c>
      <c r="C10" s="44"/>
      <c r="D10" s="44"/>
      <c r="E10" s="45" t="s">
        <v>249</v>
      </c>
      <c r="F10" s="46">
        <v>110000</v>
      </c>
      <c r="H10" s="50"/>
    </row>
    <row r="11" spans="1:8" ht="28.8" customHeight="1" x14ac:dyDescent="0.45">
      <c r="C11" s="45" t="s">
        <v>243</v>
      </c>
      <c r="D11" s="46">
        <v>110000</v>
      </c>
      <c r="E11" s="45" t="s">
        <v>250</v>
      </c>
      <c r="F11" s="46">
        <v>110000</v>
      </c>
      <c r="H11" s="50"/>
    </row>
    <row r="12" spans="1:8" ht="28.8" customHeight="1" x14ac:dyDescent="0.45">
      <c r="C12" s="45" t="s">
        <v>244</v>
      </c>
      <c r="D12" s="46">
        <v>110000</v>
      </c>
      <c r="E12" s="45" t="s">
        <v>251</v>
      </c>
      <c r="F12" s="46">
        <v>110000</v>
      </c>
      <c r="H12" s="50"/>
    </row>
    <row r="13" spans="1:8" ht="28.8" customHeight="1" x14ac:dyDescent="0.45">
      <c r="C13" s="45" t="s">
        <v>245</v>
      </c>
      <c r="D13" s="46">
        <v>110000</v>
      </c>
      <c r="E13" s="45" t="s">
        <v>252</v>
      </c>
      <c r="F13" s="46">
        <v>110000</v>
      </c>
      <c r="H13" s="50"/>
    </row>
    <row r="14" spans="1:8" ht="28.8" customHeight="1" x14ac:dyDescent="0.45">
      <c r="C14" s="45" t="s">
        <v>246</v>
      </c>
      <c r="D14" s="46">
        <v>110000</v>
      </c>
      <c r="E14" s="45" t="s">
        <v>253</v>
      </c>
      <c r="F14" s="46">
        <v>110000</v>
      </c>
      <c r="H14" s="50"/>
    </row>
    <row r="15" spans="1:8" ht="28.8" customHeight="1" x14ac:dyDescent="0.45">
      <c r="C15" s="45" t="s">
        <v>247</v>
      </c>
      <c r="D15" s="46">
        <v>110000</v>
      </c>
      <c r="E15" s="45" t="s">
        <v>254</v>
      </c>
      <c r="F15" s="46">
        <v>110000</v>
      </c>
      <c r="H15" s="50"/>
    </row>
    <row r="16" spans="1:8" ht="28.8" customHeight="1" thickBot="1" x14ac:dyDescent="0.5">
      <c r="C16" s="45" t="s">
        <v>248</v>
      </c>
      <c r="D16" s="46">
        <v>110000</v>
      </c>
      <c r="E16" s="45" t="s">
        <v>242</v>
      </c>
      <c r="F16" s="47">
        <v>110000</v>
      </c>
      <c r="H16" s="50"/>
    </row>
    <row r="17" spans="6:8" ht="28.8" customHeight="1" thickBot="1" x14ac:dyDescent="0.5">
      <c r="F17" s="48">
        <v>14300000</v>
      </c>
      <c r="H17" s="50"/>
    </row>
  </sheetData>
  <mergeCells count="5">
    <mergeCell ref="A4:G4"/>
    <mergeCell ref="A5:E5"/>
    <mergeCell ref="A6:E6"/>
    <mergeCell ref="A2:G2"/>
    <mergeCell ref="A3:G3"/>
  </mergeCells>
  <phoneticPr fontId="1"/>
  <pageMargins left="0.35" right="0.28000000000000003"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3E70-E4B2-4460-9CA2-AECEACB8EF6B}">
  <sheetPr codeName="Sheet5"/>
  <dimension ref="A1:E27"/>
  <sheetViews>
    <sheetView zoomScale="66" zoomScaleNormal="66" workbookViewId="0">
      <selection sqref="A1:E3"/>
    </sheetView>
  </sheetViews>
  <sheetFormatPr defaultRowHeight="20.399999999999999" customHeight="1" x14ac:dyDescent="0.45"/>
  <cols>
    <col min="1" max="16384" width="8.796875" style="24"/>
  </cols>
  <sheetData>
    <row r="1" spans="1:5" ht="20.399999999999999" customHeight="1" x14ac:dyDescent="0.45">
      <c r="A1" s="545" t="s">
        <v>224</v>
      </c>
      <c r="B1" s="545"/>
      <c r="C1" s="545"/>
      <c r="D1" s="545"/>
      <c r="E1" s="545"/>
    </row>
    <row r="2" spans="1:5" ht="20.399999999999999" customHeight="1" x14ac:dyDescent="0.45">
      <c r="A2" s="545"/>
      <c r="B2" s="545"/>
      <c r="C2" s="545"/>
      <c r="D2" s="545"/>
      <c r="E2" s="545"/>
    </row>
    <row r="3" spans="1:5" ht="20.399999999999999" customHeight="1" x14ac:dyDescent="0.45">
      <c r="A3" s="545"/>
      <c r="B3" s="545"/>
      <c r="C3" s="545"/>
      <c r="D3" s="545"/>
      <c r="E3" s="545"/>
    </row>
    <row r="4" spans="1:5" ht="20.399999999999999" customHeight="1" x14ac:dyDescent="0.45">
      <c r="A4" s="547" t="s">
        <v>223</v>
      </c>
      <c r="B4" s="547"/>
      <c r="C4" s="547"/>
      <c r="D4" s="546" t="s">
        <v>222</v>
      </c>
      <c r="E4" s="546"/>
    </row>
    <row r="5" spans="1:5" ht="20.399999999999999" customHeight="1" x14ac:dyDescent="0.45">
      <c r="A5" s="547"/>
      <c r="B5" s="547"/>
      <c r="C5" s="547"/>
      <c r="D5" s="546"/>
      <c r="E5" s="546"/>
    </row>
    <row r="6" spans="1:5" ht="20.399999999999999" customHeight="1" x14ac:dyDescent="0.45">
      <c r="A6" s="547"/>
      <c r="B6" s="547"/>
      <c r="C6" s="547"/>
      <c r="D6" s="546"/>
      <c r="E6" s="546"/>
    </row>
    <row r="7" spans="1:5" ht="20.399999999999999" customHeight="1" x14ac:dyDescent="0.45">
      <c r="A7" s="547"/>
      <c r="B7" s="547"/>
      <c r="C7" s="547"/>
      <c r="D7" s="546"/>
      <c r="E7" s="546"/>
    </row>
    <row r="8" spans="1:5" ht="20.399999999999999" customHeight="1" x14ac:dyDescent="0.45">
      <c r="A8" s="547"/>
      <c r="B8" s="547"/>
      <c r="C8" s="547"/>
      <c r="D8" s="546"/>
      <c r="E8" s="546"/>
    </row>
    <row r="9" spans="1:5" ht="20.399999999999999" customHeight="1" x14ac:dyDescent="0.45">
      <c r="A9" s="547"/>
      <c r="B9" s="547"/>
      <c r="C9" s="547"/>
      <c r="D9" s="546"/>
      <c r="E9" s="546"/>
    </row>
    <row r="10" spans="1:5" ht="20.399999999999999" customHeight="1" x14ac:dyDescent="0.45">
      <c r="A10" s="547"/>
      <c r="B10" s="547"/>
      <c r="C10" s="547"/>
      <c r="D10" s="546"/>
      <c r="E10" s="546"/>
    </row>
    <row r="11" spans="1:5" ht="20.399999999999999" customHeight="1" x14ac:dyDescent="0.45">
      <c r="A11" s="547"/>
      <c r="B11" s="547"/>
      <c r="C11" s="547"/>
      <c r="D11" s="546"/>
      <c r="E11" s="546"/>
    </row>
    <row r="12" spans="1:5" ht="20.399999999999999" customHeight="1" x14ac:dyDescent="0.45">
      <c r="A12" s="547"/>
      <c r="B12" s="547"/>
      <c r="C12" s="547"/>
      <c r="D12" s="546"/>
      <c r="E12" s="546"/>
    </row>
    <row r="13" spans="1:5" ht="20.399999999999999" customHeight="1" x14ac:dyDescent="0.45">
      <c r="A13" s="547"/>
      <c r="B13" s="547"/>
      <c r="C13" s="547"/>
      <c r="D13" s="546"/>
      <c r="E13" s="546"/>
    </row>
    <row r="14" spans="1:5" ht="20.399999999999999" customHeight="1" x14ac:dyDescent="0.45">
      <c r="A14" s="547"/>
      <c r="B14" s="547"/>
      <c r="C14" s="547"/>
      <c r="D14" s="546"/>
      <c r="E14" s="546"/>
    </row>
    <row r="15" spans="1:5" ht="20.399999999999999" customHeight="1" x14ac:dyDescent="0.45">
      <c r="A15" s="547"/>
      <c r="B15" s="547"/>
      <c r="C15" s="547"/>
      <c r="D15" s="546"/>
      <c r="E15" s="546"/>
    </row>
    <row r="16" spans="1:5" ht="20.399999999999999" customHeight="1" x14ac:dyDescent="0.45">
      <c r="A16" s="547"/>
      <c r="B16" s="547"/>
      <c r="C16" s="547"/>
      <c r="D16" s="546"/>
      <c r="E16" s="546"/>
    </row>
    <row r="17" spans="1:5" ht="20.399999999999999" customHeight="1" x14ac:dyDescent="0.45">
      <c r="A17" s="547"/>
      <c r="B17" s="547"/>
      <c r="C17" s="547"/>
      <c r="D17" s="546"/>
      <c r="E17" s="546"/>
    </row>
    <row r="18" spans="1:5" ht="20.399999999999999" customHeight="1" x14ac:dyDescent="0.45">
      <c r="A18" s="547"/>
      <c r="B18" s="547"/>
      <c r="C18" s="547"/>
      <c r="D18" s="546"/>
      <c r="E18" s="546"/>
    </row>
    <row r="19" spans="1:5" ht="20.399999999999999" customHeight="1" x14ac:dyDescent="0.45">
      <c r="A19" s="547"/>
      <c r="B19" s="547"/>
      <c r="C19" s="547"/>
      <c r="D19" s="546"/>
      <c r="E19" s="546"/>
    </row>
    <row r="20" spans="1:5" ht="20.399999999999999" customHeight="1" x14ac:dyDescent="0.45">
      <c r="A20" s="547"/>
      <c r="B20" s="547"/>
      <c r="C20" s="547"/>
      <c r="D20" s="546"/>
      <c r="E20" s="546"/>
    </row>
    <row r="21" spans="1:5" ht="20.399999999999999" customHeight="1" x14ac:dyDescent="0.45">
      <c r="A21" s="547"/>
      <c r="B21" s="547"/>
      <c r="C21" s="547"/>
      <c r="D21" s="546"/>
      <c r="E21" s="546"/>
    </row>
    <row r="22" spans="1:5" ht="20.399999999999999" customHeight="1" x14ac:dyDescent="0.45">
      <c r="A22" s="547"/>
      <c r="B22" s="547"/>
      <c r="C22" s="547"/>
      <c r="D22" s="546"/>
      <c r="E22" s="546"/>
    </row>
    <row r="23" spans="1:5" ht="20.399999999999999" customHeight="1" x14ac:dyDescent="0.45">
      <c r="A23" s="547"/>
      <c r="B23" s="547"/>
      <c r="C23" s="547"/>
      <c r="D23" s="546"/>
      <c r="E23" s="546"/>
    </row>
    <row r="24" spans="1:5" ht="20.399999999999999" customHeight="1" x14ac:dyDescent="0.45">
      <c r="A24" s="547"/>
      <c r="B24" s="547"/>
      <c r="C24" s="547"/>
      <c r="D24" s="546"/>
      <c r="E24" s="546"/>
    </row>
    <row r="25" spans="1:5" ht="20.399999999999999" customHeight="1" x14ac:dyDescent="0.45">
      <c r="A25" s="547"/>
      <c r="B25" s="547"/>
      <c r="C25" s="547"/>
      <c r="D25" s="546"/>
      <c r="E25" s="546"/>
    </row>
    <row r="26" spans="1:5" ht="20.399999999999999" customHeight="1" x14ac:dyDescent="0.45">
      <c r="A26" s="547"/>
      <c r="B26" s="547"/>
      <c r="C26" s="547"/>
      <c r="D26" s="546"/>
      <c r="E26" s="546"/>
    </row>
    <row r="27" spans="1:5" ht="20.399999999999999" customHeight="1" x14ac:dyDescent="0.45">
      <c r="A27" s="547"/>
      <c r="B27" s="547"/>
      <c r="C27" s="547"/>
      <c r="D27" s="546"/>
      <c r="E27" s="546"/>
    </row>
  </sheetData>
  <mergeCells count="3">
    <mergeCell ref="A1:E3"/>
    <mergeCell ref="D4:E27"/>
    <mergeCell ref="A4:C27"/>
  </mergeCells>
  <phoneticPr fontId="1"/>
  <pageMargins left="0.87" right="0.7" top="0.43" bottom="0.16" header="0.45" footer="0.3"/>
  <pageSetup paperSize="1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668C7-F0C3-44B1-B3D0-2E55013130A3}">
  <sheetPr codeName="Sheet7"/>
  <dimension ref="A2:E44"/>
  <sheetViews>
    <sheetView workbookViewId="0">
      <selection activeCell="I39" sqref="I39"/>
    </sheetView>
  </sheetViews>
  <sheetFormatPr defaultColWidth="21.59765625" defaultRowHeight="22.2" customHeight="1" x14ac:dyDescent="0.45"/>
  <cols>
    <col min="1" max="2" width="21.59765625" style="1"/>
    <col min="3" max="3" width="12.19921875" style="1" customWidth="1"/>
    <col min="4" max="16384" width="21.59765625" style="1"/>
  </cols>
  <sheetData>
    <row r="2" spans="1:5" ht="22.2" customHeight="1" x14ac:dyDescent="0.45">
      <c r="A2" s="548" t="s">
        <v>180</v>
      </c>
      <c r="B2" s="548"/>
      <c r="D2" s="548" t="s">
        <v>193</v>
      </c>
      <c r="E2" s="548"/>
    </row>
    <row r="3" spans="1:5" ht="22.2" customHeight="1" x14ac:dyDescent="0.45">
      <c r="A3" s="2" t="s">
        <v>181</v>
      </c>
      <c r="B3" s="3">
        <v>207475</v>
      </c>
      <c r="D3" s="2" t="s">
        <v>194</v>
      </c>
      <c r="E3" s="3">
        <v>125790</v>
      </c>
    </row>
    <row r="4" spans="1:5" ht="22.2" customHeight="1" x14ac:dyDescent="0.45">
      <c r="A4" s="2" t="s">
        <v>182</v>
      </c>
      <c r="B4" s="3">
        <v>207475</v>
      </c>
      <c r="D4" s="2" t="s">
        <v>195</v>
      </c>
      <c r="E4" s="3">
        <v>125790</v>
      </c>
    </row>
    <row r="5" spans="1:5" ht="22.2" customHeight="1" x14ac:dyDescent="0.45">
      <c r="A5" s="2" t="s">
        <v>183</v>
      </c>
      <c r="B5" s="3">
        <v>202555</v>
      </c>
      <c r="D5" s="2" t="s">
        <v>196</v>
      </c>
      <c r="E5" s="3">
        <v>133790</v>
      </c>
    </row>
    <row r="6" spans="1:5" ht="22.2" customHeight="1" x14ac:dyDescent="0.45">
      <c r="A6" s="2" t="s">
        <v>184</v>
      </c>
      <c r="B6" s="3">
        <v>210555</v>
      </c>
      <c r="D6" s="2" t="s">
        <v>197</v>
      </c>
      <c r="E6" s="3">
        <v>121790</v>
      </c>
    </row>
    <row r="7" spans="1:5" ht="22.2" customHeight="1" x14ac:dyDescent="0.45">
      <c r="A7" s="2" t="s">
        <v>185</v>
      </c>
      <c r="B7" s="3">
        <v>191795</v>
      </c>
      <c r="D7" s="2" t="s">
        <v>198</v>
      </c>
      <c r="E7" s="3">
        <v>134170</v>
      </c>
    </row>
    <row r="8" spans="1:5" ht="22.2" customHeight="1" x14ac:dyDescent="0.45">
      <c r="A8" s="2" t="s">
        <v>186</v>
      </c>
      <c r="B8" s="3">
        <v>187795</v>
      </c>
      <c r="D8" s="2" t="s">
        <v>199</v>
      </c>
      <c r="E8" s="3">
        <v>134170</v>
      </c>
    </row>
    <row r="9" spans="1:5" ht="22.2" customHeight="1" thickBot="1" x14ac:dyDescent="0.5">
      <c r="A9" s="2" t="s">
        <v>187</v>
      </c>
      <c r="B9" s="4">
        <v>39360</v>
      </c>
      <c r="D9" s="2" t="s">
        <v>200</v>
      </c>
      <c r="E9" s="4">
        <v>22650</v>
      </c>
    </row>
    <row r="10" spans="1:5" ht="22.2" customHeight="1" thickBot="1" x14ac:dyDescent="0.5">
      <c r="A10" s="5" t="s">
        <v>189</v>
      </c>
      <c r="B10" s="6">
        <f>SUM(B3:B9)</f>
        <v>1247010</v>
      </c>
      <c r="D10" s="2" t="s">
        <v>201</v>
      </c>
      <c r="E10" s="3">
        <v>101700</v>
      </c>
    </row>
    <row r="11" spans="1:5" ht="22.2" customHeight="1" thickBot="1" x14ac:dyDescent="0.5">
      <c r="A11" s="2" t="s">
        <v>188</v>
      </c>
      <c r="B11" s="7">
        <v>124701</v>
      </c>
      <c r="D11" s="2" t="s">
        <v>202</v>
      </c>
      <c r="E11" s="3">
        <v>54000</v>
      </c>
    </row>
    <row r="12" spans="1:5" ht="22.2" customHeight="1" thickBot="1" x14ac:dyDescent="0.5">
      <c r="A12" s="5" t="s">
        <v>189</v>
      </c>
      <c r="B12" s="6">
        <f>SUM(B10:B11)</f>
        <v>1371711</v>
      </c>
      <c r="D12" s="2" t="s">
        <v>203</v>
      </c>
      <c r="E12" s="4">
        <v>80000</v>
      </c>
    </row>
    <row r="13" spans="1:5" ht="22.2" customHeight="1" thickBot="1" x14ac:dyDescent="0.5">
      <c r="A13" s="8" t="s">
        <v>190</v>
      </c>
      <c r="B13" s="9">
        <v>-1711</v>
      </c>
      <c r="D13" s="2" t="s">
        <v>204</v>
      </c>
      <c r="E13" s="3">
        <v>102000</v>
      </c>
    </row>
    <row r="14" spans="1:5" ht="22.2" customHeight="1" thickBot="1" x14ac:dyDescent="0.5">
      <c r="A14" s="8" t="s">
        <v>191</v>
      </c>
      <c r="B14" s="10">
        <f>SUM(B12:B13)</f>
        <v>1370000</v>
      </c>
      <c r="D14" s="2" t="s">
        <v>205</v>
      </c>
      <c r="E14" s="7">
        <v>80000</v>
      </c>
    </row>
    <row r="15" spans="1:5" ht="22.2" customHeight="1" thickBot="1" x14ac:dyDescent="0.5">
      <c r="A15" s="8" t="s">
        <v>45</v>
      </c>
      <c r="B15" s="11">
        <f>B14*0.1</f>
        <v>137000</v>
      </c>
      <c r="D15" s="12" t="s">
        <v>189</v>
      </c>
      <c r="E15" s="6">
        <f>SUM(E3:E14)</f>
        <v>1215850</v>
      </c>
    </row>
    <row r="16" spans="1:5" ht="22.2" customHeight="1" thickBot="1" x14ac:dyDescent="0.5">
      <c r="A16" s="8" t="s">
        <v>192</v>
      </c>
      <c r="B16" s="7">
        <v>20830</v>
      </c>
      <c r="D16" s="2" t="s">
        <v>188</v>
      </c>
      <c r="E16" s="7">
        <f>E15*0.1</f>
        <v>121585</v>
      </c>
    </row>
    <row r="17" spans="1:5" ht="22.2" customHeight="1" thickBot="1" x14ac:dyDescent="0.5">
      <c r="A17" s="8" t="s">
        <v>173</v>
      </c>
      <c r="B17" s="6">
        <f>SUM(B14:B16)</f>
        <v>1527830</v>
      </c>
      <c r="D17" s="13" t="s">
        <v>189</v>
      </c>
      <c r="E17" s="6">
        <f>SUM(E15:E16)</f>
        <v>1337435</v>
      </c>
    </row>
    <row r="18" spans="1:5" ht="22.2" customHeight="1" thickBot="1" x14ac:dyDescent="0.5">
      <c r="B18" s="14"/>
      <c r="D18" s="8" t="s">
        <v>190</v>
      </c>
      <c r="E18" s="9">
        <v>-7435</v>
      </c>
    </row>
    <row r="19" spans="1:5" ht="22.2" customHeight="1" thickBot="1" x14ac:dyDescent="0.5">
      <c r="A19" s="15" t="s">
        <v>206</v>
      </c>
      <c r="B19" s="3">
        <v>860750</v>
      </c>
      <c r="D19" s="8" t="s">
        <v>191</v>
      </c>
      <c r="E19" s="10">
        <f>SUM(E17:E18)</f>
        <v>1330000</v>
      </c>
    </row>
    <row r="20" spans="1:5" ht="22.2" customHeight="1" thickBot="1" x14ac:dyDescent="0.5">
      <c r="A20" s="12" t="s">
        <v>45</v>
      </c>
      <c r="B20" s="3">
        <f>B19*0.1</f>
        <v>86075</v>
      </c>
      <c r="D20" s="8" t="s">
        <v>45</v>
      </c>
      <c r="E20" s="11">
        <f>E19*0.1</f>
        <v>133000</v>
      </c>
    </row>
    <row r="21" spans="1:5" ht="22.2" customHeight="1" thickBot="1" x14ac:dyDescent="0.5">
      <c r="A21" s="15" t="s">
        <v>207</v>
      </c>
      <c r="B21" s="3">
        <v>39600</v>
      </c>
      <c r="D21" s="8" t="s">
        <v>173</v>
      </c>
      <c r="E21" s="6">
        <f>SUM(E19:E20)</f>
        <v>1463000</v>
      </c>
    </row>
    <row r="22" spans="1:5" ht="22.2" customHeight="1" thickBot="1" x14ac:dyDescent="0.5">
      <c r="A22" s="19" t="s">
        <v>189</v>
      </c>
      <c r="B22" s="7">
        <f>B19+B21</f>
        <v>900350</v>
      </c>
      <c r="E22" s="14"/>
    </row>
    <row r="23" spans="1:5" ht="22.2" customHeight="1" thickBot="1" x14ac:dyDescent="0.5">
      <c r="A23" s="8" t="s">
        <v>208</v>
      </c>
      <c r="B23" s="6">
        <f>B22+B20</f>
        <v>986425</v>
      </c>
      <c r="D23" s="16" t="s">
        <v>212</v>
      </c>
      <c r="E23" s="3">
        <v>28603396</v>
      </c>
    </row>
    <row r="24" spans="1:5" ht="22.2" customHeight="1" x14ac:dyDescent="0.45">
      <c r="A24" s="12"/>
      <c r="B24" s="22"/>
      <c r="D24" s="17" t="s">
        <v>210</v>
      </c>
      <c r="E24" s="3">
        <f>E23*0.1</f>
        <v>2860339.6</v>
      </c>
    </row>
    <row r="25" spans="1:5" ht="22.2" customHeight="1" x14ac:dyDescent="0.45">
      <c r="A25" s="2" t="s">
        <v>209</v>
      </c>
      <c r="B25" s="3">
        <v>242000</v>
      </c>
      <c r="D25" s="18" t="s">
        <v>213</v>
      </c>
      <c r="E25" s="3">
        <v>-219430</v>
      </c>
    </row>
    <row r="26" spans="1:5" ht="22.2" customHeight="1" x14ac:dyDescent="0.45">
      <c r="A26" s="23" t="s">
        <v>210</v>
      </c>
      <c r="B26" s="3">
        <f>B25*0.1</f>
        <v>24200</v>
      </c>
      <c r="D26" s="20" t="s">
        <v>189</v>
      </c>
      <c r="E26" s="3">
        <f>SUM(E23:E25)</f>
        <v>31244305.600000001</v>
      </c>
    </row>
    <row r="27" spans="1:5" ht="22.2" customHeight="1" thickBot="1" x14ac:dyDescent="0.5">
      <c r="A27" s="18" t="s">
        <v>189</v>
      </c>
      <c r="B27" s="3">
        <f>SUM(B25:B26)</f>
        <v>266200</v>
      </c>
      <c r="D27" s="8" t="s">
        <v>45</v>
      </c>
      <c r="E27" s="21">
        <f>E26*0.1</f>
        <v>3124430.5600000005</v>
      </c>
    </row>
    <row r="28" spans="1:5" ht="22.2" customHeight="1" thickBot="1" x14ac:dyDescent="0.5">
      <c r="A28" s="20" t="s">
        <v>45</v>
      </c>
      <c r="B28" s="3">
        <f>B27*0.1</f>
        <v>26620</v>
      </c>
      <c r="D28" s="8" t="s">
        <v>208</v>
      </c>
      <c r="E28" s="6">
        <f>SUM(E26:E27)</f>
        <v>34368736.160000004</v>
      </c>
    </row>
    <row r="29" spans="1:5" ht="22.2" customHeight="1" thickBot="1" x14ac:dyDescent="0.5">
      <c r="A29" s="8" t="s">
        <v>208</v>
      </c>
      <c r="B29" s="6">
        <f>SUM(B27:B28)</f>
        <v>292820</v>
      </c>
    </row>
    <row r="30" spans="1:5" ht="22.2" customHeight="1" x14ac:dyDescent="0.45">
      <c r="B30" s="14"/>
      <c r="D30" s="16" t="s">
        <v>214</v>
      </c>
      <c r="E30" s="3">
        <v>2110000</v>
      </c>
    </row>
    <row r="31" spans="1:5" ht="22.2" customHeight="1" x14ac:dyDescent="0.45">
      <c r="A31" s="2" t="s">
        <v>211</v>
      </c>
      <c r="B31" s="3">
        <v>520000</v>
      </c>
      <c r="D31" s="17" t="s">
        <v>210</v>
      </c>
      <c r="E31" s="3">
        <v>350000</v>
      </c>
    </row>
    <row r="32" spans="1:5" ht="22.2" customHeight="1" x14ac:dyDescent="0.45">
      <c r="A32" s="23" t="s">
        <v>210</v>
      </c>
      <c r="B32" s="3">
        <v>52000</v>
      </c>
      <c r="D32" s="18" t="s">
        <v>213</v>
      </c>
      <c r="E32" s="3">
        <v>-187273</v>
      </c>
    </row>
    <row r="33" spans="1:5" ht="22.2" customHeight="1" x14ac:dyDescent="0.45">
      <c r="A33" s="18" t="s">
        <v>189</v>
      </c>
      <c r="B33" s="3">
        <f>SUM(B31:B32)</f>
        <v>572000</v>
      </c>
      <c r="D33" s="20" t="s">
        <v>189</v>
      </c>
      <c r="E33" s="3">
        <f>SUM(E30:E32)</f>
        <v>2272727</v>
      </c>
    </row>
    <row r="34" spans="1:5" ht="22.2" customHeight="1" thickBot="1" x14ac:dyDescent="0.5">
      <c r="A34" s="20" t="s">
        <v>45</v>
      </c>
      <c r="B34" s="3">
        <f>B33*0.1</f>
        <v>57200</v>
      </c>
      <c r="D34" s="8" t="s">
        <v>45</v>
      </c>
      <c r="E34" s="21">
        <f>E33*0.1</f>
        <v>227272.7</v>
      </c>
    </row>
    <row r="35" spans="1:5" ht="22.2" customHeight="1" thickBot="1" x14ac:dyDescent="0.5">
      <c r="A35" s="8" t="s">
        <v>207</v>
      </c>
      <c r="B35" s="7">
        <v>39600</v>
      </c>
      <c r="D35" s="8" t="s">
        <v>208</v>
      </c>
      <c r="E35" s="6">
        <f>SUM(E33:E34)</f>
        <v>2499999.7000000002</v>
      </c>
    </row>
    <row r="36" spans="1:5" ht="22.2" customHeight="1" thickBot="1" x14ac:dyDescent="0.5">
      <c r="A36" s="8" t="s">
        <v>208</v>
      </c>
      <c r="B36" s="6">
        <f>SUM(B33:B35)</f>
        <v>668800</v>
      </c>
    </row>
    <row r="37" spans="1:5" ht="22.2" customHeight="1" x14ac:dyDescent="0.45">
      <c r="D37" s="16" t="s">
        <v>215</v>
      </c>
      <c r="E37" s="3">
        <v>46696174</v>
      </c>
    </row>
    <row r="38" spans="1:5" ht="22.2" customHeight="1" x14ac:dyDescent="0.45">
      <c r="A38" s="16" t="s">
        <v>220</v>
      </c>
      <c r="B38" s="3">
        <v>28603396</v>
      </c>
      <c r="D38" s="18" t="s">
        <v>213</v>
      </c>
      <c r="E38" s="3">
        <v>-76174</v>
      </c>
    </row>
    <row r="39" spans="1:5" ht="22.2" customHeight="1" x14ac:dyDescent="0.45">
      <c r="A39" s="23" t="s">
        <v>210</v>
      </c>
      <c r="B39" s="3">
        <v>2860340</v>
      </c>
      <c r="D39" s="20" t="s">
        <v>189</v>
      </c>
      <c r="E39" s="3">
        <f>SUM(E37:E38)</f>
        <v>46620000</v>
      </c>
    </row>
    <row r="40" spans="1:5" ht="22.2" customHeight="1" thickBot="1" x14ac:dyDescent="0.5">
      <c r="A40" s="20" t="s">
        <v>213</v>
      </c>
      <c r="B40" s="3">
        <v>-219431</v>
      </c>
      <c r="D40" s="8" t="s">
        <v>45</v>
      </c>
      <c r="E40" s="21">
        <f>E39*0.1</f>
        <v>4662000</v>
      </c>
    </row>
    <row r="41" spans="1:5" ht="22.2" customHeight="1" thickBot="1" x14ac:dyDescent="0.5">
      <c r="A41" s="20" t="s">
        <v>189</v>
      </c>
      <c r="B41" s="3">
        <f>SUM(B38:B40)</f>
        <v>31244305</v>
      </c>
      <c r="D41" s="8" t="s">
        <v>208</v>
      </c>
      <c r="E41" s="6">
        <f>SUM(E39:E40)</f>
        <v>51282000</v>
      </c>
    </row>
    <row r="42" spans="1:5" ht="22.2" customHeight="1" thickBot="1" x14ac:dyDescent="0.5">
      <c r="A42" s="8" t="s">
        <v>45</v>
      </c>
      <c r="B42" s="21">
        <f>B41*0.1</f>
        <v>3124430.5</v>
      </c>
    </row>
    <row r="43" spans="1:5" ht="22.2" customHeight="1" thickBot="1" x14ac:dyDescent="0.5">
      <c r="A43" s="8" t="s">
        <v>208</v>
      </c>
      <c r="B43" s="6">
        <f>SUM(B41:B42)</f>
        <v>34368735.5</v>
      </c>
      <c r="D43" s="549">
        <f>B35+B33+B27+B22+B14+B16+E19+E26+E33+E39+B41</f>
        <v>115880317.59999999</v>
      </c>
      <c r="E43" s="551">
        <f>E40+E34+E27+E20+B15+B20+B28+B34+B42</f>
        <v>11578028.760000002</v>
      </c>
    </row>
    <row r="44" spans="1:5" ht="22.2" customHeight="1" thickBot="1" x14ac:dyDescent="0.5">
      <c r="D44" s="550"/>
      <c r="E44" s="552"/>
    </row>
  </sheetData>
  <mergeCells count="4">
    <mergeCell ref="A2:B2"/>
    <mergeCell ref="D2:E2"/>
    <mergeCell ref="D43:D44"/>
    <mergeCell ref="E43:E44"/>
  </mergeCells>
  <phoneticPr fontId="1"/>
  <pageMargins left="0.89" right="0.16" top="0.16" bottom="0.16" header="0.22" footer="0.16"/>
  <pageSetup paperSize="1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姫信用</vt:lpstr>
      <vt:lpstr>2024総計算 (3)</vt:lpstr>
      <vt:lpstr>2024総計算 (2)</vt:lpstr>
      <vt:lpstr>最新</vt:lpstr>
      <vt:lpstr>2024総計算</vt:lpstr>
      <vt:lpstr>Sheet3</vt:lpstr>
      <vt:lpstr>Sheet2</vt:lpstr>
      <vt:lpstr>Sheet1</vt:lpstr>
      <vt:lpstr>２０２４びわ湖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BVB2021-3</dc:creator>
  <cp:lastModifiedBy>keiko_4512@outlook.com</cp:lastModifiedBy>
  <cp:lastPrinted>2024-09-26T02:10:10Z</cp:lastPrinted>
  <dcterms:created xsi:type="dcterms:W3CDTF">2023-05-09T23:07:55Z</dcterms:created>
  <dcterms:modified xsi:type="dcterms:W3CDTF">2024-09-26T02:10:11Z</dcterms:modified>
</cp:coreProperties>
</file>