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https://d.docs.live.net/e383bb6340e2137a/デスクトップ/恵子/"/>
    </mc:Choice>
  </mc:AlternateContent>
  <xr:revisionPtr revIDLastSave="1388" documentId="8_{F5427829-E6DD-46BE-BADB-5884BA7CB491}" xr6:coauthVersionLast="47" xr6:coauthVersionMax="47" xr10:uidLastSave="{087B6E14-3F6E-4EF8-BB08-107810AE302B}"/>
  <bookViews>
    <workbookView xWindow="-108" yWindow="-108" windowWidth="23256" windowHeight="12456" firstSheet="6" activeTab="13" xr2:uid="{2A241E57-5843-4B78-A2D4-16727E9497CE}"/>
  </bookViews>
  <sheets>
    <sheet name="相殺用" sheetId="21" r:id="rId1"/>
    <sheet name="姫信用" sheetId="11" r:id="rId2"/>
    <sheet name="2024総計算 (3)" sheetId="13" r:id="rId3"/>
    <sheet name="最新 (2)" sheetId="15" r:id="rId4"/>
    <sheet name="最新" sheetId="14" r:id="rId5"/>
    <sheet name="2024総計算" sheetId="6" r:id="rId6"/>
    <sheet name="Sheet3" sheetId="10" r:id="rId7"/>
    <sheet name="Sheet2" sheetId="9" r:id="rId8"/>
    <sheet name="前川おかしい (2)" sheetId="20" r:id="rId9"/>
    <sheet name="前川おかしい" sheetId="16" r:id="rId10"/>
    <sheet name="Sheet1" sheetId="8" r:id="rId11"/>
    <sheet name="２０２４びわ湖" sheetId="7" r:id="rId12"/>
    <sheet name="Sheet4" sheetId="22" r:id="rId13"/>
    <sheet name="Sheet6" sheetId="18" r:id="rId14"/>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9" i="21" l="1"/>
  <c r="P22" i="21"/>
  <c r="P23" i="21" s="1"/>
  <c r="P24" i="21" s="1"/>
  <c r="P25" i="21" s="1"/>
  <c r="M13" i="21"/>
  <c r="M7" i="21"/>
  <c r="M10" i="21"/>
  <c r="D16" i="21"/>
  <c r="I15" i="21"/>
  <c r="P36" i="21" s="1"/>
  <c r="I14" i="21"/>
  <c r="P35" i="21" s="1"/>
  <c r="I13" i="21"/>
  <c r="I12" i="21"/>
  <c r="I10" i="21"/>
  <c r="I7" i="21"/>
  <c r="I5" i="21"/>
  <c r="I4" i="21"/>
  <c r="I3" i="21"/>
  <c r="P7" i="21" s="1"/>
  <c r="P32" i="21" s="1"/>
  <c r="O88" i="6"/>
  <c r="D15" i="20"/>
  <c r="T84" i="6"/>
  <c r="P10" i="21" l="1"/>
  <c r="P31" i="21" s="1"/>
  <c r="P13" i="21"/>
  <c r="P33" i="21" s="1"/>
  <c r="I16" i="21"/>
  <c r="I15" i="20"/>
  <c r="I14" i="20"/>
  <c r="M14" i="20" s="1"/>
  <c r="I13" i="20"/>
  <c r="M13" i="20" s="1"/>
  <c r="I11" i="20"/>
  <c r="M11" i="20" s="1"/>
  <c r="I8" i="20"/>
  <c r="M8" i="20" s="1"/>
  <c r="I7" i="20"/>
  <c r="M7" i="20" s="1"/>
  <c r="M6" i="20"/>
  <c r="I5" i="20"/>
  <c r="M5" i="20" s="1"/>
  <c r="M4" i="20"/>
  <c r="I3" i="20"/>
  <c r="M3" i="20" s="1"/>
  <c r="I2" i="20"/>
  <c r="M2" i="20" s="1"/>
  <c r="I10" i="20"/>
  <c r="M10" i="20" s="1"/>
  <c r="P34" i="21" l="1"/>
  <c r="Q8" i="20"/>
  <c r="Q13" i="20"/>
  <c r="E12" i="20"/>
  <c r="F53" i="15"/>
  <c r="J46" i="15"/>
  <c r="I12" i="20" l="1"/>
  <c r="M50" i="15"/>
  <c r="AF63" i="15"/>
  <c r="AI63" i="15" s="1"/>
  <c r="M12" i="20" l="1"/>
  <c r="Q11" i="20" s="1"/>
  <c r="M47" i="15"/>
  <c r="M46" i="15"/>
  <c r="M28" i="15"/>
  <c r="M24" i="15"/>
  <c r="M11" i="15"/>
  <c r="M4" i="15"/>
  <c r="F98" i="15"/>
  <c r="J98" i="15" s="1"/>
  <c r="AJ18" i="16"/>
  <c r="B11" i="18"/>
  <c r="G26" i="18"/>
  <c r="G25" i="18"/>
  <c r="G21" i="18"/>
  <c r="G20" i="18"/>
  <c r="G19" i="18"/>
  <c r="G18" i="18"/>
  <c r="G17" i="18"/>
  <c r="AB20" i="16"/>
  <c r="AJ16" i="16"/>
  <c r="X17" i="16"/>
  <c r="AB17" i="16" s="1"/>
  <c r="AF17" i="16" s="1"/>
  <c r="AB16" i="16"/>
  <c r="AF16" i="16" s="1"/>
  <c r="W20" i="16"/>
  <c r="AB19" i="16"/>
  <c r="AF19" i="16" s="1"/>
  <c r="AB18" i="16"/>
  <c r="AF18" i="16" s="1"/>
  <c r="AB13" i="16"/>
  <c r="AF13" i="16" s="1"/>
  <c r="AB12" i="16"/>
  <c r="AF12" i="16" s="1"/>
  <c r="AF11" i="16"/>
  <c r="AB10" i="16"/>
  <c r="AF10" i="16" s="1"/>
  <c r="AF9" i="16"/>
  <c r="AB5" i="16"/>
  <c r="AF5" i="16" s="1"/>
  <c r="AB4" i="16"/>
  <c r="AB3" i="16"/>
  <c r="AF3" i="16" s="1"/>
  <c r="D15" i="16"/>
  <c r="I14" i="16"/>
  <c r="M14" i="16" s="1"/>
  <c r="I13" i="16"/>
  <c r="I12" i="16"/>
  <c r="M12" i="16" s="1"/>
  <c r="I10" i="16"/>
  <c r="M10" i="16" s="1"/>
  <c r="I9" i="16"/>
  <c r="M9" i="16" s="1"/>
  <c r="M8" i="16"/>
  <c r="I7" i="16"/>
  <c r="M7" i="16" s="1"/>
  <c r="M6" i="16"/>
  <c r="I5" i="16"/>
  <c r="I4" i="16"/>
  <c r="M4" i="16" s="1"/>
  <c r="I3" i="16"/>
  <c r="M3" i="16" s="1"/>
  <c r="J137" i="15"/>
  <c r="E138" i="15"/>
  <c r="O133" i="15"/>
  <c r="P140" i="15" s="1"/>
  <c r="O134" i="15"/>
  <c r="O136" i="15"/>
  <c r="S136" i="15" s="1"/>
  <c r="O135" i="15"/>
  <c r="O132" i="15"/>
  <c r="S132" i="15" s="1"/>
  <c r="O131" i="15"/>
  <c r="S131" i="15" s="1"/>
  <c r="O130" i="15"/>
  <c r="O137" i="15" l="1"/>
  <c r="P139" i="15"/>
  <c r="AF15" i="16"/>
  <c r="I15" i="16"/>
  <c r="AF4" i="16"/>
  <c r="M5" i="16"/>
  <c r="Q10" i="16" s="1"/>
  <c r="Q8" i="16" s="1"/>
  <c r="M13" i="16"/>
  <c r="S133" i="15"/>
  <c r="S135" i="15"/>
  <c r="S130" i="15"/>
  <c r="W131" i="15" s="1"/>
  <c r="AF6" i="16" l="1"/>
  <c r="R125" i="15"/>
  <c r="H125" i="15"/>
  <c r="O89" i="15"/>
  <c r="Q94" i="15" s="1"/>
  <c r="AO88" i="15"/>
  <c r="AO89" i="15" s="1"/>
  <c r="T88" i="15"/>
  <c r="X88" i="15" s="1"/>
  <c r="T87" i="15"/>
  <c r="T86" i="15"/>
  <c r="X86" i="15" s="1"/>
  <c r="F86" i="15"/>
  <c r="G108" i="15" s="1"/>
  <c r="T84" i="15"/>
  <c r="X84" i="15" s="1"/>
  <c r="T83" i="15"/>
  <c r="X83" i="15" s="1"/>
  <c r="X82" i="15"/>
  <c r="T81" i="15"/>
  <c r="X81" i="15" s="1"/>
  <c r="X80" i="15"/>
  <c r="T79" i="15"/>
  <c r="X79" i="15" s="1"/>
  <c r="T78" i="15"/>
  <c r="X78" i="15" s="1"/>
  <c r="T77" i="15"/>
  <c r="X77" i="15" s="1"/>
  <c r="M74" i="15"/>
  <c r="J73" i="15"/>
  <c r="M73" i="15" s="1"/>
  <c r="F72" i="15"/>
  <c r="J72" i="15" s="1"/>
  <c r="M71" i="15"/>
  <c r="J70" i="15"/>
  <c r="M70" i="15" s="1"/>
  <c r="J69" i="15"/>
  <c r="M69" i="15" s="1"/>
  <c r="J68" i="15"/>
  <c r="J67" i="15"/>
  <c r="J66" i="15"/>
  <c r="M66" i="15" s="1"/>
  <c r="J65" i="15"/>
  <c r="M65" i="15" s="1"/>
  <c r="J64" i="15"/>
  <c r="M64" i="15" s="1"/>
  <c r="J63" i="15"/>
  <c r="M63" i="15" s="1"/>
  <c r="J62" i="15"/>
  <c r="J60" i="15"/>
  <c r="J59" i="15"/>
  <c r="J58" i="15"/>
  <c r="J57" i="15"/>
  <c r="J52" i="15"/>
  <c r="M52" i="15" s="1"/>
  <c r="J51" i="15"/>
  <c r="M51" i="15" s="1"/>
  <c r="J49" i="15"/>
  <c r="M49" i="15" s="1"/>
  <c r="J48" i="15"/>
  <c r="M48" i="15" s="1"/>
  <c r="J45" i="15"/>
  <c r="M45" i="15" s="1"/>
  <c r="J44" i="15"/>
  <c r="M44" i="15" s="1"/>
  <c r="J43" i="15"/>
  <c r="M43" i="15" s="1"/>
  <c r="J42" i="15"/>
  <c r="M42" i="15" s="1"/>
  <c r="J41" i="15"/>
  <c r="M41" i="15" s="1"/>
  <c r="J40" i="15"/>
  <c r="M40" i="15" s="1"/>
  <c r="J36" i="15"/>
  <c r="M36" i="15" s="1"/>
  <c r="J35" i="15"/>
  <c r="M35" i="15" s="1"/>
  <c r="J34" i="15"/>
  <c r="M34" i="15" s="1"/>
  <c r="J33" i="15"/>
  <c r="M33" i="15" s="1"/>
  <c r="J32" i="15"/>
  <c r="M32" i="15" s="1"/>
  <c r="J31" i="15"/>
  <c r="M31" i="15" s="1"/>
  <c r="J30" i="15"/>
  <c r="M30" i="15" s="1"/>
  <c r="J29" i="15"/>
  <c r="M29" i="15" s="1"/>
  <c r="J27" i="15"/>
  <c r="M27" i="15" s="1"/>
  <c r="J26" i="15"/>
  <c r="M26" i="15" s="1"/>
  <c r="J25" i="15"/>
  <c r="M25" i="15" s="1"/>
  <c r="J23" i="15"/>
  <c r="M23" i="15" s="1"/>
  <c r="J22" i="15"/>
  <c r="M22" i="15" s="1"/>
  <c r="J16" i="15"/>
  <c r="M16" i="15" s="1"/>
  <c r="J15" i="15"/>
  <c r="M15" i="15" s="1"/>
  <c r="J14" i="15"/>
  <c r="M14" i="15" s="1"/>
  <c r="J13" i="15"/>
  <c r="M13" i="15" s="1"/>
  <c r="J12" i="15"/>
  <c r="M12" i="15" s="1"/>
  <c r="J10" i="15"/>
  <c r="M10" i="15" s="1"/>
  <c r="J9" i="15"/>
  <c r="M9" i="15" s="1"/>
  <c r="J8" i="15"/>
  <c r="M8" i="15" s="1"/>
  <c r="J7" i="15"/>
  <c r="M7" i="15" s="1"/>
  <c r="J6" i="15"/>
  <c r="M6" i="15" s="1"/>
  <c r="J5" i="15"/>
  <c r="M5" i="15" s="1"/>
  <c r="J3" i="15"/>
  <c r="M3" i="15" s="1"/>
  <c r="J2" i="15"/>
  <c r="F74" i="14"/>
  <c r="F94" i="14"/>
  <c r="O85" i="14"/>
  <c r="X80" i="14"/>
  <c r="T80" i="14"/>
  <c r="AB82" i="15" l="1"/>
  <c r="J53" i="15"/>
  <c r="M2" i="15"/>
  <c r="M53" i="15" s="1"/>
  <c r="G106" i="15" s="1"/>
  <c r="AB78" i="15"/>
  <c r="AJ8" i="16"/>
  <c r="AJ13" i="16"/>
  <c r="AB88" i="15"/>
  <c r="M57" i="15"/>
  <c r="G102" i="15" s="1"/>
  <c r="M67" i="15"/>
  <c r="M59" i="15"/>
  <c r="G103" i="15" s="1"/>
  <c r="X87" i="15"/>
  <c r="J75" i="15"/>
  <c r="F75" i="15"/>
  <c r="T89" i="15"/>
  <c r="M62" i="15"/>
  <c r="G109" i="15"/>
  <c r="H124" i="15" s="1"/>
  <c r="F49" i="14"/>
  <c r="M75" i="15" l="1"/>
  <c r="G107" i="15" s="1"/>
  <c r="G114" i="15" s="1"/>
  <c r="G116" i="15" s="1"/>
  <c r="W111" i="15"/>
  <c r="W117" i="15" s="1"/>
  <c r="G119" i="15"/>
  <c r="P120" i="15" s="1"/>
  <c r="F77" i="15"/>
  <c r="M123" i="15"/>
  <c r="H123" i="15" s="1"/>
  <c r="H126" i="15" s="1"/>
  <c r="E139" i="15" s="1"/>
  <c r="E140" i="15" s="1"/>
  <c r="F78" i="15"/>
  <c r="J94" i="14"/>
  <c r="F79" i="15" l="1"/>
  <c r="K94" i="15" s="1"/>
  <c r="W94" i="15" s="1"/>
  <c r="W97" i="15" s="1"/>
  <c r="AO85" i="14"/>
  <c r="AO84" i="14"/>
  <c r="Q90" i="14" l="1"/>
  <c r="G112" i="14"/>
  <c r="G103" i="14"/>
  <c r="G110" i="14"/>
  <c r="P116" i="14"/>
  <c r="T75" i="14" l="1"/>
  <c r="X78" i="14" l="1"/>
  <c r="X76" i="14"/>
  <c r="X75" i="14"/>
  <c r="T79" i="14"/>
  <c r="X79" i="14" s="1"/>
  <c r="G105" i="14"/>
  <c r="T82" i="14"/>
  <c r="X82" i="14" s="1"/>
  <c r="F82" i="14"/>
  <c r="T84" i="14"/>
  <c r="X84" i="14" s="1"/>
  <c r="T83" i="14"/>
  <c r="T77" i="14"/>
  <c r="X77" i="14" s="1"/>
  <c r="T74" i="14"/>
  <c r="X74" i="14" s="1"/>
  <c r="T73" i="14"/>
  <c r="M70" i="14"/>
  <c r="J69" i="14"/>
  <c r="M69" i="14" s="1"/>
  <c r="F68" i="14"/>
  <c r="F71" i="14" s="1"/>
  <c r="M67" i="14"/>
  <c r="J66" i="14"/>
  <c r="M66" i="14" s="1"/>
  <c r="J65" i="14"/>
  <c r="M65" i="14" s="1"/>
  <c r="J64" i="14"/>
  <c r="J63" i="14"/>
  <c r="M63" i="14" s="1"/>
  <c r="J62" i="14"/>
  <c r="M62" i="14" s="1"/>
  <c r="J61" i="14"/>
  <c r="M61" i="14" s="1"/>
  <c r="J60" i="14"/>
  <c r="M60" i="14" s="1"/>
  <c r="J59" i="14"/>
  <c r="M59" i="14" s="1"/>
  <c r="J58" i="14"/>
  <c r="M58" i="14" s="1"/>
  <c r="J56" i="14"/>
  <c r="J55" i="14"/>
  <c r="J54" i="14"/>
  <c r="J53" i="14"/>
  <c r="M53" i="14" s="1"/>
  <c r="G98" i="14" s="1"/>
  <c r="J48" i="14"/>
  <c r="M48" i="14" s="1"/>
  <c r="J47" i="14"/>
  <c r="M47" i="14" s="1"/>
  <c r="J46" i="14"/>
  <c r="J45" i="14"/>
  <c r="M45" i="14" s="1"/>
  <c r="J44" i="14"/>
  <c r="M44" i="14" s="1"/>
  <c r="M43" i="14"/>
  <c r="M42" i="14"/>
  <c r="J41" i="14"/>
  <c r="M41" i="14" s="1"/>
  <c r="J40" i="14"/>
  <c r="M40" i="14" s="1"/>
  <c r="J39" i="14"/>
  <c r="M39" i="14" s="1"/>
  <c r="J38" i="14"/>
  <c r="M38" i="14" s="1"/>
  <c r="J37" i="14"/>
  <c r="M37" i="14" s="1"/>
  <c r="J36" i="14"/>
  <c r="M36" i="14" s="1"/>
  <c r="J33" i="14"/>
  <c r="M33" i="14" s="1"/>
  <c r="J32" i="14"/>
  <c r="M32" i="14" s="1"/>
  <c r="J31" i="14"/>
  <c r="M31" i="14" s="1"/>
  <c r="J30" i="14"/>
  <c r="M30" i="14" s="1"/>
  <c r="J29" i="14"/>
  <c r="M29" i="14" s="1"/>
  <c r="J28" i="14"/>
  <c r="M28" i="14" s="1"/>
  <c r="J27" i="14"/>
  <c r="M27" i="14" s="1"/>
  <c r="J26" i="14"/>
  <c r="M26" i="14" s="1"/>
  <c r="M25" i="14"/>
  <c r="J24" i="14"/>
  <c r="M24" i="14" s="1"/>
  <c r="J23" i="14"/>
  <c r="M23" i="14" s="1"/>
  <c r="J22" i="14"/>
  <c r="M22" i="14" s="1"/>
  <c r="M21" i="14"/>
  <c r="J20" i="14"/>
  <c r="M20" i="14" s="1"/>
  <c r="J19" i="14"/>
  <c r="M19" i="14" s="1"/>
  <c r="J16" i="14"/>
  <c r="M16" i="14" s="1"/>
  <c r="J15" i="14"/>
  <c r="M15" i="14" s="1"/>
  <c r="J14" i="14"/>
  <c r="M14" i="14" s="1"/>
  <c r="J13" i="14"/>
  <c r="M13" i="14" s="1"/>
  <c r="J12" i="14"/>
  <c r="M12" i="14" s="1"/>
  <c r="M11" i="14"/>
  <c r="J10" i="14"/>
  <c r="M10" i="14" s="1"/>
  <c r="J9" i="14"/>
  <c r="M9" i="14" s="1"/>
  <c r="J8" i="14"/>
  <c r="M8" i="14" s="1"/>
  <c r="J7" i="14"/>
  <c r="M7" i="14" s="1"/>
  <c r="J6" i="14"/>
  <c r="M6" i="14" s="1"/>
  <c r="J5" i="14"/>
  <c r="M5" i="14" s="1"/>
  <c r="M4" i="14"/>
  <c r="J3" i="14"/>
  <c r="M3" i="14" s="1"/>
  <c r="J2" i="14"/>
  <c r="M2" i="14" s="1"/>
  <c r="F54" i="13"/>
  <c r="M45" i="13"/>
  <c r="F51" i="6"/>
  <c r="F84" i="6"/>
  <c r="G104" i="14" l="1"/>
  <c r="K90" i="14"/>
  <c r="T85" i="14"/>
  <c r="X83" i="14"/>
  <c r="AB84" i="14"/>
  <c r="X73" i="14"/>
  <c r="M71" i="14"/>
  <c r="M49" i="14"/>
  <c r="M55" i="14"/>
  <c r="G99" i="14" s="1"/>
  <c r="W107" i="14"/>
  <c r="W113" i="14" s="1"/>
  <c r="J49" i="14"/>
  <c r="J68" i="14"/>
  <c r="J71" i="14" s="1"/>
  <c r="G102" i="14" l="1"/>
  <c r="G115" i="14" s="1"/>
  <c r="F73" i="14"/>
  <c r="M53" i="13"/>
  <c r="J52" i="13"/>
  <c r="M52" i="13" s="1"/>
  <c r="F51" i="13"/>
  <c r="M50" i="13"/>
  <c r="J44" i="13"/>
  <c r="M44" i="13" s="1"/>
  <c r="J43" i="13"/>
  <c r="J42" i="13"/>
  <c r="M42" i="13" s="1"/>
  <c r="J41" i="13"/>
  <c r="M41" i="13" s="1"/>
  <c r="J40" i="13"/>
  <c r="M40" i="13" s="1"/>
  <c r="J49" i="13"/>
  <c r="M49" i="13" s="1"/>
  <c r="J48" i="13"/>
  <c r="M48" i="13" s="1"/>
  <c r="J47" i="13"/>
  <c r="M47" i="13" s="1"/>
  <c r="M54" i="13" s="1"/>
  <c r="J38" i="13"/>
  <c r="J37" i="13"/>
  <c r="M37" i="13" s="1"/>
  <c r="J36" i="13"/>
  <c r="J35" i="13"/>
  <c r="J32" i="13"/>
  <c r="M32" i="13" s="1"/>
  <c r="J28" i="13"/>
  <c r="M28" i="13" s="1"/>
  <c r="J27" i="13"/>
  <c r="M27" i="13" s="1"/>
  <c r="J26" i="13"/>
  <c r="M26" i="13" s="1"/>
  <c r="J25" i="13"/>
  <c r="M25" i="13" s="1"/>
  <c r="J24" i="13"/>
  <c r="M24" i="13" s="1"/>
  <c r="M23" i="13"/>
  <c r="M22" i="13"/>
  <c r="J21" i="13"/>
  <c r="M21" i="13" s="1"/>
  <c r="J20" i="13"/>
  <c r="M20" i="13" s="1"/>
  <c r="J19" i="13"/>
  <c r="M19" i="13" s="1"/>
  <c r="J45" i="13"/>
  <c r="J18" i="13"/>
  <c r="J17" i="13"/>
  <c r="M17" i="13" s="1"/>
  <c r="J13" i="13"/>
  <c r="M13" i="13" s="1"/>
  <c r="J12" i="13"/>
  <c r="M12" i="13" s="1"/>
  <c r="J11" i="13"/>
  <c r="M11" i="13" s="1"/>
  <c r="J10" i="13"/>
  <c r="M10" i="13" s="1"/>
  <c r="J9" i="13"/>
  <c r="M9" i="13" s="1"/>
  <c r="J8" i="13"/>
  <c r="M8" i="13" s="1"/>
  <c r="J7" i="13"/>
  <c r="M7" i="13" s="1"/>
  <c r="J6" i="13"/>
  <c r="M6" i="13" s="1"/>
  <c r="J5" i="13"/>
  <c r="M5" i="13" s="1"/>
  <c r="J4" i="13"/>
  <c r="M4" i="13" s="1"/>
  <c r="J3" i="13"/>
  <c r="M3" i="13" s="1"/>
  <c r="J49" i="6"/>
  <c r="M49" i="6" s="1"/>
  <c r="F75" i="14" l="1"/>
  <c r="W90" i="14" s="1"/>
  <c r="W93" i="14" s="1"/>
  <c r="J54" i="13"/>
  <c r="M18" i="13"/>
  <c r="M14" i="13"/>
  <c r="M35" i="13"/>
  <c r="M29" i="13"/>
  <c r="J51" i="13"/>
  <c r="G107" i="6" l="1"/>
  <c r="J96" i="6"/>
  <c r="G108" i="6" l="1"/>
  <c r="AK58" i="11"/>
  <c r="AK61" i="11"/>
  <c r="AE61" i="11"/>
  <c r="AD68" i="11"/>
  <c r="AD64" i="11"/>
  <c r="M19" i="11"/>
  <c r="M35" i="11"/>
  <c r="M56" i="11"/>
  <c r="M62" i="11"/>
  <c r="M61" i="11"/>
  <c r="M70" i="11"/>
  <c r="T85" i="6"/>
  <c r="J46" i="11"/>
  <c r="M46" i="11" s="1"/>
  <c r="J55" i="11"/>
  <c r="M55" i="11" s="1"/>
  <c r="J54" i="11"/>
  <c r="M54" i="11" s="1"/>
  <c r="M52" i="11"/>
  <c r="J51" i="11"/>
  <c r="M51" i="11" s="1"/>
  <c r="F50" i="11"/>
  <c r="M49" i="11"/>
  <c r="J59" i="11"/>
  <c r="J62" i="11"/>
  <c r="J68" i="11"/>
  <c r="J67" i="11"/>
  <c r="J65" i="11"/>
  <c r="J64" i="11"/>
  <c r="J53" i="11"/>
  <c r="M53" i="11" s="1"/>
  <c r="J74" i="11"/>
  <c r="J73" i="11"/>
  <c r="J71" i="11"/>
  <c r="J70" i="11"/>
  <c r="J48" i="11"/>
  <c r="M48" i="11" s="1"/>
  <c r="J47" i="11"/>
  <c r="M47" i="11" s="1"/>
  <c r="J45" i="11"/>
  <c r="M45" i="11" s="1"/>
  <c r="J44" i="11"/>
  <c r="M44" i="11" s="1"/>
  <c r="M43" i="11"/>
  <c r="J42" i="11"/>
  <c r="M42" i="11" s="1"/>
  <c r="J41" i="11"/>
  <c r="M41" i="11" s="1"/>
  <c r="J40" i="11"/>
  <c r="M40" i="11" s="1"/>
  <c r="J39" i="11"/>
  <c r="M39" i="11" s="1"/>
  <c r="J38" i="11"/>
  <c r="M38" i="11" s="1"/>
  <c r="M34" i="11"/>
  <c r="J33" i="11"/>
  <c r="M33" i="11" s="1"/>
  <c r="J32" i="11"/>
  <c r="M32" i="11" s="1"/>
  <c r="J31" i="11"/>
  <c r="M31" i="11" s="1"/>
  <c r="J30" i="11"/>
  <c r="M30" i="11" s="1"/>
  <c r="J29" i="11"/>
  <c r="M29" i="11" s="1"/>
  <c r="J28" i="11"/>
  <c r="M28" i="11" s="1"/>
  <c r="J27" i="11"/>
  <c r="M27" i="11" s="1"/>
  <c r="J26" i="11"/>
  <c r="M26" i="11" s="1"/>
  <c r="J25" i="11"/>
  <c r="M25" i="11" s="1"/>
  <c r="M24" i="11"/>
  <c r="J23" i="11"/>
  <c r="M23" i="11" s="1"/>
  <c r="J18" i="11"/>
  <c r="M18" i="11" s="1"/>
  <c r="J17" i="11"/>
  <c r="M17" i="11" s="1"/>
  <c r="M16" i="11"/>
  <c r="J61" i="11"/>
  <c r="J22" i="11"/>
  <c r="M22" i="11" s="1"/>
  <c r="J58" i="11"/>
  <c r="M58" i="11" s="1"/>
  <c r="J15" i="11"/>
  <c r="M15" i="11" s="1"/>
  <c r="J14" i="11"/>
  <c r="M14" i="11" s="1"/>
  <c r="J13" i="11"/>
  <c r="M13" i="11" s="1"/>
  <c r="J12" i="11"/>
  <c r="M12" i="11" s="1"/>
  <c r="M11" i="11"/>
  <c r="J10" i="11"/>
  <c r="M10" i="11" s="1"/>
  <c r="J9" i="11"/>
  <c r="M9" i="11" s="1"/>
  <c r="J8" i="11"/>
  <c r="M8" i="11" s="1"/>
  <c r="J7" i="11"/>
  <c r="M7" i="11" s="1"/>
  <c r="J6" i="11"/>
  <c r="M6" i="11" s="1"/>
  <c r="J5" i="11"/>
  <c r="M5" i="11" s="1"/>
  <c r="M4" i="11"/>
  <c r="J3" i="11"/>
  <c r="M3" i="11" s="1"/>
  <c r="J2" i="11"/>
  <c r="J34" i="6"/>
  <c r="M34" i="6" s="1"/>
  <c r="J38" i="6"/>
  <c r="M38" i="6" s="1"/>
  <c r="J68" i="6"/>
  <c r="M68" i="6" s="1"/>
  <c r="J67" i="6"/>
  <c r="M67" i="6" s="1"/>
  <c r="T86" i="6"/>
  <c r="T87" i="6"/>
  <c r="AO69" i="11" l="1"/>
  <c r="M64" i="11"/>
  <c r="M73" i="11"/>
  <c r="M67" i="11"/>
  <c r="J50" i="11"/>
  <c r="M2" i="11"/>
  <c r="F12" i="10"/>
  <c r="J58" i="6" l="1"/>
  <c r="J57" i="6"/>
  <c r="J61" i="6"/>
  <c r="M61" i="6" s="1"/>
  <c r="J60" i="6"/>
  <c r="B41" i="7"/>
  <c r="B42" i="7" s="1"/>
  <c r="E39" i="7"/>
  <c r="E40" i="7" s="1"/>
  <c r="M60" i="6" l="1"/>
  <c r="M57" i="6"/>
  <c r="G102" i="6" s="1"/>
  <c r="B43" i="7"/>
  <c r="E41" i="7"/>
  <c r="E33" i="7" l="1"/>
  <c r="E34" i="7" s="1"/>
  <c r="E35" i="7" l="1"/>
  <c r="E24" i="7" l="1"/>
  <c r="E26" i="7" s="1"/>
  <c r="E27" i="7" l="1"/>
  <c r="B33" i="7" l="1"/>
  <c r="B26" i="7"/>
  <c r="B27" i="7" s="1"/>
  <c r="B28" i="7" s="1"/>
  <c r="B22" i="7"/>
  <c r="B20" i="7"/>
  <c r="B34" i="7" l="1"/>
  <c r="B36" i="7" s="1"/>
  <c r="B29" i="7"/>
  <c r="B23" i="7"/>
  <c r="E15" i="7" l="1"/>
  <c r="B10" i="7"/>
  <c r="B12" i="7" s="1"/>
  <c r="B14" i="7" s="1"/>
  <c r="E16" i="7" l="1"/>
  <c r="E17" i="7" s="1"/>
  <c r="E19" i="7" s="1"/>
  <c r="E20" i="7" s="1"/>
  <c r="B15" i="7"/>
  <c r="B17" i="7" s="1"/>
  <c r="D43" i="7" l="1"/>
  <c r="E43" i="7"/>
  <c r="E21" i="7"/>
  <c r="T77" i="6" l="1"/>
  <c r="T79" i="6"/>
  <c r="T82" i="6"/>
  <c r="T76" i="6"/>
  <c r="T75" i="6"/>
  <c r="T88" i="6" s="1"/>
  <c r="J62" i="6"/>
  <c r="J64" i="6"/>
  <c r="M64" i="6" s="1"/>
  <c r="J63" i="6"/>
  <c r="M63" i="6" s="1"/>
  <c r="M62" i="6" l="1"/>
  <c r="J71" i="6"/>
  <c r="M71" i="6" s="1"/>
  <c r="M69" i="6"/>
  <c r="J66" i="6"/>
  <c r="J56" i="6"/>
  <c r="F70" i="6"/>
  <c r="F73" i="6" s="1"/>
  <c r="M72" i="6"/>
  <c r="W111" i="6" s="1"/>
  <c r="J65" i="6"/>
  <c r="J55" i="6"/>
  <c r="J50" i="6"/>
  <c r="M50" i="6" s="1"/>
  <c r="J48" i="6"/>
  <c r="J47" i="6"/>
  <c r="M47" i="6" s="1"/>
  <c r="J46" i="6"/>
  <c r="M46" i="6" s="1"/>
  <c r="M45" i="6"/>
  <c r="M44" i="6"/>
  <c r="J43" i="6"/>
  <c r="M43" i="6" s="1"/>
  <c r="J42" i="6"/>
  <c r="M42" i="6" s="1"/>
  <c r="J41" i="6"/>
  <c r="M41" i="6" s="1"/>
  <c r="J40" i="6"/>
  <c r="M40" i="6" s="1"/>
  <c r="J39" i="6"/>
  <c r="M39" i="6" s="1"/>
  <c r="J33" i="6"/>
  <c r="M33" i="6" s="1"/>
  <c r="J32" i="6"/>
  <c r="M32" i="6" s="1"/>
  <c r="J31" i="6"/>
  <c r="M31" i="6" s="1"/>
  <c r="J30" i="6"/>
  <c r="M30" i="6" s="1"/>
  <c r="J29" i="6"/>
  <c r="M29" i="6" s="1"/>
  <c r="J28" i="6"/>
  <c r="M28" i="6" s="1"/>
  <c r="J27" i="6"/>
  <c r="M27" i="6" s="1"/>
  <c r="M26" i="6"/>
  <c r="J25" i="6"/>
  <c r="M25" i="6" s="1"/>
  <c r="J24" i="6"/>
  <c r="M24" i="6" s="1"/>
  <c r="J23" i="6"/>
  <c r="M23" i="6" s="1"/>
  <c r="M22" i="6"/>
  <c r="J21" i="6"/>
  <c r="M21" i="6" s="1"/>
  <c r="J20" i="6"/>
  <c r="M20" i="6" s="1"/>
  <c r="J16" i="6"/>
  <c r="M16" i="6" s="1"/>
  <c r="J15" i="6"/>
  <c r="M15" i="6" s="1"/>
  <c r="J14" i="6"/>
  <c r="M14" i="6" s="1"/>
  <c r="J13" i="6"/>
  <c r="M13" i="6" s="1"/>
  <c r="J12" i="6"/>
  <c r="M12" i="6" s="1"/>
  <c r="M11" i="6"/>
  <c r="J10" i="6"/>
  <c r="M10" i="6" s="1"/>
  <c r="J9" i="6"/>
  <c r="M9" i="6" s="1"/>
  <c r="J8" i="6"/>
  <c r="M8" i="6" s="1"/>
  <c r="J7" i="6"/>
  <c r="M7" i="6" s="1"/>
  <c r="J6" i="6"/>
  <c r="M6" i="6" s="1"/>
  <c r="J5" i="6"/>
  <c r="M5" i="6" s="1"/>
  <c r="M4" i="6"/>
  <c r="J3" i="6"/>
  <c r="M3" i="6" s="1"/>
  <c r="J2" i="6"/>
  <c r="M2" i="6" s="1"/>
  <c r="M51" i="6" l="1"/>
  <c r="F75" i="6" s="1"/>
  <c r="M55" i="6"/>
  <c r="G101" i="6" s="1"/>
  <c r="J70" i="6"/>
  <c r="J73" i="6" s="1"/>
  <c r="M65" i="6"/>
  <c r="M73" i="6" s="1"/>
  <c r="J51" i="6"/>
  <c r="F76" i="6" l="1"/>
  <c r="G106" i="6"/>
  <c r="F77" i="6" l="1"/>
  <c r="E28" i="7"/>
  <c r="D30" i="21"/>
  <c r="D34" i="21" s="1"/>
  <c r="D35" i="21" s="1"/>
</calcChain>
</file>

<file path=xl/sharedStrings.xml><?xml version="1.0" encoding="utf-8"?>
<sst xmlns="http://schemas.openxmlformats.org/spreadsheetml/2006/main" count="1857" uniqueCount="391">
  <si>
    <t>NO</t>
    <phoneticPr fontId="1"/>
  </si>
  <si>
    <t>企業名</t>
    <rPh sb="0" eb="2">
      <t>キギョウ</t>
    </rPh>
    <rPh sb="2" eb="3">
      <t>メイ</t>
    </rPh>
    <phoneticPr fontId="1"/>
  </si>
  <si>
    <t>有限会社　大晃</t>
    <rPh sb="0" eb="2">
      <t>ユウゲン</t>
    </rPh>
    <rPh sb="2" eb="4">
      <t>ガイシャ</t>
    </rPh>
    <rPh sb="5" eb="6">
      <t>ダイ</t>
    </rPh>
    <rPh sb="6" eb="7">
      <t>コウ</t>
    </rPh>
    <phoneticPr fontId="1"/>
  </si>
  <si>
    <t>株式会社　プラスワン</t>
    <rPh sb="0" eb="2">
      <t>カブシキ</t>
    </rPh>
    <rPh sb="2" eb="4">
      <t>カイシャ</t>
    </rPh>
    <phoneticPr fontId="1"/>
  </si>
  <si>
    <t>株式会社　ＫＳ警</t>
    <rPh sb="0" eb="4">
      <t>カブシキカイシャ</t>
    </rPh>
    <rPh sb="7" eb="8">
      <t>ケイ</t>
    </rPh>
    <phoneticPr fontId="1"/>
  </si>
  <si>
    <t>株式会社　ライズ</t>
    <rPh sb="0" eb="2">
      <t>カブシキ</t>
    </rPh>
    <rPh sb="2" eb="4">
      <t>カイシャ</t>
    </rPh>
    <phoneticPr fontId="1"/>
  </si>
  <si>
    <t>株式会社　アソビイズム</t>
    <rPh sb="0" eb="2">
      <t>カブシキ</t>
    </rPh>
    <rPh sb="2" eb="4">
      <t>カイシャ</t>
    </rPh>
    <phoneticPr fontId="1"/>
  </si>
  <si>
    <t>株式会社　トラストセキュリティ</t>
    <rPh sb="0" eb="2">
      <t>カブシキ</t>
    </rPh>
    <rPh sb="2" eb="4">
      <t>カイシャ</t>
    </rPh>
    <phoneticPr fontId="1"/>
  </si>
  <si>
    <t>有限会社　富綜</t>
    <rPh sb="0" eb="4">
      <t>ユウゲンカイシャ</t>
    </rPh>
    <rPh sb="5" eb="6">
      <t>フ</t>
    </rPh>
    <rPh sb="6" eb="7">
      <t>ソウ</t>
    </rPh>
    <phoneticPr fontId="1"/>
  </si>
  <si>
    <t>サンエス警備保障株式会社　大阪本部</t>
    <rPh sb="4" eb="6">
      <t>ケイビ</t>
    </rPh>
    <rPh sb="6" eb="8">
      <t>ホショウ</t>
    </rPh>
    <rPh sb="8" eb="12">
      <t>カブシキカイシャ</t>
    </rPh>
    <rPh sb="13" eb="15">
      <t>オオサカ</t>
    </rPh>
    <rPh sb="15" eb="17">
      <t>ホンブ</t>
    </rPh>
    <phoneticPr fontId="1"/>
  </si>
  <si>
    <t>株式会社　富士綜合</t>
    <rPh sb="0" eb="4">
      <t>カブシキカイシャ</t>
    </rPh>
    <rPh sb="5" eb="7">
      <t>フジ</t>
    </rPh>
    <rPh sb="7" eb="9">
      <t>ソウゴウ</t>
    </rPh>
    <phoneticPr fontId="1"/>
  </si>
  <si>
    <t>西部綜合警備株式会社</t>
    <rPh sb="0" eb="2">
      <t>セイブ</t>
    </rPh>
    <rPh sb="2" eb="4">
      <t>ソウゴウ</t>
    </rPh>
    <rPh sb="4" eb="6">
      <t>ケイビ</t>
    </rPh>
    <rPh sb="6" eb="10">
      <t>カブシキカイシャ</t>
    </rPh>
    <phoneticPr fontId="1"/>
  </si>
  <si>
    <t>東洋ワークセキュリティ株式会社　大阪営業所</t>
    <rPh sb="0" eb="2">
      <t>トウヨウ</t>
    </rPh>
    <rPh sb="11" eb="15">
      <t>カブシキカイシャ</t>
    </rPh>
    <rPh sb="16" eb="18">
      <t>オオサカ</t>
    </rPh>
    <rPh sb="18" eb="21">
      <t>エイギョウショ</t>
    </rPh>
    <phoneticPr fontId="1"/>
  </si>
  <si>
    <t>関西パトロール株式会社</t>
    <rPh sb="0" eb="2">
      <t>カンサイ</t>
    </rPh>
    <rPh sb="7" eb="11">
      <t>カブシキカイシャ</t>
    </rPh>
    <phoneticPr fontId="1"/>
  </si>
  <si>
    <t>プラスワン株式会社</t>
    <rPh sb="5" eb="9">
      <t>カブシキカイシャ</t>
    </rPh>
    <phoneticPr fontId="1"/>
  </si>
  <si>
    <t>株式会社　コナン</t>
    <rPh sb="0" eb="4">
      <t>カブシキガイシャ</t>
    </rPh>
    <phoneticPr fontId="1"/>
  </si>
  <si>
    <t>株式会社　翔建工</t>
    <rPh sb="0" eb="2">
      <t>カブシキ</t>
    </rPh>
    <rPh sb="2" eb="4">
      <t>カイシャ</t>
    </rPh>
    <rPh sb="5" eb="6">
      <t>ショウ</t>
    </rPh>
    <rPh sb="6" eb="8">
      <t>ケンコウ</t>
    </rPh>
    <phoneticPr fontId="1"/>
  </si>
  <si>
    <t>ルートワン警備保障株式会社</t>
    <rPh sb="5" eb="7">
      <t>ケイビ</t>
    </rPh>
    <rPh sb="7" eb="9">
      <t>ホショウ</t>
    </rPh>
    <rPh sb="9" eb="13">
      <t>カブシキカイシャ</t>
    </rPh>
    <phoneticPr fontId="1"/>
  </si>
  <si>
    <t>合同会社　ZERO警備</t>
    <rPh sb="0" eb="4">
      <t>ゴウドウガイシャ</t>
    </rPh>
    <rPh sb="9" eb="11">
      <t>ケイビ</t>
    </rPh>
    <phoneticPr fontId="1"/>
  </si>
  <si>
    <t>アイガード有限会社</t>
    <rPh sb="5" eb="9">
      <t>ユウゲンガイシャ</t>
    </rPh>
    <phoneticPr fontId="1"/>
  </si>
  <si>
    <t>株式会社　シンリュウ</t>
    <rPh sb="0" eb="4">
      <t>カブシキカイシャ</t>
    </rPh>
    <phoneticPr fontId="1"/>
  </si>
  <si>
    <t>株式会社　Ｋ２ ＳＥＣＵＲＩＴＹ</t>
    <rPh sb="0" eb="2">
      <t>カブシキ</t>
    </rPh>
    <rPh sb="2" eb="4">
      <t>カイシャ</t>
    </rPh>
    <phoneticPr fontId="1"/>
  </si>
  <si>
    <t>株式会社　エース警備保障</t>
    <rPh sb="0" eb="4">
      <t>カブシキカイシャ</t>
    </rPh>
    <rPh sb="8" eb="10">
      <t>ケイビ</t>
    </rPh>
    <rPh sb="10" eb="12">
      <t>ホショウ</t>
    </rPh>
    <phoneticPr fontId="1"/>
  </si>
  <si>
    <t>株式会社　パナテックジャパン</t>
    <rPh sb="0" eb="4">
      <t>カブシキカイシャ</t>
    </rPh>
    <phoneticPr fontId="1"/>
  </si>
  <si>
    <t>株式会社　フューチャーコーポレーション</t>
    <rPh sb="0" eb="4">
      <t>カブシキカイシャ</t>
    </rPh>
    <phoneticPr fontId="1"/>
  </si>
  <si>
    <t>株式会社　ＮＳＳ</t>
    <rPh sb="0" eb="4">
      <t>カブシキカイシャ</t>
    </rPh>
    <phoneticPr fontId="1"/>
  </si>
  <si>
    <t>株式会社　ガードアクシス</t>
    <rPh sb="0" eb="2">
      <t>カブシキ</t>
    </rPh>
    <rPh sb="2" eb="4">
      <t>カイシャ</t>
    </rPh>
    <phoneticPr fontId="1"/>
  </si>
  <si>
    <t>株式会社　エムティー</t>
    <rPh sb="0" eb="4">
      <t>カブシキカイシャ</t>
    </rPh>
    <phoneticPr fontId="1"/>
  </si>
  <si>
    <t>株式会社　兵庫警備保障</t>
    <rPh sb="0" eb="4">
      <t>カブシキカイシャ</t>
    </rPh>
    <rPh sb="5" eb="7">
      <t>ヒョウゴ</t>
    </rPh>
    <rPh sb="7" eb="9">
      <t>ケイビ</t>
    </rPh>
    <rPh sb="9" eb="11">
      <t>ホショウ</t>
    </rPh>
    <phoneticPr fontId="1"/>
  </si>
  <si>
    <t>株式会社　ドリーム警備</t>
    <rPh sb="0" eb="2">
      <t>カブシキ</t>
    </rPh>
    <rPh sb="2" eb="4">
      <t>カイシャ</t>
    </rPh>
    <rPh sb="9" eb="11">
      <t>ケイビ</t>
    </rPh>
    <phoneticPr fontId="1"/>
  </si>
  <si>
    <t>株式会社　ジャパンクリエイトサービス</t>
    <rPh sb="0" eb="4">
      <t>カブシキカイシャ</t>
    </rPh>
    <phoneticPr fontId="1"/>
  </si>
  <si>
    <t>株式会社　セノン</t>
    <rPh sb="0" eb="4">
      <t>カブシキカイシャ</t>
    </rPh>
    <phoneticPr fontId="1"/>
  </si>
  <si>
    <t>株式会社　コトナ</t>
    <rPh sb="0" eb="4">
      <t>カブシキガイシャ</t>
    </rPh>
    <phoneticPr fontId="1"/>
  </si>
  <si>
    <t>ジェイティ警備株式会社</t>
    <rPh sb="5" eb="7">
      <t>ケイビ</t>
    </rPh>
    <rPh sb="7" eb="11">
      <t>カブシキガイシャ</t>
    </rPh>
    <phoneticPr fontId="1"/>
  </si>
  <si>
    <t>東洋ワークセキュリティ株式会社　草津営業所</t>
    <rPh sb="0" eb="2">
      <t>トウヨウ</t>
    </rPh>
    <rPh sb="11" eb="15">
      <t>カブシキガイシャ</t>
    </rPh>
    <rPh sb="16" eb="18">
      <t>クサツ</t>
    </rPh>
    <rPh sb="18" eb="21">
      <t>エイギョウショ</t>
    </rPh>
    <phoneticPr fontId="1"/>
  </si>
  <si>
    <t>AIKOUセキュリティ</t>
    <phoneticPr fontId="1"/>
  </si>
  <si>
    <t>株式会社　アダムスセキュリティ</t>
    <rPh sb="0" eb="4">
      <t>カブシキガイシャ</t>
    </rPh>
    <phoneticPr fontId="1"/>
  </si>
  <si>
    <t>(株)エヌエイチエスフューチャーズ</t>
    <rPh sb="0" eb="3">
      <t>カブ</t>
    </rPh>
    <phoneticPr fontId="1"/>
  </si>
  <si>
    <t>シンテイ警備株式会社 堺支社</t>
    <rPh sb="4" eb="6">
      <t>ケイビ</t>
    </rPh>
    <rPh sb="6" eb="10">
      <t>カブシキカイシャ</t>
    </rPh>
    <rPh sb="11" eb="12">
      <t>サカイ</t>
    </rPh>
    <rPh sb="12" eb="14">
      <t>シシャ</t>
    </rPh>
    <phoneticPr fontId="1"/>
  </si>
  <si>
    <t>株式会社　NYS</t>
    <rPh sb="0" eb="4">
      <t>カブシキガイシャ</t>
    </rPh>
    <phoneticPr fontId="1"/>
  </si>
  <si>
    <t>株式会社　江州大丸</t>
    <rPh sb="0" eb="4">
      <t>カブシキガイシャ</t>
    </rPh>
    <rPh sb="5" eb="6">
      <t>エ</t>
    </rPh>
    <rPh sb="6" eb="7">
      <t>シュウ</t>
    </rPh>
    <rPh sb="7" eb="9">
      <t>ダイマル</t>
    </rPh>
    <phoneticPr fontId="1"/>
  </si>
  <si>
    <t>株式会社　イーフロ</t>
    <rPh sb="0" eb="2">
      <t>カブシキ</t>
    </rPh>
    <rPh sb="2" eb="4">
      <t>カイシャ</t>
    </rPh>
    <phoneticPr fontId="1"/>
  </si>
  <si>
    <t>株式会社　東警サービス</t>
    <rPh sb="0" eb="4">
      <t>カブシキガイシャ</t>
    </rPh>
    <rPh sb="5" eb="6">
      <t>ヒガシ</t>
    </rPh>
    <rPh sb="6" eb="7">
      <t>ケイ</t>
    </rPh>
    <phoneticPr fontId="1"/>
  </si>
  <si>
    <t>レイクサイド</t>
    <phoneticPr fontId="1"/>
  </si>
  <si>
    <t>金額</t>
    <rPh sb="0" eb="2">
      <t>キンガク</t>
    </rPh>
    <phoneticPr fontId="1"/>
  </si>
  <si>
    <t>消費税</t>
    <rPh sb="0" eb="3">
      <t>ショウヒゼイ</t>
    </rPh>
    <phoneticPr fontId="1"/>
  </si>
  <si>
    <t>支払金額</t>
    <rPh sb="0" eb="4">
      <t>シハライキンガク</t>
    </rPh>
    <phoneticPr fontId="1"/>
  </si>
  <si>
    <t>普通</t>
    <rPh sb="0" eb="2">
      <t>フツウ</t>
    </rPh>
    <phoneticPr fontId="1"/>
  </si>
  <si>
    <t>振込先</t>
    <rPh sb="0" eb="3">
      <t>フリコミサキ</t>
    </rPh>
    <phoneticPr fontId="1"/>
  </si>
  <si>
    <t>滋賀銀行</t>
    <rPh sb="0" eb="2">
      <t>シガ</t>
    </rPh>
    <rPh sb="2" eb="4">
      <t>ギンコウ</t>
    </rPh>
    <phoneticPr fontId="1"/>
  </si>
  <si>
    <t>0078747</t>
    <phoneticPr fontId="1"/>
  </si>
  <si>
    <t>三菱UFJ</t>
    <rPh sb="0" eb="2">
      <t>ミツビシ</t>
    </rPh>
    <phoneticPr fontId="1"/>
  </si>
  <si>
    <t>尼崎信用金庫</t>
    <rPh sb="0" eb="6">
      <t>アマガサキシンヨウキンコ</t>
    </rPh>
    <phoneticPr fontId="1"/>
  </si>
  <si>
    <t>杭瀬支店</t>
    <rPh sb="0" eb="4">
      <t>クイセシテン</t>
    </rPh>
    <phoneticPr fontId="1"/>
  </si>
  <si>
    <t>4040825</t>
    <phoneticPr fontId="1"/>
  </si>
  <si>
    <t>大阪京橋</t>
    <rPh sb="0" eb="4">
      <t>オオサカキョウバシ</t>
    </rPh>
    <phoneticPr fontId="1"/>
  </si>
  <si>
    <t>南郷支店</t>
    <rPh sb="0" eb="2">
      <t>ナンゴウ</t>
    </rPh>
    <rPh sb="2" eb="4">
      <t>シテン</t>
    </rPh>
    <phoneticPr fontId="1"/>
  </si>
  <si>
    <t>みずほ銀行</t>
    <rPh sb="3" eb="5">
      <t>ギンコウ</t>
    </rPh>
    <phoneticPr fontId="1"/>
  </si>
  <si>
    <t>四ツ橋</t>
    <rPh sb="0" eb="1">
      <t>ヨ</t>
    </rPh>
    <rPh sb="2" eb="3">
      <t>バシ</t>
    </rPh>
    <phoneticPr fontId="1"/>
  </si>
  <si>
    <t>1279904</t>
    <phoneticPr fontId="1"/>
  </si>
  <si>
    <t>瀬田駅前</t>
    <rPh sb="0" eb="2">
      <t>セタ</t>
    </rPh>
    <rPh sb="2" eb="4">
      <t>エキマエ</t>
    </rPh>
    <phoneticPr fontId="1"/>
  </si>
  <si>
    <t>323908</t>
    <phoneticPr fontId="1"/>
  </si>
  <si>
    <t>関西未来銀行</t>
    <rPh sb="0" eb="6">
      <t>カンサイミライギンコウ</t>
    </rPh>
    <phoneticPr fontId="1"/>
  </si>
  <si>
    <t>大正通</t>
    <rPh sb="0" eb="3">
      <t>タイショウツウ</t>
    </rPh>
    <phoneticPr fontId="1"/>
  </si>
  <si>
    <t>1559567</t>
    <phoneticPr fontId="1"/>
  </si>
  <si>
    <t>瓦町支店</t>
    <rPh sb="0" eb="2">
      <t>カワラマチ</t>
    </rPh>
    <rPh sb="2" eb="4">
      <t>シテン</t>
    </rPh>
    <phoneticPr fontId="1"/>
  </si>
  <si>
    <t>当座</t>
    <rPh sb="0" eb="2">
      <t>トウザ</t>
    </rPh>
    <phoneticPr fontId="1"/>
  </si>
  <si>
    <t>0162279</t>
    <phoneticPr fontId="1"/>
  </si>
  <si>
    <t>関西みらい銀行</t>
    <rPh sb="0" eb="2">
      <t>カンサイ</t>
    </rPh>
    <rPh sb="5" eb="7">
      <t>ギンコウ</t>
    </rPh>
    <phoneticPr fontId="1"/>
  </si>
  <si>
    <t>長浜支店</t>
    <rPh sb="0" eb="4">
      <t>ナガハマシテン</t>
    </rPh>
    <phoneticPr fontId="1"/>
  </si>
  <si>
    <t>2022588</t>
    <phoneticPr fontId="1"/>
  </si>
  <si>
    <t>京都銀行</t>
    <rPh sb="0" eb="4">
      <t>キョウトギンコウ</t>
    </rPh>
    <phoneticPr fontId="1"/>
  </si>
  <si>
    <t>吹田支店</t>
    <rPh sb="0" eb="2">
      <t>スイタ</t>
    </rPh>
    <rPh sb="2" eb="4">
      <t>シテン</t>
    </rPh>
    <phoneticPr fontId="1"/>
  </si>
  <si>
    <t>1083532</t>
    <phoneticPr fontId="1"/>
  </si>
  <si>
    <t>滋賀中央信用金庫</t>
    <rPh sb="0" eb="2">
      <t>シガ</t>
    </rPh>
    <rPh sb="2" eb="4">
      <t>チュウオウ</t>
    </rPh>
    <rPh sb="4" eb="6">
      <t>シンヨウ</t>
    </rPh>
    <rPh sb="6" eb="8">
      <t>キンコ</t>
    </rPh>
    <phoneticPr fontId="1"/>
  </si>
  <si>
    <t>大津支店</t>
    <rPh sb="0" eb="2">
      <t>オオツ</t>
    </rPh>
    <rPh sb="2" eb="4">
      <t>シテン</t>
    </rPh>
    <phoneticPr fontId="1"/>
  </si>
  <si>
    <t>0013161</t>
    <phoneticPr fontId="1"/>
  </si>
  <si>
    <t>京阪ビルテクノサービス</t>
    <rPh sb="0" eb="2">
      <t>ケイハン</t>
    </rPh>
    <phoneticPr fontId="1"/>
  </si>
  <si>
    <t>枚方支店</t>
    <rPh sb="0" eb="4">
      <t>ヒラカタシテン</t>
    </rPh>
    <phoneticPr fontId="1"/>
  </si>
  <si>
    <t>0323248</t>
    <phoneticPr fontId="1"/>
  </si>
  <si>
    <t>園田支店</t>
    <rPh sb="0" eb="4">
      <t>ソノダシテン</t>
    </rPh>
    <phoneticPr fontId="1"/>
  </si>
  <si>
    <t>0709709</t>
    <phoneticPr fontId="1"/>
  </si>
  <si>
    <t>みなと銀行</t>
    <rPh sb="3" eb="5">
      <t>ギンコウ</t>
    </rPh>
    <phoneticPr fontId="1"/>
  </si>
  <si>
    <t>本店営業部</t>
    <rPh sb="0" eb="5">
      <t>ホンテンエイギョウブ</t>
    </rPh>
    <phoneticPr fontId="1"/>
  </si>
  <si>
    <t>1973922</t>
    <phoneticPr fontId="1"/>
  </si>
  <si>
    <t>京都中央信用金庫</t>
    <rPh sb="0" eb="8">
      <t>キョウトチュウオウシンヨウキンコ</t>
    </rPh>
    <phoneticPr fontId="1"/>
  </si>
  <si>
    <t>東山支店</t>
    <rPh sb="0" eb="4">
      <t>ヒガシヤマシテン</t>
    </rPh>
    <phoneticPr fontId="1"/>
  </si>
  <si>
    <t>0277649</t>
    <phoneticPr fontId="1"/>
  </si>
  <si>
    <t>滋賀銀行</t>
    <rPh sb="0" eb="4">
      <t>シガギンコウ</t>
    </rPh>
    <phoneticPr fontId="1"/>
  </si>
  <si>
    <t>甲西代理店</t>
    <rPh sb="0" eb="1">
      <t>コウ</t>
    </rPh>
    <rPh sb="1" eb="2">
      <t>ニシ</t>
    </rPh>
    <rPh sb="2" eb="5">
      <t>ダイリテン</t>
    </rPh>
    <phoneticPr fontId="1"/>
  </si>
  <si>
    <t>0382277</t>
    <phoneticPr fontId="1"/>
  </si>
  <si>
    <t>長浜北支店</t>
    <rPh sb="0" eb="5">
      <t>ナガハマキタシテン</t>
    </rPh>
    <phoneticPr fontId="1"/>
  </si>
  <si>
    <t>777556</t>
    <phoneticPr fontId="1"/>
  </si>
  <si>
    <t>安倉支店</t>
    <rPh sb="0" eb="2">
      <t>ヤスクラ</t>
    </rPh>
    <rPh sb="2" eb="4">
      <t>シテン</t>
    </rPh>
    <phoneticPr fontId="1"/>
  </si>
  <si>
    <t>0001931</t>
    <phoneticPr fontId="1"/>
  </si>
  <si>
    <t>三宮支店</t>
    <rPh sb="0" eb="2">
      <t>サンノミヤ</t>
    </rPh>
    <rPh sb="2" eb="4">
      <t>シテン</t>
    </rPh>
    <phoneticPr fontId="1"/>
  </si>
  <si>
    <t>3339290</t>
    <phoneticPr fontId="1"/>
  </si>
  <si>
    <t>城陽支店</t>
    <rPh sb="0" eb="4">
      <t>ジョウヨウシテン</t>
    </rPh>
    <phoneticPr fontId="1"/>
  </si>
  <si>
    <t>3816312</t>
    <phoneticPr fontId="1"/>
  </si>
  <si>
    <t>関西みらい銀行</t>
    <rPh sb="0" eb="2">
      <t>カンサイ</t>
    </rPh>
    <rPh sb="5" eb="7">
      <t>ギンコウ</t>
    </rPh>
    <phoneticPr fontId="1"/>
  </si>
  <si>
    <t>八日市支店</t>
    <rPh sb="0" eb="3">
      <t>ヨウカイチ</t>
    </rPh>
    <rPh sb="3" eb="5">
      <t>シテン</t>
    </rPh>
    <phoneticPr fontId="1"/>
  </si>
  <si>
    <t>2628</t>
    <phoneticPr fontId="1"/>
  </si>
  <si>
    <t>287895</t>
    <phoneticPr fontId="1"/>
  </si>
  <si>
    <t>大麻支店</t>
    <rPh sb="0" eb="2">
      <t>タイマ</t>
    </rPh>
    <rPh sb="2" eb="4">
      <t>シテン</t>
    </rPh>
    <phoneticPr fontId="1"/>
  </si>
  <si>
    <t>8534686</t>
    <phoneticPr fontId="1"/>
  </si>
  <si>
    <t>徳島大正銀行</t>
    <rPh sb="0" eb="2">
      <t>トクシマ</t>
    </rPh>
    <rPh sb="2" eb="4">
      <t>タイショウ</t>
    </rPh>
    <rPh sb="4" eb="6">
      <t>ギンコウ</t>
    </rPh>
    <phoneticPr fontId="1"/>
  </si>
  <si>
    <t>りそな銀行</t>
    <rPh sb="3" eb="5">
      <t>ギンコウ</t>
    </rPh>
    <phoneticPr fontId="1"/>
  </si>
  <si>
    <t>桜川支店</t>
    <rPh sb="0" eb="4">
      <t>サクラガワシテン</t>
    </rPh>
    <phoneticPr fontId="1"/>
  </si>
  <si>
    <t>6400567</t>
    <phoneticPr fontId="1"/>
  </si>
  <si>
    <t>京都信用金庫</t>
    <rPh sb="0" eb="2">
      <t>キョウト</t>
    </rPh>
    <rPh sb="2" eb="4">
      <t>シンヨウ</t>
    </rPh>
    <rPh sb="4" eb="6">
      <t>キンコ</t>
    </rPh>
    <phoneticPr fontId="1"/>
  </si>
  <si>
    <t>西大津支店</t>
    <rPh sb="0" eb="3">
      <t>ニシオオツ</t>
    </rPh>
    <rPh sb="3" eb="5">
      <t>シテン</t>
    </rPh>
    <phoneticPr fontId="1"/>
  </si>
  <si>
    <t>468537</t>
    <phoneticPr fontId="1"/>
  </si>
  <si>
    <t>三井住友銀行</t>
    <rPh sb="0" eb="6">
      <t>ミツイスミトモギンコウ</t>
    </rPh>
    <phoneticPr fontId="1"/>
  </si>
  <si>
    <t>仙台支店</t>
    <rPh sb="0" eb="4">
      <t>センダイシテン</t>
    </rPh>
    <phoneticPr fontId="1"/>
  </si>
  <si>
    <t>1661234</t>
    <phoneticPr fontId="1"/>
  </si>
  <si>
    <t>3219860</t>
    <phoneticPr fontId="1"/>
  </si>
  <si>
    <t>神戸信用金庫</t>
    <rPh sb="0" eb="6">
      <t>コウベシンヨウキンコ</t>
    </rPh>
    <phoneticPr fontId="1"/>
  </si>
  <si>
    <t>中央支店</t>
    <rPh sb="0" eb="2">
      <t>チュウオウ</t>
    </rPh>
    <rPh sb="2" eb="4">
      <t>シテン</t>
    </rPh>
    <phoneticPr fontId="1"/>
  </si>
  <si>
    <t>0505368</t>
    <phoneticPr fontId="1"/>
  </si>
  <si>
    <t>但馬銀行</t>
    <rPh sb="0" eb="4">
      <t>タジマギンコウ</t>
    </rPh>
    <phoneticPr fontId="1"/>
  </si>
  <si>
    <t>川西支店</t>
    <rPh sb="0" eb="4">
      <t>カワニシシテン</t>
    </rPh>
    <phoneticPr fontId="1"/>
  </si>
  <si>
    <t>0356611</t>
    <phoneticPr fontId="1"/>
  </si>
  <si>
    <t>南都銀行</t>
    <rPh sb="0" eb="4">
      <t>ナントギンコウ</t>
    </rPh>
    <phoneticPr fontId="1"/>
  </si>
  <si>
    <t>中央市場支店</t>
    <rPh sb="0" eb="2">
      <t>チュウオウ</t>
    </rPh>
    <rPh sb="2" eb="4">
      <t>シジョウ</t>
    </rPh>
    <rPh sb="4" eb="6">
      <t>シテン</t>
    </rPh>
    <phoneticPr fontId="1"/>
  </si>
  <si>
    <t>0068924</t>
    <phoneticPr fontId="1"/>
  </si>
  <si>
    <t>守山駅前支店</t>
    <rPh sb="0" eb="4">
      <t>モリヤマエキマエ</t>
    </rPh>
    <rPh sb="4" eb="6">
      <t>シテン</t>
    </rPh>
    <phoneticPr fontId="1"/>
  </si>
  <si>
    <t>0420545</t>
    <phoneticPr fontId="1"/>
  </si>
  <si>
    <t>湖東信用金庫</t>
    <rPh sb="0" eb="2">
      <t>コトウ</t>
    </rPh>
    <rPh sb="2" eb="6">
      <t>シンヨウキンコ</t>
    </rPh>
    <phoneticPr fontId="1"/>
  </si>
  <si>
    <t>緑町支店</t>
    <rPh sb="0" eb="2">
      <t>ミドリマチ</t>
    </rPh>
    <rPh sb="2" eb="4">
      <t>シテン</t>
    </rPh>
    <phoneticPr fontId="1"/>
  </si>
  <si>
    <t>0354159</t>
    <phoneticPr fontId="1"/>
  </si>
  <si>
    <t>綾野支店</t>
    <rPh sb="0" eb="2">
      <t>アヤノ</t>
    </rPh>
    <rPh sb="2" eb="4">
      <t>シテン</t>
    </rPh>
    <phoneticPr fontId="1"/>
  </si>
  <si>
    <t>396239</t>
    <phoneticPr fontId="1"/>
  </si>
  <si>
    <t>草津南店</t>
    <rPh sb="0" eb="4">
      <t>クサツミナミテン</t>
    </rPh>
    <phoneticPr fontId="1"/>
  </si>
  <si>
    <t>2068286</t>
    <phoneticPr fontId="1"/>
  </si>
  <si>
    <t>株式会社グランド</t>
    <rPh sb="0" eb="4">
      <t>カブシキガイシャ</t>
    </rPh>
    <phoneticPr fontId="1"/>
  </si>
  <si>
    <t>但陽信用金庫</t>
    <rPh sb="0" eb="6">
      <t>タンヨウシンヨウキンコ</t>
    </rPh>
    <phoneticPr fontId="1"/>
  </si>
  <si>
    <t>勝原支店</t>
    <rPh sb="0" eb="4">
      <t>カツハラシテン</t>
    </rPh>
    <phoneticPr fontId="1"/>
  </si>
  <si>
    <t>0166392</t>
    <phoneticPr fontId="1"/>
  </si>
  <si>
    <t>株式会社ヒロトミ</t>
    <rPh sb="0" eb="4">
      <t>カブシキガイシャ</t>
    </rPh>
    <phoneticPr fontId="1"/>
  </si>
  <si>
    <t>株式会社本庄</t>
    <rPh sb="0" eb="4">
      <t>カブシキガイシャ</t>
    </rPh>
    <rPh sb="4" eb="6">
      <t>ホンショウ</t>
    </rPh>
    <phoneticPr fontId="1"/>
  </si>
  <si>
    <t>ツバサフォト</t>
    <phoneticPr fontId="1"/>
  </si>
  <si>
    <t>梅田支店</t>
    <rPh sb="0" eb="2">
      <t>ウメダ</t>
    </rPh>
    <rPh sb="2" eb="4">
      <t>シテン</t>
    </rPh>
    <phoneticPr fontId="1"/>
  </si>
  <si>
    <t>7635335</t>
    <phoneticPr fontId="1"/>
  </si>
  <si>
    <t>3215979</t>
    <phoneticPr fontId="1"/>
  </si>
  <si>
    <t>株式会社日伸</t>
    <rPh sb="0" eb="4">
      <t>カブシキガイシャ</t>
    </rPh>
    <rPh sb="4" eb="6">
      <t>ニッシン</t>
    </rPh>
    <phoneticPr fontId="1"/>
  </si>
  <si>
    <t>ひろせテント</t>
    <phoneticPr fontId="1"/>
  </si>
  <si>
    <t>株式会社想彩</t>
    <rPh sb="0" eb="4">
      <t>カブシキガイシャ</t>
    </rPh>
    <rPh sb="4" eb="6">
      <t>ソア</t>
    </rPh>
    <phoneticPr fontId="1"/>
  </si>
  <si>
    <t>0546134</t>
    <phoneticPr fontId="1"/>
  </si>
  <si>
    <t>関西フォークリフト</t>
    <rPh sb="0" eb="2">
      <t>カンサイ</t>
    </rPh>
    <phoneticPr fontId="1"/>
  </si>
  <si>
    <t>福崎支店</t>
    <rPh sb="0" eb="4">
      <t>フクサキシテン</t>
    </rPh>
    <phoneticPr fontId="1"/>
  </si>
  <si>
    <t>500228</t>
    <phoneticPr fontId="1"/>
  </si>
  <si>
    <t>兵庫県信用組合</t>
    <rPh sb="0" eb="3">
      <t>ヒョウゴケン</t>
    </rPh>
    <rPh sb="3" eb="7">
      <t>シンヨウクミアイ</t>
    </rPh>
    <phoneticPr fontId="1"/>
  </si>
  <si>
    <t>龍野支店</t>
    <rPh sb="0" eb="2">
      <t>タツノ</t>
    </rPh>
    <rPh sb="2" eb="4">
      <t>シテン</t>
    </rPh>
    <phoneticPr fontId="1"/>
  </si>
  <si>
    <t>10163</t>
    <phoneticPr fontId="1"/>
  </si>
  <si>
    <t>株式会社アンビュラス</t>
    <rPh sb="0" eb="4">
      <t>カブシキガイシャ</t>
    </rPh>
    <phoneticPr fontId="1"/>
  </si>
  <si>
    <t>北おおさか信用金庫</t>
    <rPh sb="0" eb="1">
      <t>キタ</t>
    </rPh>
    <rPh sb="5" eb="9">
      <t>シンヨウキンコ</t>
    </rPh>
    <phoneticPr fontId="1"/>
  </si>
  <si>
    <t>赤川町支店</t>
    <rPh sb="0" eb="3">
      <t>アカガワマチ</t>
    </rPh>
    <rPh sb="3" eb="5">
      <t>シテン</t>
    </rPh>
    <phoneticPr fontId="1"/>
  </si>
  <si>
    <t>0002158</t>
    <phoneticPr fontId="1"/>
  </si>
  <si>
    <t>警備会社</t>
    <rPh sb="0" eb="4">
      <t>ケイビガイシャ</t>
    </rPh>
    <phoneticPr fontId="1"/>
  </si>
  <si>
    <t>一般業者</t>
    <rPh sb="0" eb="4">
      <t>イッパンギョウシャ</t>
    </rPh>
    <phoneticPr fontId="1"/>
  </si>
  <si>
    <t>バイト/派遣</t>
    <rPh sb="4" eb="6">
      <t>ハケン</t>
    </rPh>
    <phoneticPr fontId="1"/>
  </si>
  <si>
    <t>経費</t>
    <rPh sb="0" eb="2">
      <t>ケイヒ</t>
    </rPh>
    <phoneticPr fontId="1"/>
  </si>
  <si>
    <t>宿泊</t>
    <rPh sb="0" eb="2">
      <t>シュクハク</t>
    </rPh>
    <phoneticPr fontId="1"/>
  </si>
  <si>
    <t>燃料</t>
    <rPh sb="0" eb="2">
      <t>ネンリョウ</t>
    </rPh>
    <phoneticPr fontId="1"/>
  </si>
  <si>
    <t>ホームセンター</t>
    <phoneticPr fontId="1"/>
  </si>
  <si>
    <t>琵琶湖</t>
    <rPh sb="0" eb="3">
      <t>ビワコ</t>
    </rPh>
    <phoneticPr fontId="1"/>
  </si>
  <si>
    <t>立替</t>
    <rPh sb="0" eb="2">
      <t>タテカエ</t>
    </rPh>
    <phoneticPr fontId="1"/>
  </si>
  <si>
    <t>支払額</t>
    <rPh sb="0" eb="2">
      <t>シハライ</t>
    </rPh>
    <rPh sb="2" eb="3">
      <t>ガク</t>
    </rPh>
    <phoneticPr fontId="1"/>
  </si>
  <si>
    <t>入金額</t>
    <rPh sb="0" eb="3">
      <t>ニュウキンガク</t>
    </rPh>
    <phoneticPr fontId="1"/>
  </si>
  <si>
    <t>利益</t>
    <rPh sb="0" eb="2">
      <t>リエキ</t>
    </rPh>
    <phoneticPr fontId="1"/>
  </si>
  <si>
    <t>亀岡</t>
    <rPh sb="0" eb="2">
      <t>カメオカ</t>
    </rPh>
    <phoneticPr fontId="1"/>
  </si>
  <si>
    <t>エムプロジェクト</t>
    <phoneticPr fontId="1"/>
  </si>
  <si>
    <t>2364165</t>
    <phoneticPr fontId="1"/>
  </si>
  <si>
    <t>請求金額</t>
    <rPh sb="0" eb="4">
      <t>セイキュウキンガク</t>
    </rPh>
    <phoneticPr fontId="1"/>
  </si>
  <si>
    <t>コンサル料</t>
    <rPh sb="4" eb="5">
      <t>リョウ</t>
    </rPh>
    <phoneticPr fontId="1"/>
  </si>
  <si>
    <t>有料観覧席関連</t>
    <rPh sb="0" eb="7">
      <t>ユウリョウカンランセキカンレン</t>
    </rPh>
    <phoneticPr fontId="1"/>
  </si>
  <si>
    <t>仮設費関連</t>
    <rPh sb="0" eb="5">
      <t>カセツヒカンレン</t>
    </rPh>
    <phoneticPr fontId="1"/>
  </si>
  <si>
    <t>調査員</t>
    <rPh sb="0" eb="3">
      <t>チョウサイン</t>
    </rPh>
    <phoneticPr fontId="1"/>
  </si>
  <si>
    <t>大型ビジョン</t>
    <rPh sb="0" eb="2">
      <t>オオガタ</t>
    </rPh>
    <phoneticPr fontId="1"/>
  </si>
  <si>
    <t>アンケート:クオカード</t>
    <phoneticPr fontId="1"/>
  </si>
  <si>
    <t>エイドステーション</t>
    <phoneticPr fontId="1"/>
  </si>
  <si>
    <t>①業務用地</t>
    <rPh sb="1" eb="5">
      <t>ギョウムヨウチ</t>
    </rPh>
    <phoneticPr fontId="1"/>
  </si>
  <si>
    <t>②一般B</t>
    <rPh sb="1" eb="3">
      <t>イッパン</t>
    </rPh>
    <phoneticPr fontId="1"/>
  </si>
  <si>
    <t>③びわ湖ホール</t>
    <rPh sb="3" eb="4">
      <t>コ</t>
    </rPh>
    <phoneticPr fontId="1"/>
  </si>
  <si>
    <t>④楽天エリア</t>
    <rPh sb="1" eb="3">
      <t>ラクテン</t>
    </rPh>
    <phoneticPr fontId="1"/>
  </si>
  <si>
    <t>⑤琵琶湖ホテル前</t>
    <rPh sb="1" eb="4">
      <t>ビワコ</t>
    </rPh>
    <rPh sb="7" eb="8">
      <t>マエ</t>
    </rPh>
    <phoneticPr fontId="1"/>
  </si>
  <si>
    <t>⑥マリーナ・ターミナル</t>
    <phoneticPr fontId="1"/>
  </si>
  <si>
    <t>⑦救命士</t>
    <rPh sb="1" eb="4">
      <t>キュウメイシ</t>
    </rPh>
    <phoneticPr fontId="1"/>
  </si>
  <si>
    <t>⑧諸経費</t>
    <rPh sb="1" eb="4">
      <t>ショケイヒ</t>
    </rPh>
    <phoneticPr fontId="1"/>
  </si>
  <si>
    <t>小計</t>
    <rPh sb="0" eb="2">
      <t>ショウケイ</t>
    </rPh>
    <phoneticPr fontId="1"/>
  </si>
  <si>
    <t>値引き</t>
    <rPh sb="0" eb="2">
      <t>ネビ</t>
    </rPh>
    <phoneticPr fontId="1"/>
  </si>
  <si>
    <t>課税対象額</t>
    <rPh sb="0" eb="4">
      <t>カゼイタイショウ</t>
    </rPh>
    <rPh sb="4" eb="5">
      <t>ガク</t>
    </rPh>
    <phoneticPr fontId="1"/>
  </si>
  <si>
    <t>救命士交通費</t>
    <rPh sb="0" eb="3">
      <t>キュウメイシ</t>
    </rPh>
    <rPh sb="3" eb="6">
      <t>コウツウヒ</t>
    </rPh>
    <phoneticPr fontId="1"/>
  </si>
  <si>
    <t>救護所</t>
    <rPh sb="0" eb="3">
      <t>キュウゴショ</t>
    </rPh>
    <phoneticPr fontId="1"/>
  </si>
  <si>
    <t>①市民会館前</t>
    <rPh sb="1" eb="5">
      <t>シミンカイカン</t>
    </rPh>
    <rPh sb="5" eb="6">
      <t>マエ</t>
    </rPh>
    <phoneticPr fontId="1"/>
  </si>
  <si>
    <t>②大津港ターミナル</t>
    <rPh sb="1" eb="4">
      <t>オオツコウ</t>
    </rPh>
    <phoneticPr fontId="1"/>
  </si>
  <si>
    <t>③勤労福祉センター</t>
    <rPh sb="1" eb="5">
      <t>キンロウフクシ</t>
    </rPh>
    <phoneticPr fontId="1"/>
  </si>
  <si>
    <t>④におの浜</t>
    <rPh sb="4" eb="5">
      <t>ハマ</t>
    </rPh>
    <phoneticPr fontId="1"/>
  </si>
  <si>
    <t>⑤逢坂市民センター</t>
    <rPh sb="1" eb="3">
      <t>オウサカ</t>
    </rPh>
    <rPh sb="3" eb="5">
      <t>シミン</t>
    </rPh>
    <phoneticPr fontId="1"/>
  </si>
  <si>
    <t>⑥平野公民館</t>
    <rPh sb="1" eb="3">
      <t>ヒラノ</t>
    </rPh>
    <rPh sb="3" eb="6">
      <t>コウミンカン</t>
    </rPh>
    <phoneticPr fontId="1"/>
  </si>
  <si>
    <t>⑦ボートレースびわこ</t>
    <phoneticPr fontId="1"/>
  </si>
  <si>
    <t>⑧草津本部</t>
    <rPh sb="1" eb="5">
      <t>クサツホンブ</t>
    </rPh>
    <phoneticPr fontId="1"/>
  </si>
  <si>
    <t>⑨予備AED</t>
    <rPh sb="1" eb="3">
      <t>ヨビ</t>
    </rPh>
    <phoneticPr fontId="1"/>
  </si>
  <si>
    <t>設営撤去</t>
    <rPh sb="0" eb="2">
      <t>セツエイ</t>
    </rPh>
    <rPh sb="2" eb="4">
      <t>テッキョ</t>
    </rPh>
    <phoneticPr fontId="1"/>
  </si>
  <si>
    <t>輸送配送</t>
    <rPh sb="0" eb="2">
      <t>ユソウ</t>
    </rPh>
    <rPh sb="2" eb="4">
      <t>ハイソウ</t>
    </rPh>
    <phoneticPr fontId="1"/>
  </si>
  <si>
    <t>冷凍車</t>
    <rPh sb="0" eb="2">
      <t>レイトウ</t>
    </rPh>
    <rPh sb="2" eb="3">
      <t>シャ</t>
    </rPh>
    <phoneticPr fontId="1"/>
  </si>
  <si>
    <t>①調査員・クオカード</t>
    <rPh sb="1" eb="4">
      <t>チョウサイン</t>
    </rPh>
    <phoneticPr fontId="1"/>
  </si>
  <si>
    <t>交通費</t>
    <rPh sb="0" eb="3">
      <t>コウツウヒ</t>
    </rPh>
    <phoneticPr fontId="1"/>
  </si>
  <si>
    <t>請求合計</t>
    <rPh sb="0" eb="2">
      <t>セイキュウ</t>
    </rPh>
    <rPh sb="2" eb="4">
      <t>ゴウケイ</t>
    </rPh>
    <phoneticPr fontId="1"/>
  </si>
  <si>
    <t>①オーバーツーリズム対応</t>
    <rPh sb="10" eb="12">
      <t>タイオウ</t>
    </rPh>
    <phoneticPr fontId="1"/>
  </si>
  <si>
    <t>②諸経費</t>
    <rPh sb="1" eb="4">
      <t>ショケイヒ</t>
    </rPh>
    <phoneticPr fontId="1"/>
  </si>
  <si>
    <t>①調査員</t>
    <rPh sb="1" eb="4">
      <t>チョウサイン</t>
    </rPh>
    <phoneticPr fontId="1"/>
  </si>
  <si>
    <t>①仮設費</t>
    <rPh sb="1" eb="3">
      <t>カセツ</t>
    </rPh>
    <rPh sb="3" eb="4">
      <t>ヒ</t>
    </rPh>
    <phoneticPr fontId="1"/>
  </si>
  <si>
    <t>調整</t>
    <rPh sb="0" eb="2">
      <t>チョウセイ</t>
    </rPh>
    <phoneticPr fontId="1"/>
  </si>
  <si>
    <t>①コンサルティング料金</t>
    <rPh sb="9" eb="11">
      <t>リョウキン</t>
    </rPh>
    <phoneticPr fontId="1"/>
  </si>
  <si>
    <t>①有料観覧席</t>
    <rPh sb="1" eb="6">
      <t>ユウリョウカンランセキ</t>
    </rPh>
    <phoneticPr fontId="1"/>
  </si>
  <si>
    <t>愛知川支店</t>
    <rPh sb="0" eb="3">
      <t>アイチカワ</t>
    </rPh>
    <rPh sb="3" eb="5">
      <t>シテン</t>
    </rPh>
    <phoneticPr fontId="1"/>
  </si>
  <si>
    <t>0411323</t>
    <phoneticPr fontId="1"/>
  </si>
  <si>
    <t>近畿産業信用金庫</t>
    <rPh sb="0" eb="4">
      <t>キンキサンギョウ</t>
    </rPh>
    <rPh sb="4" eb="6">
      <t>シンヨウ</t>
    </rPh>
    <rPh sb="6" eb="8">
      <t>キンコ</t>
    </rPh>
    <phoneticPr fontId="1"/>
  </si>
  <si>
    <t>1120067</t>
    <phoneticPr fontId="1"/>
  </si>
  <si>
    <t>①仮設費</t>
    <rPh sb="1" eb="4">
      <t>カセツヒ</t>
    </rPh>
    <phoneticPr fontId="1"/>
  </si>
  <si>
    <t>大津支店</t>
    <rPh sb="0" eb="4">
      <t>オオツシテン</t>
    </rPh>
    <phoneticPr fontId="1"/>
  </si>
  <si>
    <t>びわ湖大花火大会</t>
    <rPh sb="2" eb="8">
      <t>コダイハナビタイカイ</t>
    </rPh>
    <phoneticPr fontId="1"/>
  </si>
  <si>
    <t>警備契約書</t>
    <rPh sb="0" eb="5">
      <t>ケイビケイヤクショ</t>
    </rPh>
    <phoneticPr fontId="1"/>
  </si>
  <si>
    <t>2024年度</t>
    <rPh sb="4" eb="5">
      <t>ネン</t>
    </rPh>
    <rPh sb="5" eb="6">
      <t>ド</t>
    </rPh>
    <phoneticPr fontId="1"/>
  </si>
  <si>
    <t>きよなみ</t>
    <phoneticPr fontId="1"/>
  </si>
  <si>
    <t>1108004</t>
    <phoneticPr fontId="1"/>
  </si>
  <si>
    <t>5654592</t>
    <phoneticPr fontId="1"/>
  </si>
  <si>
    <t>621234</t>
    <phoneticPr fontId="1"/>
  </si>
  <si>
    <t>新富町支店</t>
    <rPh sb="0" eb="3">
      <t>シントミチョウ</t>
    </rPh>
    <rPh sb="3" eb="5">
      <t>シテン</t>
    </rPh>
    <phoneticPr fontId="1"/>
  </si>
  <si>
    <t>0321691</t>
    <phoneticPr fontId="1"/>
  </si>
  <si>
    <t>千葉銀行</t>
    <rPh sb="0" eb="4">
      <t>チバギンコウ</t>
    </rPh>
    <phoneticPr fontId="1"/>
  </si>
  <si>
    <t>幕張本郷</t>
    <rPh sb="0" eb="2">
      <t>マクハリ</t>
    </rPh>
    <rPh sb="2" eb="4">
      <t>ホンゴウ</t>
    </rPh>
    <phoneticPr fontId="1"/>
  </si>
  <si>
    <t>3113252</t>
    <phoneticPr fontId="1"/>
  </si>
  <si>
    <t>京都信用金庫</t>
    <rPh sb="0" eb="6">
      <t>キョウトシンヨウキンコ</t>
    </rPh>
    <phoneticPr fontId="1"/>
  </si>
  <si>
    <t>亀岡支店</t>
    <rPh sb="0" eb="2">
      <t>カメオカ</t>
    </rPh>
    <rPh sb="2" eb="4">
      <t>シテン</t>
    </rPh>
    <phoneticPr fontId="1"/>
  </si>
  <si>
    <t>0540872</t>
    <phoneticPr fontId="1"/>
  </si>
  <si>
    <t>ダスキン</t>
    <phoneticPr fontId="1"/>
  </si>
  <si>
    <t>昨年、2024年の花火大会に向けての資機材を購入し、保管するための倉庫を借りました。</t>
    <rPh sb="0" eb="2">
      <t>サクネン</t>
    </rPh>
    <rPh sb="7" eb="8">
      <t>ネン</t>
    </rPh>
    <rPh sb="9" eb="13">
      <t>ハナビタイカイ</t>
    </rPh>
    <rPh sb="14" eb="15">
      <t>ム</t>
    </rPh>
    <rPh sb="18" eb="21">
      <t>シキザイ</t>
    </rPh>
    <rPh sb="22" eb="24">
      <t>コウニュウ</t>
    </rPh>
    <rPh sb="26" eb="28">
      <t>ホカン</t>
    </rPh>
    <rPh sb="33" eb="35">
      <t>ソウコ</t>
    </rPh>
    <rPh sb="36" eb="37">
      <t>カ</t>
    </rPh>
    <phoneticPr fontId="1"/>
  </si>
  <si>
    <t>良いものでしょうか？</t>
    <rPh sb="0" eb="1">
      <t>ヨ</t>
    </rPh>
    <phoneticPr fontId="1"/>
  </si>
  <si>
    <t>契約金額</t>
    <rPh sb="0" eb="4">
      <t>ケイヤクキンガク</t>
    </rPh>
    <phoneticPr fontId="1"/>
  </si>
  <si>
    <t>賃料</t>
    <rPh sb="0" eb="2">
      <t>チンリョウ</t>
    </rPh>
    <phoneticPr fontId="1"/>
  </si>
  <si>
    <t>9月</t>
  </si>
  <si>
    <t>9月</t>
    <rPh sb="1" eb="2">
      <t>ガツ</t>
    </rPh>
    <phoneticPr fontId="1"/>
  </si>
  <si>
    <t>10月</t>
  </si>
  <si>
    <t>11月</t>
  </si>
  <si>
    <t>12月</t>
  </si>
  <si>
    <t>1月</t>
  </si>
  <si>
    <t>2月</t>
  </si>
  <si>
    <t>3月</t>
    <phoneticPr fontId="1"/>
  </si>
  <si>
    <t>4月</t>
  </si>
  <si>
    <t>5月</t>
  </si>
  <si>
    <t>6月</t>
  </si>
  <si>
    <t>7月</t>
  </si>
  <si>
    <t>8月</t>
  </si>
  <si>
    <t>ドラッグストア</t>
    <phoneticPr fontId="1"/>
  </si>
  <si>
    <t>亀岡合計</t>
    <rPh sb="0" eb="2">
      <t>カメオカ</t>
    </rPh>
    <rPh sb="2" eb="4">
      <t>ゴウケイ</t>
    </rPh>
    <phoneticPr fontId="1"/>
  </si>
  <si>
    <t>びわ湖飲食</t>
    <rPh sb="2" eb="3">
      <t>コ</t>
    </rPh>
    <rPh sb="3" eb="5">
      <t>インショク</t>
    </rPh>
    <phoneticPr fontId="1"/>
  </si>
  <si>
    <t>氷</t>
    <rPh sb="0" eb="1">
      <t>コオリ</t>
    </rPh>
    <phoneticPr fontId="1"/>
  </si>
  <si>
    <t>アマゾン等</t>
    <rPh sb="4" eb="5">
      <t>トウ</t>
    </rPh>
    <phoneticPr fontId="1"/>
  </si>
  <si>
    <t>㈱グランド</t>
    <phoneticPr fontId="1"/>
  </si>
  <si>
    <t>㈱ヒロトミ</t>
    <phoneticPr fontId="1"/>
  </si>
  <si>
    <t>立替金（前金）</t>
    <rPh sb="0" eb="2">
      <t>タテカエ</t>
    </rPh>
    <rPh sb="2" eb="3">
      <t>キン</t>
    </rPh>
    <rPh sb="4" eb="6">
      <t>マエキン</t>
    </rPh>
    <phoneticPr fontId="1"/>
  </si>
  <si>
    <t>レンタカー</t>
    <phoneticPr fontId="1"/>
  </si>
  <si>
    <t>コトナ</t>
    <phoneticPr fontId="1"/>
  </si>
  <si>
    <t>関西パトロール</t>
    <rPh sb="0" eb="2">
      <t>カンサイ</t>
    </rPh>
    <phoneticPr fontId="1"/>
  </si>
  <si>
    <t>水口支店</t>
    <rPh sb="0" eb="4">
      <t>ミズグチシテン</t>
    </rPh>
    <phoneticPr fontId="1"/>
  </si>
  <si>
    <t>774671</t>
    <phoneticPr fontId="1"/>
  </si>
  <si>
    <t>新宿西口支店</t>
    <rPh sb="0" eb="4">
      <t>シンジュクニシグチ</t>
    </rPh>
    <rPh sb="4" eb="6">
      <t>シテン</t>
    </rPh>
    <phoneticPr fontId="1"/>
  </si>
  <si>
    <t>1020787</t>
    <phoneticPr fontId="1"/>
  </si>
  <si>
    <t>石部支店</t>
    <rPh sb="0" eb="4">
      <t>イシベシテン</t>
    </rPh>
    <phoneticPr fontId="1"/>
  </si>
  <si>
    <t>0040583</t>
    <phoneticPr fontId="1"/>
  </si>
  <si>
    <t>瀬田支店</t>
    <rPh sb="0" eb="4">
      <t>セタシテン</t>
    </rPh>
    <phoneticPr fontId="1"/>
  </si>
  <si>
    <t>高槻支店</t>
    <rPh sb="0" eb="4">
      <t>タカツキシテン</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</si>
  <si>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</si>
  <si>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</si>
  <si>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</si>
  <si>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</si>
  <si>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</si>
  <si>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</si>
  <si>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</si>
  <si>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</si>
  <si>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</si>
  <si>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</si>
  <si>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</si>
  <si>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</si>
  <si>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手数料</t>
    <rPh sb="0" eb="3">
      <t>テスウリョウ</t>
    </rPh>
    <phoneticPr fontId="1"/>
  </si>
  <si>
    <t>現状、大崎の立替となっておりますが、今回の琵琶湖の花火の入金より対応しても</t>
    <rPh sb="0" eb="2">
      <t>ゲンジョウ</t>
    </rPh>
    <rPh sb="3" eb="5">
      <t>オオサキ</t>
    </rPh>
    <rPh sb="6" eb="8">
      <t>タテカエ</t>
    </rPh>
    <rPh sb="18" eb="20">
      <t>コンカイ</t>
    </rPh>
    <rPh sb="21" eb="24">
      <t>ビワコ</t>
    </rPh>
    <rPh sb="25" eb="27">
      <t>ハナビ</t>
    </rPh>
    <rPh sb="28" eb="30">
      <t>ニュウキン</t>
    </rPh>
    <rPh sb="32" eb="34">
      <t>タイオウ</t>
    </rPh>
    <phoneticPr fontId="1"/>
  </si>
  <si>
    <t>警備員人件費</t>
    <rPh sb="0" eb="3">
      <t>ケイビイン</t>
    </rPh>
    <rPh sb="3" eb="6">
      <t>ジンケンヒ</t>
    </rPh>
    <phoneticPr fontId="1"/>
  </si>
  <si>
    <t>姫信からの振り込み</t>
    <rPh sb="0" eb="2">
      <t>ヒメシン</t>
    </rPh>
    <rPh sb="5" eb="6">
      <t>フ</t>
    </rPh>
    <rPh sb="7" eb="8">
      <t>コ</t>
    </rPh>
    <phoneticPr fontId="1"/>
  </si>
  <si>
    <t>グランド</t>
    <phoneticPr fontId="1"/>
  </si>
  <si>
    <t>ヒロトミ</t>
    <phoneticPr fontId="1"/>
  </si>
  <si>
    <t>出金他銀行振り込み</t>
    <rPh sb="0" eb="2">
      <t>シュッキン</t>
    </rPh>
    <rPh sb="2" eb="3">
      <t>ホカ</t>
    </rPh>
    <rPh sb="3" eb="5">
      <t>ギンコウ</t>
    </rPh>
    <rPh sb="5" eb="6">
      <t>フ</t>
    </rPh>
    <rPh sb="7" eb="8">
      <t>コ</t>
    </rPh>
    <phoneticPr fontId="1"/>
  </si>
  <si>
    <t>警備業者合計</t>
    <rPh sb="0" eb="4">
      <t>ケイビギョウシャ</t>
    </rPh>
    <rPh sb="4" eb="6">
      <t>ゴウケイ</t>
    </rPh>
    <phoneticPr fontId="1"/>
  </si>
  <si>
    <t>振込手数料</t>
    <rPh sb="0" eb="5">
      <t>フリコミテスウリョウ</t>
    </rPh>
    <phoneticPr fontId="1"/>
  </si>
  <si>
    <t>43業者中、５件がUFJなので、38件×220円＝8,363円</t>
    <rPh sb="2" eb="5">
      <t>ギョウシャチュウ</t>
    </rPh>
    <rPh sb="7" eb="8">
      <t>ケン</t>
    </rPh>
    <rPh sb="18" eb="19">
      <t>ケン</t>
    </rPh>
    <rPh sb="23" eb="24">
      <t>エン</t>
    </rPh>
    <rPh sb="30" eb="31">
      <t>エン</t>
    </rPh>
    <phoneticPr fontId="1"/>
  </si>
  <si>
    <t>11業者中、2件がUFJなので、9件×220円＝1,980円</t>
    <rPh sb="2" eb="5">
      <t>ギョウシャチュウ</t>
    </rPh>
    <rPh sb="7" eb="8">
      <t>ケン</t>
    </rPh>
    <rPh sb="17" eb="18">
      <t>ケン</t>
    </rPh>
    <rPh sb="22" eb="23">
      <t>エン</t>
    </rPh>
    <rPh sb="29" eb="30">
      <t>エン</t>
    </rPh>
    <phoneticPr fontId="1"/>
  </si>
  <si>
    <t>人件費</t>
    <rPh sb="0" eb="3">
      <t>ジンケンヒ</t>
    </rPh>
    <phoneticPr fontId="1"/>
  </si>
  <si>
    <t>駐車場高速費</t>
    <rPh sb="0" eb="3">
      <t>チュウシャジョウ</t>
    </rPh>
    <rPh sb="3" eb="6">
      <t>コウソクヒ</t>
    </rPh>
    <phoneticPr fontId="1"/>
  </si>
  <si>
    <t>今後の口座の動き</t>
    <rPh sb="0" eb="2">
      <t>コンゴ</t>
    </rPh>
    <rPh sb="3" eb="5">
      <t>コウザ</t>
    </rPh>
    <rPh sb="6" eb="7">
      <t>ウゴ</t>
    </rPh>
    <phoneticPr fontId="1"/>
  </si>
  <si>
    <t>びわ湖大花火大会実行委員会からの入金があり次第</t>
    <rPh sb="2" eb="13">
      <t>コダイハナビタイカイジッコウイインカイ</t>
    </rPh>
    <rPh sb="16" eb="18">
      <t>ニュウキン</t>
    </rPh>
    <rPh sb="21" eb="23">
      <t>シダイ</t>
    </rPh>
    <phoneticPr fontId="1"/>
  </si>
  <si>
    <t>　　・警備業者、人件費9/19出金予定</t>
    <rPh sb="3" eb="5">
      <t>ケイビ</t>
    </rPh>
    <rPh sb="5" eb="7">
      <t>ギョウシャ</t>
    </rPh>
    <rPh sb="8" eb="11">
      <t>ジンケンヒ</t>
    </rPh>
    <rPh sb="15" eb="19">
      <t>シュッキンヨテイ</t>
    </rPh>
    <phoneticPr fontId="1"/>
  </si>
  <si>
    <t xml:space="preserve">     ・一般業者は随時、最終琵琶湖の入金時</t>
    <rPh sb="6" eb="8">
      <t>イッパン</t>
    </rPh>
    <rPh sb="8" eb="10">
      <t>ギョウシャ</t>
    </rPh>
    <rPh sb="9" eb="11">
      <t>ズイジ</t>
    </rPh>
    <rPh sb="12" eb="14">
      <t>サイシュウ</t>
    </rPh>
    <rPh sb="14" eb="17">
      <t>ビワコ</t>
    </rPh>
    <rPh sb="18" eb="21">
      <t>ニュウキンジ</t>
    </rPh>
    <phoneticPr fontId="1"/>
  </si>
  <si>
    <t>9/25出金予定</t>
    <rPh sb="4" eb="8">
      <t>シュッキンヨテイ</t>
    </rPh>
    <phoneticPr fontId="1"/>
  </si>
  <si>
    <t>.320.</t>
    <phoneticPr fontId="1"/>
  </si>
  <si>
    <t>立替/倉庫</t>
    <rPh sb="0" eb="2">
      <t>タテカエ</t>
    </rPh>
    <rPh sb="3" eb="5">
      <t>ソウコ</t>
    </rPh>
    <phoneticPr fontId="1"/>
  </si>
  <si>
    <t>5000228</t>
    <phoneticPr fontId="1"/>
  </si>
  <si>
    <t>+</t>
    <phoneticPr fontId="1"/>
  </si>
  <si>
    <t>草津</t>
    <rPh sb="0" eb="2">
      <t>クサツ</t>
    </rPh>
    <phoneticPr fontId="1"/>
  </si>
  <si>
    <t>2039356</t>
    <phoneticPr fontId="1"/>
  </si>
  <si>
    <t>9/22振込完了</t>
    <rPh sb="4" eb="6">
      <t>フリコミ</t>
    </rPh>
    <rPh sb="6" eb="8">
      <t>カンリョウ</t>
    </rPh>
    <phoneticPr fontId="1"/>
  </si>
  <si>
    <t>9/23振込完了</t>
    <rPh sb="4" eb="6">
      <t>フリコミ</t>
    </rPh>
    <rPh sb="6" eb="8">
      <t>カンリョウ</t>
    </rPh>
    <phoneticPr fontId="1"/>
  </si>
  <si>
    <t>9/19振込完了</t>
    <rPh sb="4" eb="8">
      <t>フリコミカンリョウ</t>
    </rPh>
    <phoneticPr fontId="1"/>
  </si>
  <si>
    <t>43業者中、6件がUFJなので、37件×220円＝8,140円</t>
    <rPh sb="2" eb="5">
      <t>ギョウシャチュウ</t>
    </rPh>
    <rPh sb="7" eb="8">
      <t>ケン</t>
    </rPh>
    <rPh sb="18" eb="19">
      <t>ケン</t>
    </rPh>
    <rPh sb="23" eb="24">
      <t>エン</t>
    </rPh>
    <rPh sb="30" eb="31">
      <t>エン</t>
    </rPh>
    <phoneticPr fontId="1"/>
  </si>
  <si>
    <t>合計</t>
    <rPh sb="0" eb="2">
      <t>ゴウケイ</t>
    </rPh>
    <phoneticPr fontId="1"/>
  </si>
  <si>
    <t>9/19出金予定</t>
    <rPh sb="4" eb="8">
      <t>シュッキンヨテイ</t>
    </rPh>
    <phoneticPr fontId="1"/>
  </si>
  <si>
    <t>出金額</t>
    <rPh sb="0" eb="2">
      <t>シュッキン</t>
    </rPh>
    <rPh sb="2" eb="3">
      <t>ガク</t>
    </rPh>
    <phoneticPr fontId="1"/>
  </si>
  <si>
    <t>残額</t>
    <rPh sb="0" eb="2">
      <t>ザンガク</t>
    </rPh>
    <phoneticPr fontId="1"/>
  </si>
  <si>
    <t>びわ湖大花火大会実行委員会からの入金があり次第姫信より振込む</t>
    <rPh sb="2" eb="13">
      <t>コダイハナビタイカイジッコウイインカイ</t>
    </rPh>
    <rPh sb="16" eb="18">
      <t>ニュウキン</t>
    </rPh>
    <rPh sb="21" eb="23">
      <t>シダイ</t>
    </rPh>
    <rPh sb="23" eb="25">
      <t>ヒメシン</t>
    </rPh>
    <rPh sb="27" eb="29">
      <t>フリコ</t>
    </rPh>
    <phoneticPr fontId="1"/>
  </si>
  <si>
    <t>最終出金額</t>
    <rPh sb="0" eb="2">
      <t>サイシュウ</t>
    </rPh>
    <rPh sb="2" eb="5">
      <t>シュッキンガク</t>
    </rPh>
    <phoneticPr fontId="1"/>
  </si>
  <si>
    <t>ハイエース</t>
    <phoneticPr fontId="1"/>
  </si>
  <si>
    <t>9/19出金</t>
    <rPh sb="4" eb="6">
      <t>シュッキン</t>
    </rPh>
    <phoneticPr fontId="1"/>
  </si>
  <si>
    <t>不足分</t>
    <rPh sb="0" eb="3">
      <t>フソクブン</t>
    </rPh>
    <phoneticPr fontId="1"/>
  </si>
  <si>
    <t>振込手数料込み</t>
    <rPh sb="0" eb="5">
      <t>フリコミテスウリョウ</t>
    </rPh>
    <rPh sb="5" eb="6">
      <t>コ</t>
    </rPh>
    <phoneticPr fontId="1"/>
  </si>
  <si>
    <t>静香通帳</t>
    <rPh sb="0" eb="2">
      <t>シズカ</t>
    </rPh>
    <rPh sb="2" eb="4">
      <t>ツウチョウ</t>
    </rPh>
    <phoneticPr fontId="1"/>
  </si>
  <si>
    <t>宏稀通帳</t>
    <rPh sb="0" eb="2">
      <t>コウキ</t>
    </rPh>
    <rPh sb="2" eb="4">
      <t>ツウチョウ</t>
    </rPh>
    <phoneticPr fontId="1"/>
  </si>
  <si>
    <t>支払い済み</t>
    <rPh sb="0" eb="2">
      <t>シハラ</t>
    </rPh>
    <rPh sb="3" eb="4">
      <t>ズ</t>
    </rPh>
    <phoneticPr fontId="1"/>
  </si>
  <si>
    <t>前計算分</t>
    <rPh sb="0" eb="1">
      <t>ゼン</t>
    </rPh>
    <rPh sb="1" eb="4">
      <t>ケイサンブン</t>
    </rPh>
    <phoneticPr fontId="1"/>
  </si>
  <si>
    <t>立替経費</t>
    <rPh sb="0" eb="2">
      <t>タテカエ</t>
    </rPh>
    <rPh sb="2" eb="4">
      <t>ケイヒ</t>
    </rPh>
    <phoneticPr fontId="1"/>
  </si>
  <si>
    <t>9業者中、1件がUFJなので、8件×220円＝1,760円</t>
    <rPh sb="1" eb="4">
      <t>ギョウシャチュウ</t>
    </rPh>
    <rPh sb="6" eb="7">
      <t>ケン</t>
    </rPh>
    <rPh sb="16" eb="17">
      <t>ケン</t>
    </rPh>
    <rPh sb="21" eb="22">
      <t>エン</t>
    </rPh>
    <rPh sb="28" eb="29">
      <t>エン</t>
    </rPh>
    <phoneticPr fontId="1"/>
  </si>
  <si>
    <t>振込手数料</t>
    <rPh sb="0" eb="2">
      <t>フリコミ</t>
    </rPh>
    <rPh sb="2" eb="5">
      <t>テスウリョウ</t>
    </rPh>
    <phoneticPr fontId="1"/>
  </si>
  <si>
    <t>①</t>
    <phoneticPr fontId="1"/>
  </si>
  <si>
    <t>②</t>
    <phoneticPr fontId="1"/>
  </si>
  <si>
    <t>消費税</t>
    <rPh sb="0" eb="3">
      <t>ショウヒゼイ</t>
    </rPh>
    <phoneticPr fontId="1"/>
  </si>
  <si>
    <t>税金通帳に移動</t>
    <rPh sb="0" eb="4">
      <t>ゼイキンツウチョウ</t>
    </rPh>
    <rPh sb="5" eb="7">
      <t>イドウ</t>
    </rPh>
    <phoneticPr fontId="1"/>
  </si>
  <si>
    <t>最終入金</t>
    <rPh sb="0" eb="4">
      <t>サイシュウニュウキン</t>
    </rPh>
    <phoneticPr fontId="1"/>
  </si>
  <si>
    <t>最終出金</t>
    <rPh sb="0" eb="4">
      <t>サイシュウシュッキン</t>
    </rPh>
    <phoneticPr fontId="1"/>
  </si>
  <si>
    <t>①</t>
    <phoneticPr fontId="1"/>
  </si>
  <si>
    <t>②</t>
    <phoneticPr fontId="1"/>
  </si>
  <si>
    <t>①＋②総合計</t>
    <rPh sb="3" eb="4">
      <t>ソウ</t>
    </rPh>
    <rPh sb="4" eb="6">
      <t>ゴウケイ</t>
    </rPh>
    <phoneticPr fontId="1"/>
  </si>
  <si>
    <t>管理費</t>
    <rPh sb="0" eb="3">
      <t>カンリヒ</t>
    </rPh>
    <phoneticPr fontId="1"/>
  </si>
  <si>
    <t>令和　　　年　　月　　日</t>
    <rPh sb="0" eb="2">
      <t>レイワ</t>
    </rPh>
    <rPh sb="5" eb="6">
      <t>ネン</t>
    </rPh>
    <rPh sb="8" eb="9">
      <t>ガツ</t>
    </rPh>
    <rPh sb="11" eb="12">
      <t>ヒ</t>
    </rPh>
    <phoneticPr fontId="1"/>
  </si>
  <si>
    <t>びわ湖大花火大会実行委員会御中</t>
    <rPh sb="2" eb="3">
      <t>コ</t>
    </rPh>
    <rPh sb="3" eb="8">
      <t>ダイハナビタイカイ</t>
    </rPh>
    <rPh sb="8" eb="13">
      <t>ジッコウイインカイ</t>
    </rPh>
    <rPh sb="13" eb="15">
      <t>オンチュウ</t>
    </rPh>
    <phoneticPr fontId="1"/>
  </si>
  <si>
    <t>下記の通り、ご請求させて頂きますので</t>
    <rPh sb="0" eb="2">
      <t>カキ</t>
    </rPh>
    <rPh sb="3" eb="4">
      <t>トオ</t>
    </rPh>
    <rPh sb="7" eb="9">
      <t>セイキュウ</t>
    </rPh>
    <rPh sb="12" eb="13">
      <t>イタダ</t>
    </rPh>
    <phoneticPr fontId="1"/>
  </si>
  <si>
    <t>ご査収の程、よろしくお願いいたします。</t>
    <rPh sb="1" eb="3">
      <t>サシュウ</t>
    </rPh>
    <rPh sb="4" eb="5">
      <t>ホド</t>
    </rPh>
    <rPh sb="11" eb="12">
      <t>ネガ</t>
    </rPh>
    <phoneticPr fontId="1"/>
  </si>
  <si>
    <t>675-2312</t>
    <phoneticPr fontId="1"/>
  </si>
  <si>
    <t>兵庫県加西市北条町北条1121</t>
    <rPh sb="0" eb="11">
      <t>ヒョウゴケンカサイシホウジョウチョウホウジョウ</t>
    </rPh>
    <phoneticPr fontId="1"/>
  </si>
  <si>
    <t>株式会社CSILead</t>
    <rPh sb="0" eb="4">
      <t>カブシキガイシャ</t>
    </rPh>
    <phoneticPr fontId="1"/>
  </si>
  <si>
    <t>☎0790-20-7223/FAX0790-20-7224</t>
    <phoneticPr fontId="1"/>
  </si>
  <si>
    <t>【登録番号】T-９１４０００１１２６０１２</t>
    <rPh sb="1" eb="5">
      <t>トウロクバンゴウ</t>
    </rPh>
    <phoneticPr fontId="1"/>
  </si>
  <si>
    <t>担当者</t>
    <rPh sb="0" eb="3">
      <t>タントウシャ</t>
    </rPh>
    <phoneticPr fontId="1"/>
  </si>
  <si>
    <t>作成者</t>
    <rPh sb="0" eb="3">
      <t>サクセイシャ</t>
    </rPh>
    <phoneticPr fontId="1"/>
  </si>
  <si>
    <t>検印</t>
    <rPh sb="0" eb="2">
      <t>ケンイン</t>
    </rPh>
    <phoneticPr fontId="1"/>
  </si>
  <si>
    <t>御請求金額</t>
    <rPh sb="0" eb="3">
      <t>ゴセイキュウ</t>
    </rPh>
    <rPh sb="3" eb="5">
      <t>キンガク</t>
    </rPh>
    <phoneticPr fontId="1"/>
  </si>
  <si>
    <t>項目</t>
    <rPh sb="0" eb="2">
      <t>コウモク</t>
    </rPh>
    <phoneticPr fontId="1"/>
  </si>
  <si>
    <t>警備業務委託費用</t>
    <rPh sb="0" eb="2">
      <t>ケイビ</t>
    </rPh>
    <rPh sb="2" eb="4">
      <t>ギョウム</t>
    </rPh>
    <rPh sb="4" eb="8">
      <t>イタクヒヨウ</t>
    </rPh>
    <phoneticPr fontId="1"/>
  </si>
  <si>
    <t>小計①</t>
    <rPh sb="0" eb="2">
      <t>ショウケイ</t>
    </rPh>
    <phoneticPr fontId="1"/>
  </si>
  <si>
    <t>管理費10％</t>
    <rPh sb="0" eb="3">
      <t>カンリヒ</t>
    </rPh>
    <phoneticPr fontId="1"/>
  </si>
  <si>
    <t>小計②</t>
    <rPh sb="0" eb="2">
      <t>ショウケイ</t>
    </rPh>
    <phoneticPr fontId="1"/>
  </si>
  <si>
    <t>消費税計</t>
    <rPh sb="0" eb="3">
      <t>ショウヒゼイ</t>
    </rPh>
    <rPh sb="3" eb="4">
      <t>ケイ</t>
    </rPh>
    <phoneticPr fontId="1"/>
  </si>
  <si>
    <t>請求計①+②</t>
    <rPh sb="0" eb="3">
      <t>セイキュウケイ</t>
    </rPh>
    <phoneticPr fontId="1"/>
  </si>
  <si>
    <r>
      <t>姫路信用金庫　　加西支店　（普通）　</t>
    </r>
    <r>
      <rPr>
        <b/>
        <sz val="11"/>
        <color theme="1"/>
        <rFont val="ＭＳ 明朝"/>
        <family val="1"/>
        <charset val="128"/>
      </rPr>
      <t>０１４５４５９</t>
    </r>
    <r>
      <rPr>
        <sz val="11"/>
        <color theme="1"/>
        <rFont val="ＭＳ 明朝"/>
        <family val="1"/>
        <charset val="128"/>
      </rPr>
      <t>　　株式会社CSILead</t>
    </r>
    <rPh sb="0" eb="6">
      <t>ヒメジシンヨウキンコ</t>
    </rPh>
    <rPh sb="8" eb="12">
      <t>カサイシテン</t>
    </rPh>
    <rPh sb="14" eb="16">
      <t>フツウ</t>
    </rPh>
    <rPh sb="27" eb="31">
      <t>カブシキガイシャ</t>
    </rPh>
    <phoneticPr fontId="1"/>
  </si>
  <si>
    <t>上記口座にお振込みよろしくお願いいたします。</t>
    <rPh sb="0" eb="4">
      <t>ジョウキコウザ</t>
    </rPh>
    <rPh sb="6" eb="8">
      <t>フリコ</t>
    </rPh>
    <rPh sb="14" eb="15">
      <t>ネガ</t>
    </rPh>
    <phoneticPr fontId="1"/>
  </si>
  <si>
    <t>御　　請　　求　　書</t>
    <rPh sb="0" eb="1">
      <t>ゴ</t>
    </rPh>
    <rPh sb="3" eb="4">
      <t>ショウ</t>
    </rPh>
    <rPh sb="6" eb="7">
      <t>モトム</t>
    </rPh>
    <rPh sb="9" eb="10">
      <t>ショ</t>
    </rPh>
    <phoneticPr fontId="1"/>
  </si>
  <si>
    <t>調整差額</t>
    <rPh sb="0" eb="2">
      <t>チョウセイ</t>
    </rPh>
    <rPh sb="2" eb="4">
      <t>サガク</t>
    </rPh>
    <phoneticPr fontId="1"/>
  </si>
  <si>
    <t>祇園祭</t>
    <rPh sb="0" eb="3">
      <t>ギオンマツリ</t>
    </rPh>
    <phoneticPr fontId="1"/>
  </si>
  <si>
    <t>資機材仮設費関連</t>
    <rPh sb="0" eb="3">
      <t>シキザイ</t>
    </rPh>
    <rPh sb="3" eb="8">
      <t>カセツヒカンレン</t>
    </rPh>
    <phoneticPr fontId="1"/>
  </si>
  <si>
    <t>㈱コトナ</t>
    <phoneticPr fontId="1"/>
  </si>
  <si>
    <t>総額・グランド・ヒロトミ</t>
    <rPh sb="0" eb="2">
      <t>ソウガク</t>
    </rPh>
    <phoneticPr fontId="1"/>
  </si>
  <si>
    <t>総額</t>
    <rPh sb="0" eb="2">
      <t>ソウガク</t>
    </rPh>
    <phoneticPr fontId="1"/>
  </si>
  <si>
    <t>オカベ対応</t>
    <rPh sb="3" eb="5">
      <t>タイオウ</t>
    </rPh>
    <phoneticPr fontId="1"/>
  </si>
  <si>
    <t>びわ湖支払</t>
    <rPh sb="3" eb="5">
      <t>シハライ</t>
    </rPh>
    <phoneticPr fontId="1"/>
  </si>
  <si>
    <t>びわ湖支払</t>
    <rPh sb="2" eb="3">
      <t>コ</t>
    </rPh>
    <rPh sb="3" eb="5">
      <t>シハラ</t>
    </rPh>
    <phoneticPr fontId="1"/>
  </si>
  <si>
    <t>入金</t>
    <rPh sb="0" eb="2">
      <t>ニュウキン</t>
    </rPh>
    <phoneticPr fontId="1"/>
  </si>
  <si>
    <t>出金</t>
    <rPh sb="0" eb="2">
      <t>シュッキン</t>
    </rPh>
    <phoneticPr fontId="1"/>
  </si>
  <si>
    <t>残高</t>
    <rPh sb="0" eb="2">
      <t>ザンダカ</t>
    </rPh>
    <phoneticPr fontId="1"/>
  </si>
  <si>
    <t>立替不足分</t>
    <rPh sb="0" eb="2">
      <t>タテカエ</t>
    </rPh>
    <rPh sb="2" eb="5">
      <t>フソクブン</t>
    </rPh>
    <phoneticPr fontId="1"/>
  </si>
  <si>
    <t>預かり消費税①</t>
    <rPh sb="0" eb="1">
      <t>アズ</t>
    </rPh>
    <rPh sb="3" eb="6">
      <t>ショウヒゼイ</t>
    </rPh>
    <phoneticPr fontId="1"/>
  </si>
  <si>
    <t>預かり消費税②</t>
    <rPh sb="0" eb="1">
      <t>アズ</t>
    </rPh>
    <rPh sb="3" eb="6">
      <t>ショウヒゼイ</t>
    </rPh>
    <phoneticPr fontId="1"/>
  </si>
  <si>
    <t>預かり消費税③</t>
    <rPh sb="0" eb="1">
      <t>アズ</t>
    </rPh>
    <rPh sb="3" eb="6">
      <t>ショウヒゼイ</t>
    </rPh>
    <phoneticPr fontId="1"/>
  </si>
  <si>
    <t>びわ湖総計</t>
    <rPh sb="2" eb="3">
      <t>コ</t>
    </rPh>
    <rPh sb="3" eb="5">
      <t>ソウケイ</t>
    </rPh>
    <phoneticPr fontId="1"/>
  </si>
  <si>
    <t>びわ湖警備費</t>
    <rPh sb="2" eb="3">
      <t>コ</t>
    </rPh>
    <rPh sb="3" eb="6">
      <t>ケイビヒ</t>
    </rPh>
    <phoneticPr fontId="1"/>
  </si>
  <si>
    <t>コトナ総計</t>
    <rPh sb="3" eb="5">
      <t>ソウケイ</t>
    </rPh>
    <phoneticPr fontId="1"/>
  </si>
  <si>
    <t>コトナ計画費</t>
    <rPh sb="3" eb="5">
      <t>ケイカク</t>
    </rPh>
    <rPh sb="5" eb="6">
      <t>ヒ</t>
    </rPh>
    <phoneticPr fontId="1"/>
  </si>
  <si>
    <t>預かり消費税④</t>
    <rPh sb="0" eb="1">
      <t>アズ</t>
    </rPh>
    <rPh sb="3" eb="6">
      <t>ショウヒゼイ</t>
    </rPh>
    <phoneticPr fontId="1"/>
  </si>
  <si>
    <t>預かり消費税⑤</t>
    <rPh sb="0" eb="1">
      <t>アズ</t>
    </rPh>
    <rPh sb="3" eb="6">
      <t>ショウヒゼイ</t>
    </rPh>
    <phoneticPr fontId="1"/>
  </si>
  <si>
    <t>和バン</t>
    <rPh sb="0" eb="1">
      <t>カズ</t>
    </rPh>
    <phoneticPr fontId="1"/>
  </si>
  <si>
    <t>残り入金</t>
    <rPh sb="0" eb="1">
      <t>ノコ</t>
    </rPh>
    <rPh sb="2" eb="4">
      <t>ニュウキン</t>
    </rPh>
    <phoneticPr fontId="1"/>
  </si>
  <si>
    <t>預かり消費税</t>
    <rPh sb="0" eb="1">
      <t>アズ</t>
    </rPh>
    <rPh sb="3" eb="6">
      <t>ショウヒゼイ</t>
    </rPh>
    <phoneticPr fontId="1"/>
  </si>
  <si>
    <t>税金通帳に返金</t>
    <rPh sb="0" eb="4">
      <t>ゼイキンツウチョウ</t>
    </rPh>
    <rPh sb="5" eb="7">
      <t>ヘンキン</t>
    </rPh>
    <phoneticPr fontId="1"/>
  </si>
  <si>
    <t>出金</t>
    <rPh sb="0" eb="2">
      <t>シュツキン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</si>
</sst>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0_);[Red]\([$¥-411]#,##0\)"/>
    <numFmt numFmtId="177" formatCode="m/d;@"/>
  </numFmts>
  <fonts count="36"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UD デジタル 教科書体 N-R"/>
      <family val="1"/>
      <charset val="128"/>
    </font>
    <font>
      <sz val="11"/>
      <name val="UD デジタル 教科書体 N-R"/>
      <family val="1"/>
      <charset val="128"/>
    </font>
    <font>
      <b/>
      <sz val="18"/>
      <color theme="1"/>
      <name val="UD デジタル 教科書体 N-R"/>
      <family val="1"/>
      <charset val="128"/>
    </font>
    <font>
      <sz val="26"/>
      <color theme="1"/>
      <name val="UD デジタル 教科書体 NP-B"/>
      <family val="1"/>
      <charset val="128"/>
    </font>
    <font>
      <sz val="36"/>
      <color theme="1"/>
      <name val="UD デジタル 教科書体 NP-B"/>
      <family val="1"/>
      <charset val="128"/>
    </font>
    <font>
      <sz val="72"/>
      <color theme="1"/>
      <name val="UD デジタル 教科書体 NP-B"/>
      <family val="1"/>
      <charset val="128"/>
    </font>
    <font>
      <sz val="40"/>
      <color theme="1"/>
      <name val="UD デジタル 教科書体 NP-B"/>
      <family val="1"/>
      <charset val="128"/>
    </font>
    <font>
      <sz val="22"/>
      <color theme="1"/>
      <name val="UD デジタル 教科書体 NP-R"/>
      <family val="1"/>
      <charset val="128"/>
    </font>
    <font>
      <sz val="24"/>
      <color theme="1"/>
      <name val="UD デジタル 教科書体 NP-R"/>
      <family val="1"/>
      <charset val="128"/>
    </font>
    <font>
      <sz val="26"/>
      <color theme="1"/>
      <name val="UD デジタル 教科書体 NP-R"/>
      <family val="1"/>
      <charset val="128"/>
    </font>
    <font>
      <sz val="11"/>
      <color theme="1"/>
      <name val="UD デジタル 教科書体 NP-R"/>
      <family val="1"/>
      <charset val="128"/>
    </font>
    <font>
      <sz val="12"/>
      <color theme="1"/>
      <name val="UD デジタル 教科書体 NP-R"/>
      <family val="1"/>
      <charset val="128"/>
    </font>
    <font>
      <sz val="14"/>
      <color theme="1"/>
      <name val="UD デジタル 教科書体 NP-R"/>
      <family val="1"/>
      <charset val="128"/>
    </font>
    <font>
      <b/>
      <sz val="24"/>
      <color theme="1"/>
      <name val="UD デジタル 教科書体 NP-R"/>
      <family val="1"/>
      <charset val="128"/>
    </font>
    <font>
      <sz val="28"/>
      <color theme="1"/>
      <name val="UD デジタル 教科書体 NP-R"/>
      <family val="1"/>
      <charset val="128"/>
    </font>
    <font>
      <sz val="36"/>
      <color theme="1"/>
      <name val="UD デジタル 教科書体 NP-R"/>
      <family val="1"/>
      <charset val="128"/>
    </font>
    <font>
      <b/>
      <sz val="22"/>
      <color theme="1"/>
      <name val="UD デジタル 教科書体 NP-R"/>
      <family val="1"/>
      <charset val="128"/>
    </font>
    <font>
      <sz val="20"/>
      <color theme="1"/>
      <name val="UD デジタル 教科書体 NP-R"/>
      <family val="1"/>
      <charset val="128"/>
    </font>
    <font>
      <sz val="18"/>
      <color theme="1"/>
      <name val="UD デジタル 教科書体 NP-R"/>
      <family val="1"/>
      <charset val="128"/>
    </font>
    <font>
      <sz val="16"/>
      <color theme="1"/>
      <name val="UD デジタル 教科書体 NP-R"/>
      <family val="1"/>
      <charset val="128"/>
    </font>
    <font>
      <b/>
      <sz val="16"/>
      <color theme="1"/>
      <name val="UD デジタル 教科書体 NP-R"/>
      <family val="1"/>
      <charset val="128"/>
    </font>
    <font>
      <b/>
      <sz val="18"/>
      <color theme="1"/>
      <name val="UD デジタル 教科書体 NP-R"/>
      <family val="1"/>
      <charset val="128"/>
    </font>
    <font>
      <b/>
      <sz val="20"/>
      <color theme="1"/>
      <name val="UD デジタル 教科書体 NP-R"/>
      <family val="1"/>
      <charset val="128"/>
    </font>
    <font>
      <sz val="22"/>
      <color rgb="FFFF0000"/>
      <name val="UD デジタル 教科書体 NP-R"/>
      <family val="1"/>
      <charset val="128"/>
    </font>
    <font>
      <b/>
      <sz val="11"/>
      <color rgb="FFFF0000"/>
      <name val="UD デジタル 教科書体 NP-R"/>
      <family val="1"/>
      <charset val="128"/>
    </font>
    <font>
      <sz val="11"/>
      <color theme="1"/>
      <name val="ＭＳ 明朝"/>
      <family val="1"/>
      <charset val="128"/>
    </font>
    <font>
      <b/>
      <sz val="11"/>
      <color theme="1"/>
      <name val="ＭＳ 明朝"/>
      <family val="1"/>
      <charset val="128"/>
    </font>
    <font>
      <sz val="9"/>
      <color theme="1"/>
      <name val="ＭＳ 明朝"/>
      <family val="1"/>
      <charset val="128"/>
    </font>
    <font>
      <b/>
      <sz val="12"/>
      <color theme="1"/>
      <name val="ＭＳ 明朝"/>
      <family val="1"/>
      <charset val="128"/>
    </font>
    <font>
      <b/>
      <sz val="7"/>
      <color theme="1"/>
      <name val="ＭＳ 明朝"/>
      <family val="1"/>
      <charset val="128"/>
    </font>
    <font>
      <b/>
      <sz val="14"/>
      <color theme="1"/>
      <name val="ＭＳ 明朝"/>
      <family val="1"/>
      <charset val="128"/>
    </font>
    <font>
      <b/>
      <sz val="18"/>
      <color theme="1"/>
      <name val="ＭＳ 明朝"/>
      <family val="1"/>
      <charset val="128"/>
    </font>
    <font>
      <b/>
      <sz val="22"/>
      <color theme="1"/>
      <name val="ＭＳ 明朝"/>
      <family val="1"/>
      <charset val="128"/>
    </font>
  </fonts>
  <fills count="10">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theme="8" tint="0.39997558519241921"/>
        <bgColor indexed="64"/>
      </patternFill>
    </fill>
    <fill>
      <patternFill patternType="solid">
        <fgColor rgb="FFCCFFFF"/>
        <bgColor indexed="64"/>
      </patternFill>
    </fill>
    <fill>
      <patternFill patternType="solid">
        <fgColor rgb="FFCC99FF"/>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thin">
        <color indexed="64"/>
      </bottom>
      <diagonal/>
    </border>
  </borders>
  <cellStyleXfs count="2">
    <xf numFmtId="0" fontId="0" fillId="0" borderId="0">
      <alignment vertical="center"/>
    </xf>
    <xf numFmtId="6" fontId="2" fillId="0" borderId="0" applyFont="0" applyFill="0" applyBorder="0" applyAlignment="0" applyProtection="0">
      <alignment vertical="center"/>
    </xf>
  </cellStyleXfs>
  <cellXfs count="1077">
    <xf numFmtId="0" fontId="0" fillId="0" borderId="0" xfId="0">
      <alignment vertical="center"/>
    </xf>
    <xf numFmtId="0" fontId="3" fillId="0" borderId="0" xfId="0" applyFont="1">
      <alignment vertical="center"/>
    </xf>
    <xf numFmtId="0" fontId="3" fillId="0" borderId="1" xfId="0" applyFont="1" applyBorder="1">
      <alignment vertical="center"/>
    </xf>
    <xf numFmtId="6" fontId="3" fillId="0" borderId="1" xfId="1" applyFont="1" applyBorder="1">
      <alignment vertical="center"/>
    </xf>
    <xf numFmtId="6" fontId="3" fillId="0" borderId="5" xfId="1" applyFont="1" applyBorder="1">
      <alignment vertical="center"/>
    </xf>
    <xf numFmtId="0" fontId="3" fillId="0" borderId="14" xfId="0" applyFont="1" applyBorder="1" applyAlignment="1">
      <alignment horizontal="right" vertical="center"/>
    </xf>
    <xf numFmtId="6" fontId="3" fillId="0" borderId="7" xfId="1" applyFont="1" applyBorder="1">
      <alignment vertical="center"/>
    </xf>
    <xf numFmtId="6" fontId="3" fillId="0" borderId="41" xfId="1" applyFont="1" applyBorder="1">
      <alignment vertical="center"/>
    </xf>
    <xf numFmtId="0" fontId="3" fillId="0" borderId="0" xfId="0" applyFont="1" applyAlignment="1">
      <alignment horizontal="right" vertical="center"/>
    </xf>
    <xf numFmtId="6" fontId="3" fillId="0" borderId="57" xfId="1" applyFont="1" applyFill="1" applyBorder="1">
      <alignment vertical="center"/>
    </xf>
    <xf numFmtId="6" fontId="3" fillId="0" borderId="7" xfId="0" applyNumberFormat="1" applyFont="1" applyBorder="1">
      <alignment vertical="center"/>
    </xf>
    <xf numFmtId="6" fontId="3" fillId="0" borderId="57" xfId="0" applyNumberFormat="1" applyFont="1" applyBorder="1">
      <alignment vertical="center"/>
    </xf>
    <xf numFmtId="0" fontId="3" fillId="0" borderId="29" xfId="0" applyFont="1" applyBorder="1" applyAlignment="1">
      <alignment horizontal="right" vertical="center"/>
    </xf>
    <xf numFmtId="0" fontId="3" fillId="0" borderId="25" xfId="0" applyFont="1" applyBorder="1" applyAlignment="1">
      <alignment horizontal="right" vertical="center"/>
    </xf>
    <xf numFmtId="6" fontId="3" fillId="0" borderId="0" xfId="1" applyFont="1">
      <alignment vertical="center"/>
    </xf>
    <xf numFmtId="0" fontId="3" fillId="0" borderId="3" xfId="0" applyFont="1" applyBorder="1">
      <alignment vertical="center"/>
    </xf>
    <xf numFmtId="0" fontId="4" fillId="0" borderId="1" xfId="0" applyFont="1" applyBorder="1">
      <alignment vertical="center"/>
    </xf>
    <xf numFmtId="0" fontId="3" fillId="0" borderId="5" xfId="0" applyFont="1" applyBorder="1" applyAlignment="1">
      <alignment horizontal="left" vertical="center"/>
    </xf>
    <xf numFmtId="0" fontId="3" fillId="0" borderId="43" xfId="0" applyFont="1" applyBorder="1" applyAlignment="1">
      <alignment horizontal="right" vertical="center"/>
    </xf>
    <xf numFmtId="0" fontId="3" fillId="0" borderId="2" xfId="0" applyFont="1" applyBorder="1" applyAlignment="1">
      <alignment horizontal="right" vertical="center"/>
    </xf>
    <xf numFmtId="0" fontId="3" fillId="0" borderId="45" xfId="0" applyFont="1" applyBorder="1" applyAlignment="1">
      <alignment horizontal="right" vertical="center"/>
    </xf>
    <xf numFmtId="6" fontId="3" fillId="0" borderId="49" xfId="1" applyFont="1" applyBorder="1">
      <alignment vertical="center"/>
    </xf>
    <xf numFmtId="6" fontId="3" fillId="0" borderId="0" xfId="1" applyFont="1" applyBorder="1">
      <alignment vertical="center"/>
    </xf>
    <xf numFmtId="0" fontId="3" fillId="0" borderId="1" xfId="0" applyFont="1" applyBorder="1" applyAlignment="1">
      <alignment horizontal="left" vertical="center"/>
    </xf>
    <xf numFmtId="0" fontId="6" fillId="0" borderId="0" xfId="0" applyFont="1">
      <alignment vertical="center"/>
    </xf>
    <xf numFmtId="0" fontId="10" fillId="2" borderId="7" xfId="0" applyFont="1" applyFill="1" applyBorder="1" applyAlignment="1">
      <alignment horizontal="center" vertical="center" shrinkToFit="1"/>
    </xf>
    <xf numFmtId="0" fontId="13" fillId="0" borderId="0" xfId="0" applyFont="1">
      <alignment vertical="center"/>
    </xf>
    <xf numFmtId="0" fontId="10" fillId="3" borderId="8" xfId="0"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2" fillId="3" borderId="9" xfId="0" applyFont="1" applyFill="1" applyBorder="1" applyAlignment="1">
      <alignment horizontal="center" vertical="center" shrinkToFit="1"/>
    </xf>
    <xf numFmtId="0" fontId="10" fillId="3" borderId="12" xfId="0" applyFont="1" applyFill="1" applyBorder="1" applyAlignment="1">
      <alignment horizontal="center" vertical="center" shrinkToFit="1"/>
    </xf>
    <xf numFmtId="0" fontId="12" fillId="3" borderId="12" xfId="0" applyFont="1" applyFill="1" applyBorder="1" applyAlignment="1">
      <alignment horizontal="center" vertical="center" shrinkToFit="1"/>
    </xf>
    <xf numFmtId="0" fontId="10" fillId="3" borderId="10" xfId="0" applyFont="1" applyFill="1" applyBorder="1" applyAlignment="1">
      <alignment horizontal="center" vertical="center" shrinkToFit="1"/>
    </xf>
    <xf numFmtId="0" fontId="12" fillId="3" borderId="10" xfId="0" applyFont="1" applyFill="1" applyBorder="1" applyAlignment="1">
      <alignment horizontal="center" vertical="center" shrinkToFit="1"/>
    </xf>
    <xf numFmtId="0" fontId="10" fillId="0" borderId="0" xfId="0" applyFont="1" applyAlignment="1">
      <alignment vertical="center" shrinkToFit="1"/>
    </xf>
    <xf numFmtId="0" fontId="12" fillId="0" borderId="0" xfId="0" applyFont="1" applyAlignment="1">
      <alignment vertical="center" shrinkToFit="1"/>
    </xf>
    <xf numFmtId="49" fontId="12" fillId="0" borderId="0" xfId="0" applyNumberFormat="1" applyFont="1" applyAlignment="1">
      <alignment vertical="center" shrinkToFit="1"/>
    </xf>
    <xf numFmtId="6" fontId="12" fillId="0" borderId="0" xfId="1" applyFont="1" applyAlignment="1">
      <alignment horizontal="right" vertical="center" shrinkToFit="1"/>
    </xf>
    <xf numFmtId="6" fontId="12" fillId="0" borderId="0" xfId="1" applyFont="1" applyBorder="1" applyAlignment="1">
      <alignment vertical="center" shrinkToFit="1"/>
    </xf>
    <xf numFmtId="6" fontId="12" fillId="0" borderId="0" xfId="1" applyFont="1" applyBorder="1" applyAlignment="1">
      <alignment horizontal="right" vertical="center" shrinkToFit="1"/>
    </xf>
    <xf numFmtId="0" fontId="13" fillId="0" borderId="0" xfId="0" applyFont="1" applyAlignment="1">
      <alignment horizontal="left" vertical="center"/>
    </xf>
    <xf numFmtId="6" fontId="13" fillId="0" borderId="0" xfId="1" applyFont="1">
      <alignment vertical="center"/>
    </xf>
    <xf numFmtId="176" fontId="13" fillId="0" borderId="0" xfId="0" applyNumberFormat="1" applyFont="1">
      <alignment vertical="center"/>
    </xf>
    <xf numFmtId="0" fontId="13" fillId="0" borderId="1" xfId="0" applyFont="1" applyBorder="1">
      <alignment vertical="center"/>
    </xf>
    <xf numFmtId="0" fontId="13" fillId="0" borderId="1" xfId="0" applyFont="1" applyBorder="1" applyAlignment="1">
      <alignment horizontal="right" vertical="center"/>
    </xf>
    <xf numFmtId="6" fontId="13" fillId="0" borderId="1" xfId="1" applyFont="1" applyBorder="1">
      <alignment vertical="center"/>
    </xf>
    <xf numFmtId="6" fontId="13" fillId="0" borderId="41" xfId="1" applyFont="1" applyBorder="1">
      <alignment vertical="center"/>
    </xf>
    <xf numFmtId="6" fontId="13" fillId="0" borderId="7" xfId="1" applyFont="1" applyBorder="1">
      <alignment vertical="center"/>
    </xf>
    <xf numFmtId="0" fontId="15" fillId="0" borderId="0" xfId="0" applyFont="1">
      <alignment vertical="center"/>
    </xf>
    <xf numFmtId="6" fontId="13" fillId="0" borderId="0" xfId="1" applyFont="1" applyBorder="1">
      <alignment vertical="center"/>
    </xf>
    <xf numFmtId="6" fontId="12" fillId="0" borderId="0" xfId="1" applyFont="1" applyAlignment="1">
      <alignment horizontal="right" shrinkToFit="1"/>
    </xf>
    <xf numFmtId="0" fontId="12" fillId="3" borderId="22" xfId="0" applyFont="1" applyFill="1" applyBorder="1" applyAlignment="1">
      <alignment horizontal="center" vertical="center" shrinkToFit="1"/>
    </xf>
    <xf numFmtId="0" fontId="10" fillId="3" borderId="22" xfId="0" applyFont="1" applyFill="1" applyBorder="1" applyAlignment="1">
      <alignment horizontal="center" vertical="center" shrinkToFit="1"/>
    </xf>
    <xf numFmtId="0" fontId="10" fillId="3" borderId="23" xfId="0" applyFont="1" applyFill="1" applyBorder="1" applyAlignment="1">
      <alignment horizontal="center" vertical="center" shrinkToFit="1"/>
    </xf>
    <xf numFmtId="6" fontId="12" fillId="3" borderId="0" xfId="1" applyFont="1" applyFill="1" applyBorder="1" applyAlignment="1">
      <alignment horizontal="center" vertical="center" shrinkToFit="1"/>
    </xf>
    <xf numFmtId="0" fontId="10" fillId="3" borderId="0" xfId="0" applyFont="1" applyFill="1" applyAlignment="1">
      <alignment horizontal="center" vertical="center" shrinkToFit="1"/>
    </xf>
    <xf numFmtId="0" fontId="12" fillId="3" borderId="0" xfId="0" applyFont="1" applyFill="1" applyAlignment="1">
      <alignment horizontal="center" vertical="center" shrinkToFit="1"/>
    </xf>
    <xf numFmtId="0" fontId="10" fillId="3" borderId="37" xfId="0" applyFont="1" applyFill="1" applyBorder="1" applyAlignment="1">
      <alignment horizontal="center" vertical="center" shrinkToFit="1"/>
    </xf>
    <xf numFmtId="6" fontId="12" fillId="3" borderId="37" xfId="1" applyFont="1" applyFill="1" applyBorder="1" applyAlignment="1">
      <alignment horizontal="center" vertical="center" shrinkToFit="1"/>
    </xf>
    <xf numFmtId="0" fontId="12" fillId="3" borderId="37" xfId="0" applyFont="1" applyFill="1" applyBorder="1" applyAlignment="1">
      <alignment horizontal="center" vertical="center" shrinkToFit="1"/>
    </xf>
    <xf numFmtId="0" fontId="10" fillId="0" borderId="0" xfId="0" applyFont="1" applyAlignment="1">
      <alignment horizontal="right" vertical="center" shrinkToFit="1"/>
    </xf>
    <xf numFmtId="0" fontId="12" fillId="0" borderId="0" xfId="0" applyFont="1" applyAlignment="1">
      <alignment horizontal="right" vertical="center" shrinkToFit="1"/>
    </xf>
    <xf numFmtId="0" fontId="10" fillId="0" borderId="14" xfId="0" applyFont="1" applyBorder="1" applyAlignment="1">
      <alignment horizontal="center" vertical="center" shrinkToFit="1"/>
    </xf>
    <xf numFmtId="0" fontId="10" fillId="0" borderId="0" xfId="0" applyFont="1" applyAlignment="1">
      <alignment horizontal="center" vertical="center" shrinkToFit="1"/>
    </xf>
    <xf numFmtId="6" fontId="12" fillId="0" borderId="0" xfId="1" applyFont="1" applyBorder="1" applyAlignment="1">
      <alignment horizontal="center" shrinkToFit="1"/>
    </xf>
    <xf numFmtId="0" fontId="10" fillId="0" borderId="29" xfId="0" applyFont="1" applyBorder="1" applyAlignment="1">
      <alignment vertical="center" shrinkToFit="1"/>
    </xf>
    <xf numFmtId="0" fontId="11" fillId="0" borderId="0" xfId="0" applyFont="1" applyAlignment="1">
      <alignment vertical="center" shrinkToFit="1"/>
    </xf>
    <xf numFmtId="6" fontId="11" fillId="0" borderId="0" xfId="1" applyFont="1" applyAlignment="1">
      <alignment horizontal="right" vertical="center" shrinkToFit="1"/>
    </xf>
    <xf numFmtId="0" fontId="11" fillId="0" borderId="0" xfId="0" applyFont="1">
      <alignment vertical="center"/>
    </xf>
    <xf numFmtId="49" fontId="11" fillId="0" borderId="0" xfId="0" applyNumberFormat="1" applyFont="1" applyAlignment="1">
      <alignment vertical="center" shrinkToFit="1"/>
    </xf>
    <xf numFmtId="6" fontId="11" fillId="0" borderId="2" xfId="0" applyNumberFormat="1" applyFont="1" applyBorder="1" applyAlignment="1">
      <alignment horizontal="center" vertical="center"/>
    </xf>
    <xf numFmtId="6" fontId="11" fillId="0" borderId="0" xfId="1" applyFont="1" applyBorder="1" applyAlignment="1">
      <alignment horizontal="right" vertical="center" shrinkToFit="1"/>
    </xf>
    <xf numFmtId="6" fontId="11" fillId="0" borderId="2" xfId="1" applyFont="1" applyBorder="1" applyAlignment="1">
      <alignment vertical="center" shrinkToFit="1"/>
    </xf>
    <xf numFmtId="0" fontId="12" fillId="4" borderId="9" xfId="0" applyFont="1" applyFill="1" applyBorder="1" applyAlignment="1">
      <alignment horizontal="center" vertical="center" shrinkToFit="1"/>
    </xf>
    <xf numFmtId="0" fontId="12" fillId="3" borderId="34" xfId="0" applyFont="1" applyFill="1" applyBorder="1" applyAlignment="1">
      <alignment horizontal="center" vertical="center" shrinkToFit="1"/>
    </xf>
    <xf numFmtId="0" fontId="10" fillId="3" borderId="11" xfId="0" applyFont="1" applyFill="1" applyBorder="1" applyAlignment="1">
      <alignment horizontal="center" vertical="center" shrinkToFit="1"/>
    </xf>
    <xf numFmtId="6" fontId="12" fillId="3" borderId="32" xfId="1" applyFont="1" applyFill="1" applyBorder="1" applyAlignment="1">
      <alignment horizontal="center" vertical="center" shrinkToFit="1"/>
    </xf>
    <xf numFmtId="0" fontId="12" fillId="4" borderId="8" xfId="0" applyFont="1" applyFill="1" applyBorder="1" applyAlignment="1">
      <alignment horizontal="center" vertical="center" shrinkToFit="1"/>
    </xf>
    <xf numFmtId="0" fontId="12" fillId="4" borderId="10" xfId="0" applyFont="1" applyFill="1" applyBorder="1" applyAlignment="1">
      <alignment horizontal="center" vertical="center" shrinkToFit="1"/>
    </xf>
    <xf numFmtId="0" fontId="12" fillId="4" borderId="12" xfId="0" applyFont="1" applyFill="1" applyBorder="1" applyAlignment="1">
      <alignment horizontal="center" vertical="center" shrinkToFit="1"/>
    </xf>
    <xf numFmtId="0" fontId="12" fillId="3" borderId="22" xfId="0" applyFont="1" applyFill="1" applyBorder="1" applyAlignment="1">
      <alignment vertical="center" shrinkToFit="1"/>
    </xf>
    <xf numFmtId="0" fontId="10" fillId="3" borderId="37" xfId="0" applyFont="1" applyFill="1" applyBorder="1" applyAlignment="1">
      <alignment horizontal="left" vertical="center" shrinkToFit="1"/>
    </xf>
    <xf numFmtId="56" fontId="10" fillId="3" borderId="37" xfId="0" applyNumberFormat="1" applyFont="1" applyFill="1" applyBorder="1" applyAlignment="1">
      <alignment horizontal="left" vertical="top" shrinkToFit="1"/>
    </xf>
    <xf numFmtId="0" fontId="12" fillId="3" borderId="39" xfId="0" applyFont="1" applyFill="1" applyBorder="1" applyAlignment="1">
      <alignment vertical="center" shrinkToFit="1"/>
    </xf>
    <xf numFmtId="0" fontId="12" fillId="3" borderId="37" xfId="0" applyFont="1" applyFill="1" applyBorder="1" applyAlignment="1">
      <alignment vertical="center" shrinkToFit="1"/>
    </xf>
    <xf numFmtId="0" fontId="12" fillId="3" borderId="40" xfId="0" applyFont="1" applyFill="1" applyBorder="1" applyAlignment="1">
      <alignment vertical="center" shrinkToFit="1"/>
    </xf>
    <xf numFmtId="0" fontId="12" fillId="3" borderId="11" xfId="0" applyFont="1" applyFill="1" applyBorder="1" applyAlignment="1">
      <alignment vertical="center" shrinkToFit="1"/>
    </xf>
    <xf numFmtId="49" fontId="12" fillId="3" borderId="39" xfId="0" applyNumberFormat="1" applyFont="1" applyFill="1" applyBorder="1" applyAlignment="1">
      <alignment vertical="center" shrinkToFit="1"/>
    </xf>
    <xf numFmtId="49" fontId="12" fillId="3" borderId="37" xfId="0" applyNumberFormat="1" applyFont="1" applyFill="1" applyBorder="1" applyAlignment="1">
      <alignment vertical="center" shrinkToFit="1"/>
    </xf>
    <xf numFmtId="49" fontId="12" fillId="3" borderId="40" xfId="0" applyNumberFormat="1" applyFont="1" applyFill="1" applyBorder="1" applyAlignment="1">
      <alignment vertical="center" shrinkToFit="1"/>
    </xf>
    <xf numFmtId="0" fontId="13" fillId="0" borderId="0" xfId="0" applyFont="1" applyAlignment="1">
      <alignment horizontal="right" vertical="center"/>
    </xf>
    <xf numFmtId="6" fontId="21" fillId="0" borderId="44" xfId="1" applyFont="1" applyBorder="1" applyAlignment="1">
      <alignment vertical="center" shrinkToFit="1"/>
    </xf>
    <xf numFmtId="6" fontId="21" fillId="0" borderId="0" xfId="1" applyFont="1" applyAlignment="1">
      <alignment vertical="center" shrinkToFit="1"/>
    </xf>
    <xf numFmtId="6" fontId="12" fillId="0" borderId="1" xfId="1" applyFont="1" applyBorder="1" applyAlignment="1">
      <alignment horizontal="right" vertical="center" shrinkToFit="1"/>
    </xf>
    <xf numFmtId="6" fontId="12" fillId="0" borderId="0" xfId="1" applyFont="1" applyBorder="1" applyAlignment="1">
      <alignment horizontal="right" shrinkToFit="1"/>
    </xf>
    <xf numFmtId="49" fontId="12" fillId="0" borderId="0" xfId="0" applyNumberFormat="1" applyFont="1" applyAlignment="1">
      <alignment horizontal="right" vertical="center" shrinkToFit="1"/>
    </xf>
    <xf numFmtId="0" fontId="24" fillId="0" borderId="0" xfId="0" applyFont="1">
      <alignment vertical="center"/>
    </xf>
    <xf numFmtId="0" fontId="24" fillId="0" borderId="26" xfId="0" applyFont="1" applyBorder="1">
      <alignment vertical="center"/>
    </xf>
    <xf numFmtId="0" fontId="24" fillId="3" borderId="0" xfId="0" applyFont="1" applyFill="1" applyAlignment="1">
      <alignment horizontal="center" vertical="center"/>
    </xf>
    <xf numFmtId="0" fontId="10" fillId="3" borderId="26" xfId="0" applyFont="1" applyFill="1" applyBorder="1" applyAlignment="1">
      <alignment vertical="center" shrinkToFit="1"/>
    </xf>
    <xf numFmtId="0" fontId="10" fillId="3" borderId="0" xfId="0" applyFont="1" applyFill="1" applyAlignment="1">
      <alignment vertical="center" shrinkToFit="1"/>
    </xf>
    <xf numFmtId="0" fontId="28" fillId="0" borderId="0" xfId="0" applyFont="1">
      <alignment vertical="center"/>
    </xf>
    <xf numFmtId="0" fontId="28" fillId="0" borderId="1" xfId="0" applyFont="1" applyBorder="1" applyAlignment="1">
      <alignment horizontal="center" vertical="center"/>
    </xf>
    <xf numFmtId="0" fontId="28" fillId="0" borderId="16" xfId="0" applyFont="1" applyBorder="1">
      <alignment vertical="center"/>
    </xf>
    <xf numFmtId="0" fontId="28" fillId="0" borderId="28" xfId="0" applyFont="1" applyBorder="1" applyAlignment="1">
      <alignment horizontal="right" vertical="center"/>
    </xf>
    <xf numFmtId="0" fontId="28" fillId="0" borderId="13" xfId="0" applyFont="1" applyBorder="1" applyAlignment="1">
      <alignment horizontal="right" vertical="center"/>
    </xf>
    <xf numFmtId="0" fontId="28" fillId="0" borderId="19" xfId="0" applyFont="1" applyBorder="1" applyAlignment="1">
      <alignment horizontal="right" vertical="center"/>
    </xf>
    <xf numFmtId="0" fontId="28" fillId="0" borderId="26" xfId="0" applyFont="1" applyBorder="1" applyAlignment="1">
      <alignment horizontal="right" vertical="center"/>
    </xf>
    <xf numFmtId="0" fontId="29" fillId="0" borderId="31" xfId="0" applyFont="1" applyBorder="1" applyAlignment="1">
      <alignment horizontal="right" vertical="center"/>
    </xf>
    <xf numFmtId="0" fontId="28" fillId="0" borderId="24" xfId="0" applyFont="1" applyBorder="1" applyAlignment="1">
      <alignment horizontal="right" vertical="center"/>
    </xf>
    <xf numFmtId="6" fontId="11" fillId="0" borderId="0" xfId="1" applyFont="1" applyAlignment="1">
      <alignment horizontal="center" vertical="center" shrinkToFit="1"/>
    </xf>
    <xf numFmtId="6" fontId="21" fillId="0" borderId="0" xfId="1" applyFont="1" applyAlignment="1">
      <alignment horizontal="left" vertical="center" shrinkToFit="1"/>
    </xf>
    <xf numFmtId="0" fontId="18" fillId="0" borderId="0" xfId="0" applyFont="1" applyAlignment="1">
      <alignment horizontal="center" shrinkToFit="1"/>
    </xf>
    <xf numFmtId="6" fontId="12" fillId="3" borderId="0" xfId="1" applyFont="1" applyFill="1" applyBorder="1" applyAlignment="1">
      <alignment horizontal="right" vertical="center" shrinkToFit="1"/>
    </xf>
    <xf numFmtId="49" fontId="12" fillId="3" borderId="0" xfId="0" applyNumberFormat="1" applyFont="1" applyFill="1" applyAlignment="1">
      <alignment horizontal="center" vertical="center" shrinkToFit="1"/>
    </xf>
    <xf numFmtId="0" fontId="10" fillId="0" borderId="0" xfId="0" applyFont="1">
      <alignment vertical="center"/>
    </xf>
    <xf numFmtId="0" fontId="19" fillId="0" borderId="26" xfId="0" applyFont="1" applyBorder="1">
      <alignment vertical="center"/>
    </xf>
    <xf numFmtId="0" fontId="19" fillId="0" borderId="0" xfId="0" applyFont="1">
      <alignment vertical="center"/>
    </xf>
    <xf numFmtId="6" fontId="10" fillId="0" borderId="0" xfId="1" applyFont="1" applyBorder="1" applyAlignment="1">
      <alignment horizontal="right" vertical="center" shrinkToFit="1"/>
    </xf>
    <xf numFmtId="6" fontId="10" fillId="0" borderId="0" xfId="1" applyFont="1" applyAlignment="1">
      <alignment vertical="center" shrinkToFit="1"/>
    </xf>
    <xf numFmtId="0" fontId="10" fillId="0" borderId="1" xfId="0" applyFont="1" applyBorder="1" applyAlignment="1">
      <alignment vertical="center" shrinkToFit="1"/>
    </xf>
    <xf numFmtId="0" fontId="10" fillId="0" borderId="91" xfId="0" applyFont="1" applyBorder="1" applyAlignment="1">
      <alignment vertical="center" shrinkToFit="1"/>
    </xf>
    <xf numFmtId="0" fontId="10" fillId="0" borderId="5" xfId="0" applyFont="1" applyBorder="1" applyAlignment="1">
      <alignment vertical="center" shrinkToFit="1"/>
    </xf>
    <xf numFmtId="6" fontId="10" fillId="0" borderId="31" xfId="0" applyNumberFormat="1" applyFont="1" applyBorder="1" applyAlignment="1">
      <alignment horizontal="center" vertical="center" shrinkToFit="1"/>
    </xf>
    <xf numFmtId="0" fontId="10" fillId="0" borderId="32" xfId="0" applyFont="1" applyBorder="1" applyAlignment="1">
      <alignment horizontal="center" vertical="center" shrinkToFit="1"/>
    </xf>
    <xf numFmtId="0" fontId="10" fillId="0" borderId="33" xfId="0" applyFont="1" applyBorder="1" applyAlignment="1">
      <alignment horizontal="center" vertical="center" shrinkToFit="1"/>
    </xf>
    <xf numFmtId="177" fontId="22" fillId="0" borderId="45" xfId="0" applyNumberFormat="1"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4" xfId="0" applyFont="1" applyBorder="1" applyAlignment="1">
      <alignment horizontal="center" vertical="center" shrinkToFit="1"/>
    </xf>
    <xf numFmtId="6" fontId="10" fillId="0" borderId="1" xfId="1" applyFont="1" applyBorder="1" applyAlignment="1">
      <alignment horizontal="right" vertical="center" shrinkToFit="1"/>
    </xf>
    <xf numFmtId="0" fontId="10" fillId="4" borderId="3" xfId="0" applyFont="1" applyFill="1" applyBorder="1" applyAlignment="1">
      <alignment horizontal="center" vertical="center" shrinkToFit="1"/>
    </xf>
    <xf numFmtId="0" fontId="10" fillId="4" borderId="14" xfId="0" applyFont="1" applyFill="1" applyBorder="1" applyAlignment="1">
      <alignment horizontal="center" vertical="center" shrinkToFit="1"/>
    </xf>
    <xf numFmtId="0" fontId="10" fillId="4" borderId="4" xfId="0" applyFont="1" applyFill="1" applyBorder="1" applyAlignment="1">
      <alignment horizontal="center" vertical="center" shrinkToFit="1"/>
    </xf>
    <xf numFmtId="0" fontId="10" fillId="0" borderId="0" xfId="0" applyFont="1" applyAlignment="1">
      <alignment horizontal="right" vertical="center" shrinkToFit="1"/>
    </xf>
    <xf numFmtId="6" fontId="10" fillId="0" borderId="31" xfId="1" applyFont="1" applyBorder="1" applyAlignment="1">
      <alignment vertical="center" shrinkToFit="1"/>
    </xf>
    <xf numFmtId="6" fontId="10" fillId="0" borderId="32" xfId="1" applyFont="1" applyBorder="1" applyAlignment="1">
      <alignment vertical="center" shrinkToFit="1"/>
    </xf>
    <xf numFmtId="6" fontId="10" fillId="0" borderId="33" xfId="1" applyFont="1" applyBorder="1" applyAlignment="1">
      <alignment vertical="center" shrinkToFit="1"/>
    </xf>
    <xf numFmtId="0" fontId="10" fillId="0" borderId="0" xfId="0" applyFont="1" applyAlignment="1">
      <alignment horizontal="center" vertical="center" shrinkToFit="1"/>
    </xf>
    <xf numFmtId="6" fontId="10" fillId="4" borderId="1" xfId="1" applyFont="1" applyFill="1" applyBorder="1" applyAlignment="1">
      <alignment horizontal="right" vertical="center" shrinkToFit="1"/>
    </xf>
    <xf numFmtId="6" fontId="10" fillId="0" borderId="84" xfId="1" applyFont="1" applyBorder="1" applyAlignment="1">
      <alignment horizontal="right" vertical="center" shrinkToFit="1"/>
    </xf>
    <xf numFmtId="6" fontId="10" fillId="0" borderId="85" xfId="1" applyFont="1" applyBorder="1" applyAlignment="1">
      <alignment horizontal="right" vertical="center" shrinkToFit="1"/>
    </xf>
    <xf numFmtId="6" fontId="10" fillId="0" borderId="86" xfId="1" applyFont="1" applyBorder="1" applyAlignment="1">
      <alignment horizontal="right" vertical="center" shrinkToFit="1"/>
    </xf>
    <xf numFmtId="6" fontId="10" fillId="0" borderId="46" xfId="1" applyFont="1" applyBorder="1" applyAlignment="1">
      <alignment horizontal="right" vertical="center" shrinkToFit="1"/>
    </xf>
    <xf numFmtId="6" fontId="10" fillId="0" borderId="29" xfId="1" applyFont="1" applyBorder="1" applyAlignment="1">
      <alignment horizontal="right" vertical="center" shrinkToFit="1"/>
    </xf>
    <xf numFmtId="6" fontId="10" fillId="0" borderId="6" xfId="1" applyFont="1" applyBorder="1" applyAlignment="1">
      <alignment horizontal="right" vertical="center" shrinkToFit="1"/>
    </xf>
    <xf numFmtId="6" fontId="10" fillId="0" borderId="3" xfId="1" applyFont="1" applyBorder="1" applyAlignment="1">
      <alignment horizontal="right" vertical="center" shrinkToFit="1"/>
    </xf>
    <xf numFmtId="6" fontId="10" fillId="0" borderId="14" xfId="1" applyFont="1" applyBorder="1" applyAlignment="1">
      <alignment horizontal="right" vertical="center" shrinkToFit="1"/>
    </xf>
    <xf numFmtId="6" fontId="10" fillId="0" borderId="4" xfId="1" applyFont="1" applyBorder="1" applyAlignment="1">
      <alignment horizontal="right" vertical="center" shrinkToFit="1"/>
    </xf>
    <xf numFmtId="6" fontId="10" fillId="0" borderId="49" xfId="1" applyFont="1" applyBorder="1" applyAlignment="1">
      <alignment vertical="center" shrinkToFit="1"/>
    </xf>
    <xf numFmtId="6" fontId="10" fillId="0" borderId="50" xfId="1" applyFont="1" applyBorder="1" applyAlignment="1">
      <alignment vertical="center" shrinkToFit="1"/>
    </xf>
    <xf numFmtId="6" fontId="10" fillId="0" borderId="0" xfId="1" applyFont="1" applyAlignment="1">
      <alignment vertical="center" shrinkToFit="1"/>
    </xf>
    <xf numFmtId="6" fontId="10" fillId="0" borderId="47" xfId="1" applyFont="1" applyBorder="1" applyAlignment="1">
      <alignment vertical="center" shrinkToFit="1"/>
    </xf>
    <xf numFmtId="6" fontId="10" fillId="0" borderId="48" xfId="1" applyFont="1" applyBorder="1" applyAlignment="1">
      <alignment vertical="center" shrinkToFit="1"/>
    </xf>
    <xf numFmtId="6" fontId="10" fillId="0" borderId="1" xfId="1" applyFont="1" applyBorder="1" applyAlignment="1">
      <alignment vertical="center" shrinkToFit="1"/>
    </xf>
    <xf numFmtId="6" fontId="10" fillId="0" borderId="68" xfId="1" applyFont="1" applyBorder="1" applyAlignment="1">
      <alignment vertical="center" shrinkToFit="1"/>
    </xf>
    <xf numFmtId="6" fontId="10" fillId="0" borderId="14" xfId="1" applyFont="1" applyBorder="1" applyAlignment="1">
      <alignment vertical="center" shrinkToFit="1"/>
    </xf>
    <xf numFmtId="0" fontId="10" fillId="0" borderId="92"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63" xfId="0" applyFont="1" applyBorder="1" applyAlignment="1">
      <alignment horizontal="center" vertical="center" shrinkToFit="1"/>
    </xf>
    <xf numFmtId="0" fontId="10" fillId="0" borderId="49" xfId="0" applyFont="1" applyBorder="1" applyAlignment="1">
      <alignment horizontal="center" vertical="center" shrinkToFit="1"/>
    </xf>
    <xf numFmtId="0" fontId="10" fillId="0" borderId="31" xfId="0" applyFont="1" applyBorder="1" applyAlignment="1">
      <alignment horizontal="center" vertical="center" shrinkToFit="1"/>
    </xf>
    <xf numFmtId="0" fontId="10" fillId="0" borderId="62" xfId="0" applyFont="1" applyBorder="1" applyAlignment="1">
      <alignment horizontal="center" vertical="center" shrinkToFit="1"/>
    </xf>
    <xf numFmtId="0" fontId="10" fillId="0" borderId="47" xfId="0" applyFont="1" applyBorder="1" applyAlignment="1">
      <alignment horizontal="center" vertical="center" shrinkToFit="1"/>
    </xf>
    <xf numFmtId="6" fontId="10" fillId="0" borderId="4" xfId="0" applyNumberFormat="1" applyFont="1" applyBorder="1" applyAlignment="1">
      <alignment horizontal="right" vertical="center" shrinkToFit="1"/>
    </xf>
    <xf numFmtId="0" fontId="10" fillId="0" borderId="1" xfId="0" applyFont="1" applyBorder="1" applyAlignment="1">
      <alignment horizontal="right" vertical="center" shrinkToFit="1"/>
    </xf>
    <xf numFmtId="0" fontId="10" fillId="0" borderId="4" xfId="0" applyFont="1" applyBorder="1" applyAlignment="1">
      <alignment horizontal="right" vertical="center" shrinkToFit="1"/>
    </xf>
    <xf numFmtId="6" fontId="10" fillId="0" borderId="1" xfId="0" applyNumberFormat="1" applyFont="1" applyBorder="1" applyAlignment="1">
      <alignment horizontal="right" vertical="center" shrinkToFit="1"/>
    </xf>
    <xf numFmtId="6" fontId="10" fillId="0" borderId="31" xfId="1" applyFont="1" applyBorder="1" applyAlignment="1">
      <alignment horizontal="center" vertical="center" shrinkToFit="1"/>
    </xf>
    <xf numFmtId="6" fontId="10" fillId="0" borderId="32" xfId="1" applyFont="1" applyBorder="1" applyAlignment="1">
      <alignment horizontal="center" vertical="center" shrinkToFit="1"/>
    </xf>
    <xf numFmtId="6" fontId="10" fillId="0" borderId="56" xfId="1" applyFont="1" applyBorder="1" applyAlignment="1">
      <alignment horizontal="center" vertical="center" shrinkToFit="1"/>
    </xf>
    <xf numFmtId="6" fontId="10" fillId="0" borderId="32" xfId="1" applyFont="1" applyBorder="1" applyAlignment="1">
      <alignment horizontal="right" vertical="center" shrinkToFit="1"/>
    </xf>
    <xf numFmtId="6" fontId="10" fillId="0" borderId="33" xfId="1" applyFont="1" applyBorder="1" applyAlignment="1">
      <alignment horizontal="right" vertical="center" shrinkToFit="1"/>
    </xf>
    <xf numFmtId="0" fontId="10" fillId="0" borderId="38" xfId="0" applyFont="1" applyBorder="1" applyAlignment="1">
      <alignment horizontal="center" vertical="center" textRotation="255" shrinkToFit="1"/>
    </xf>
    <xf numFmtId="0" fontId="10" fillId="0" borderId="11" xfId="0" applyFont="1" applyBorder="1" applyAlignment="1">
      <alignment horizontal="center" vertical="center" textRotation="255" shrinkToFit="1"/>
    </xf>
    <xf numFmtId="0" fontId="10" fillId="0" borderId="34" xfId="0" applyFont="1" applyBorder="1" applyAlignment="1">
      <alignment horizontal="center" vertical="center" shrinkToFit="1"/>
    </xf>
    <xf numFmtId="0" fontId="10" fillId="0" borderId="35" xfId="0" applyFont="1" applyBorder="1" applyAlignment="1">
      <alignment horizontal="center" vertical="center" shrinkToFit="1"/>
    </xf>
    <xf numFmtId="0" fontId="10" fillId="0" borderId="60"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37" xfId="0" applyFont="1" applyBorder="1" applyAlignment="1">
      <alignment horizontal="center" vertical="center" shrinkToFit="1"/>
    </xf>
    <xf numFmtId="0" fontId="10" fillId="0" borderId="59" xfId="0" applyFont="1" applyBorder="1" applyAlignment="1">
      <alignment horizontal="center" vertical="center" shrinkToFit="1"/>
    </xf>
    <xf numFmtId="6" fontId="10" fillId="0" borderId="52" xfId="1" applyFont="1" applyBorder="1" applyAlignment="1">
      <alignment horizontal="right" vertical="center" shrinkToFit="1"/>
    </xf>
    <xf numFmtId="6" fontId="10" fillId="0" borderId="17" xfId="1" applyFont="1" applyBorder="1" applyAlignment="1">
      <alignment horizontal="right" vertical="center" shrinkToFit="1"/>
    </xf>
    <xf numFmtId="6" fontId="10" fillId="0" borderId="53" xfId="1" applyFont="1" applyBorder="1" applyAlignment="1">
      <alignment horizontal="right" vertical="center" shrinkToFit="1"/>
    </xf>
    <xf numFmtId="6" fontId="10" fillId="0" borderId="47" xfId="1" applyFont="1" applyBorder="1" applyAlignment="1">
      <alignment horizontal="right" vertical="center" shrinkToFit="1"/>
    </xf>
    <xf numFmtId="6" fontId="10" fillId="0" borderId="48" xfId="1" applyFont="1" applyBorder="1" applyAlignment="1">
      <alignment horizontal="right" vertical="center" shrinkToFit="1"/>
    </xf>
    <xf numFmtId="6" fontId="10" fillId="0" borderId="54" xfId="1" applyFont="1" applyBorder="1" applyAlignment="1">
      <alignment horizontal="right" vertical="center" shrinkToFit="1"/>
    </xf>
    <xf numFmtId="6" fontId="10" fillId="0" borderId="20" xfId="1" applyFont="1" applyBorder="1" applyAlignment="1">
      <alignment horizontal="right" vertical="center" shrinkToFit="1"/>
    </xf>
    <xf numFmtId="6" fontId="10" fillId="0" borderId="55" xfId="1" applyFont="1" applyBorder="1" applyAlignment="1">
      <alignment horizontal="right" vertical="center" shrinkToFit="1"/>
    </xf>
    <xf numFmtId="6" fontId="10" fillId="0" borderId="21" xfId="1" applyFont="1" applyBorder="1" applyAlignment="1">
      <alignment horizontal="right" vertical="center" shrinkToFit="1"/>
    </xf>
    <xf numFmtId="0" fontId="10" fillId="0" borderId="24" xfId="0" applyFont="1" applyBorder="1" applyAlignment="1">
      <alignment horizontal="right" vertical="center" shrinkToFit="1"/>
    </xf>
    <xf numFmtId="0" fontId="10" fillId="0" borderId="2" xfId="0" applyFont="1" applyBorder="1" applyAlignment="1">
      <alignment horizontal="right" vertical="center" shrinkToFit="1"/>
    </xf>
    <xf numFmtId="0" fontId="10" fillId="0" borderId="43" xfId="0" applyFont="1" applyBorder="1" applyAlignment="1">
      <alignment horizontal="right" vertical="center" shrinkToFit="1"/>
    </xf>
    <xf numFmtId="0" fontId="10" fillId="0" borderId="81" xfId="0" applyFont="1" applyBorder="1" applyAlignment="1">
      <alignment horizontal="right" vertical="center" shrinkToFit="1"/>
    </xf>
    <xf numFmtId="0" fontId="10" fillId="0" borderId="82" xfId="0" applyFont="1" applyBorder="1" applyAlignment="1">
      <alignment horizontal="right" vertical="center" shrinkToFit="1"/>
    </xf>
    <xf numFmtId="0" fontId="10" fillId="0" borderId="83" xfId="0" applyFont="1" applyBorder="1" applyAlignment="1">
      <alignment horizontal="right" vertical="center" shrinkToFit="1"/>
    </xf>
    <xf numFmtId="6" fontId="10" fillId="3" borderId="3" xfId="1" applyFont="1" applyFill="1" applyBorder="1" applyAlignment="1">
      <alignment horizontal="right" vertical="center" shrinkToFit="1"/>
    </xf>
    <xf numFmtId="6" fontId="10" fillId="3" borderId="14" xfId="1" applyFont="1" applyFill="1" applyBorder="1" applyAlignment="1">
      <alignment horizontal="right" vertical="center" shrinkToFit="1"/>
    </xf>
    <xf numFmtId="6" fontId="10" fillId="3" borderId="4" xfId="1" applyFont="1" applyFill="1" applyBorder="1" applyAlignment="1">
      <alignment horizontal="right" vertical="center" shrinkToFit="1"/>
    </xf>
    <xf numFmtId="6" fontId="10" fillId="0" borderId="68" xfId="1" applyFont="1" applyBorder="1" applyAlignment="1">
      <alignment horizontal="right" vertical="center" shrinkToFit="1"/>
    </xf>
    <xf numFmtId="6" fontId="10" fillId="0" borderId="87" xfId="1" applyFont="1" applyBorder="1" applyAlignment="1">
      <alignment horizontal="right" vertical="center" shrinkToFit="1"/>
    </xf>
    <xf numFmtId="6" fontId="10" fillId="0" borderId="88" xfId="1" applyFont="1" applyBorder="1" applyAlignment="1">
      <alignment horizontal="right" vertical="center" shrinkToFit="1"/>
    </xf>
    <xf numFmtId="0" fontId="10" fillId="0" borderId="26" xfId="0" applyFont="1" applyBorder="1" applyAlignment="1">
      <alignment horizontal="right" vertical="center" shrinkToFit="1"/>
    </xf>
    <xf numFmtId="0" fontId="10" fillId="0" borderId="45" xfId="0" applyFont="1" applyBorder="1" applyAlignment="1">
      <alignment horizontal="right" vertical="center" shrinkToFit="1"/>
    </xf>
    <xf numFmtId="0" fontId="10" fillId="0" borderId="39" xfId="0" applyFont="1" applyBorder="1" applyAlignment="1">
      <alignment horizontal="right" vertical="center" shrinkToFit="1"/>
    </xf>
    <xf numFmtId="0" fontId="10" fillId="0" borderId="37" xfId="0" applyFont="1" applyBorder="1" applyAlignment="1">
      <alignment horizontal="right" vertical="center" shrinkToFit="1"/>
    </xf>
    <xf numFmtId="0" fontId="10" fillId="0" borderId="59" xfId="0" applyFont="1" applyBorder="1" applyAlignment="1">
      <alignment horizontal="right" vertical="center" shrinkToFit="1"/>
    </xf>
    <xf numFmtId="6" fontId="10" fillId="0" borderId="89" xfId="1" applyFont="1" applyBorder="1" applyAlignment="1">
      <alignment horizontal="right" vertical="center" shrinkToFit="1"/>
    </xf>
    <xf numFmtId="6" fontId="10" fillId="0" borderId="90" xfId="1" applyFont="1" applyBorder="1" applyAlignment="1">
      <alignment horizontal="right" vertical="center" shrinkToFit="1"/>
    </xf>
    <xf numFmtId="6" fontId="10" fillId="0" borderId="58" xfId="1" applyFont="1" applyBorder="1" applyAlignment="1">
      <alignment horizontal="right" vertical="center" shrinkToFit="1"/>
    </xf>
    <xf numFmtId="6" fontId="10" fillId="0" borderId="37" xfId="1" applyFont="1" applyBorder="1" applyAlignment="1">
      <alignment horizontal="right" vertical="center" shrinkToFit="1"/>
    </xf>
    <xf numFmtId="6" fontId="10" fillId="0" borderId="59" xfId="1" applyFont="1" applyBorder="1" applyAlignment="1">
      <alignment horizontal="right" vertical="center" shrinkToFit="1"/>
    </xf>
    <xf numFmtId="6" fontId="10" fillId="0" borderId="78" xfId="1" applyFont="1" applyBorder="1" applyAlignment="1">
      <alignment horizontal="right" vertical="center" shrinkToFit="1"/>
    </xf>
    <xf numFmtId="6" fontId="10" fillId="0" borderId="79" xfId="1" applyFont="1" applyBorder="1" applyAlignment="1">
      <alignment horizontal="right" vertical="center" shrinkToFit="1"/>
    </xf>
    <xf numFmtId="0" fontId="10" fillId="0" borderId="13" xfId="0" applyFont="1" applyBorder="1" applyAlignment="1">
      <alignment horizontal="right" vertical="center" shrinkToFit="1"/>
    </xf>
    <xf numFmtId="0" fontId="10" fillId="0" borderId="14" xfId="0" applyFont="1" applyBorder="1" applyAlignment="1">
      <alignment horizontal="right" vertical="center" shrinkToFit="1"/>
    </xf>
    <xf numFmtId="6" fontId="10" fillId="0" borderId="5" xfId="1" applyFont="1" applyBorder="1" applyAlignment="1">
      <alignment horizontal="right" vertical="center" shrinkToFit="1"/>
    </xf>
    <xf numFmtId="6" fontId="10" fillId="0" borderId="51" xfId="1" applyFont="1" applyBorder="1" applyAlignment="1">
      <alignment horizontal="right" vertical="center" shrinkToFit="1"/>
    </xf>
    <xf numFmtId="0" fontId="10" fillId="0" borderId="23" xfId="0" applyFont="1" applyBorder="1" applyAlignment="1">
      <alignment horizontal="center" vertical="center" textRotation="255" shrinkToFit="1"/>
    </xf>
    <xf numFmtId="0" fontId="10" fillId="0" borderId="16" xfId="0" applyFont="1" applyBorder="1" applyAlignment="1">
      <alignment horizontal="right" vertical="center" shrinkToFit="1"/>
    </xf>
    <xf numFmtId="0" fontId="10" fillId="0" borderId="17" xfId="0" applyFont="1" applyBorder="1" applyAlignment="1">
      <alignment horizontal="right" vertical="center" shrinkToFit="1"/>
    </xf>
    <xf numFmtId="0" fontId="10" fillId="0" borderId="53" xfId="0" applyFont="1" applyBorder="1" applyAlignment="1">
      <alignment horizontal="right" vertical="center" shrinkToFit="1"/>
    </xf>
    <xf numFmtId="6" fontId="10" fillId="3" borderId="52" xfId="1" applyFont="1" applyFill="1" applyBorder="1" applyAlignment="1">
      <alignment horizontal="right" vertical="center" shrinkToFit="1"/>
    </xf>
    <xf numFmtId="6" fontId="10" fillId="3" borderId="17" xfId="1" applyFont="1" applyFill="1" applyBorder="1" applyAlignment="1">
      <alignment horizontal="right" vertical="center" shrinkToFit="1"/>
    </xf>
    <xf numFmtId="6" fontId="10" fillId="3" borderId="53" xfId="1" applyFont="1" applyFill="1" applyBorder="1" applyAlignment="1">
      <alignment horizontal="right" vertical="center" shrinkToFit="1"/>
    </xf>
    <xf numFmtId="6" fontId="17" fillId="0" borderId="42" xfId="0" applyNumberFormat="1" applyFont="1" applyBorder="1" applyAlignment="1">
      <alignment horizontal="center" vertical="center"/>
    </xf>
    <xf numFmtId="0" fontId="17" fillId="0" borderId="2" xfId="0" applyFont="1" applyBorder="1" applyAlignment="1">
      <alignment horizontal="center" vertical="center"/>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17" fillId="0" borderId="0" xfId="0" applyFont="1" applyAlignment="1">
      <alignment horizontal="center" vertical="center"/>
    </xf>
    <xf numFmtId="0" fontId="17" fillId="0" borderId="45" xfId="0" applyFont="1" applyBorder="1" applyAlignment="1">
      <alignment horizontal="center" vertical="center"/>
    </xf>
    <xf numFmtId="0" fontId="17" fillId="0" borderId="46" xfId="0" applyFont="1" applyBorder="1" applyAlignment="1">
      <alignment horizontal="center" vertical="center"/>
    </xf>
    <xf numFmtId="0" fontId="17" fillId="0" borderId="29" xfId="0" applyFont="1" applyBorder="1" applyAlignment="1">
      <alignment horizontal="center" vertical="center"/>
    </xf>
    <xf numFmtId="0" fontId="17" fillId="0" borderId="6" xfId="0" applyFont="1" applyBorder="1" applyAlignment="1">
      <alignment horizontal="center" vertical="center"/>
    </xf>
    <xf numFmtId="6" fontId="16" fillId="0" borderId="42" xfId="1" applyFont="1" applyBorder="1" applyAlignment="1">
      <alignment horizontal="center" vertical="center"/>
    </xf>
    <xf numFmtId="6" fontId="16" fillId="0" borderId="2" xfId="1" applyFont="1" applyBorder="1" applyAlignment="1">
      <alignment horizontal="center" vertical="center"/>
    </xf>
    <xf numFmtId="6" fontId="16" fillId="0" borderId="43" xfId="1" applyFont="1" applyBorder="1" applyAlignment="1">
      <alignment horizontal="center" vertical="center"/>
    </xf>
    <xf numFmtId="6" fontId="16" fillId="0" borderId="46" xfId="1" applyFont="1" applyBorder="1" applyAlignment="1">
      <alignment horizontal="center" vertical="center"/>
    </xf>
    <xf numFmtId="6" fontId="16" fillId="0" borderId="29" xfId="1" applyFont="1" applyBorder="1" applyAlignment="1">
      <alignment horizontal="center" vertical="center"/>
    </xf>
    <xf numFmtId="6" fontId="16" fillId="0" borderId="6" xfId="1" applyFont="1" applyBorder="1" applyAlignment="1">
      <alignment horizontal="center" vertical="center"/>
    </xf>
    <xf numFmtId="6" fontId="19" fillId="0" borderId="42" xfId="1" applyFont="1" applyBorder="1" applyAlignment="1">
      <alignment horizontal="center" vertical="center"/>
    </xf>
    <xf numFmtId="6" fontId="19" fillId="0" borderId="2" xfId="1" applyFont="1" applyBorder="1" applyAlignment="1">
      <alignment horizontal="center" vertical="center"/>
    </xf>
    <xf numFmtId="6" fontId="19" fillId="0" borderId="43" xfId="1" applyFont="1" applyBorder="1" applyAlignment="1">
      <alignment horizontal="center" vertical="center"/>
    </xf>
    <xf numFmtId="6" fontId="19" fillId="0" borderId="46" xfId="1" applyFont="1" applyBorder="1" applyAlignment="1">
      <alignment horizontal="center" vertical="center"/>
    </xf>
    <xf numFmtId="6" fontId="19" fillId="0" borderId="29" xfId="1" applyFont="1" applyBorder="1" applyAlignment="1">
      <alignment horizontal="center" vertical="center"/>
    </xf>
    <xf numFmtId="6" fontId="19" fillId="0" borderId="6" xfId="1" applyFont="1" applyBorder="1" applyAlignment="1">
      <alignment horizontal="center" vertical="center"/>
    </xf>
    <xf numFmtId="0" fontId="10" fillId="3" borderId="38" xfId="0" applyFont="1" applyFill="1" applyBorder="1" applyAlignment="1">
      <alignment horizontal="center" vertical="center" shrinkToFit="1"/>
    </xf>
    <xf numFmtId="0" fontId="10" fillId="3" borderId="11" xfId="0" applyFont="1" applyFill="1" applyBorder="1" applyAlignment="1">
      <alignment horizontal="center" vertical="center" shrinkToFit="1"/>
    </xf>
    <xf numFmtId="0" fontId="10" fillId="3" borderId="0" xfId="0" applyFont="1" applyFill="1" applyAlignment="1">
      <alignment horizontal="center" vertical="center" shrinkToFit="1"/>
    </xf>
    <xf numFmtId="0" fontId="10" fillId="3" borderId="32" xfId="0" applyFont="1" applyFill="1" applyBorder="1" applyAlignment="1">
      <alignment horizontal="center" vertical="center" shrinkToFit="1"/>
    </xf>
    <xf numFmtId="0" fontId="10" fillId="3" borderId="35" xfId="0" applyFont="1" applyFill="1" applyBorder="1" applyAlignment="1">
      <alignment horizontal="center" vertical="center" shrinkToFit="1"/>
    </xf>
    <xf numFmtId="6" fontId="12" fillId="3" borderId="34" xfId="1" applyFont="1" applyFill="1" applyBorder="1" applyAlignment="1">
      <alignment horizontal="center" vertical="center" shrinkToFit="1"/>
    </xf>
    <xf numFmtId="6" fontId="12" fillId="3" borderId="35" xfId="1" applyFont="1" applyFill="1" applyBorder="1" applyAlignment="1">
      <alignment horizontal="center" vertical="center" shrinkToFit="1"/>
    </xf>
    <xf numFmtId="6" fontId="12" fillId="3" borderId="36" xfId="1" applyFont="1" applyFill="1" applyBorder="1" applyAlignment="1">
      <alignment horizontal="center" vertical="center" shrinkToFit="1"/>
    </xf>
    <xf numFmtId="6" fontId="12" fillId="3" borderId="39" xfId="1" applyFont="1" applyFill="1" applyBorder="1" applyAlignment="1">
      <alignment horizontal="center" vertical="center" shrinkToFit="1"/>
    </xf>
    <xf numFmtId="6" fontId="12" fillId="3" borderId="37" xfId="1" applyFont="1" applyFill="1" applyBorder="1" applyAlignment="1">
      <alignment horizontal="center" vertical="center" shrinkToFit="1"/>
    </xf>
    <xf numFmtId="6" fontId="12" fillId="3" borderId="40" xfId="1" applyFont="1" applyFill="1" applyBorder="1" applyAlignment="1">
      <alignment horizontal="center" vertical="center" shrinkToFit="1"/>
    </xf>
    <xf numFmtId="6" fontId="18" fillId="0" borderId="34" xfId="0" applyNumberFormat="1" applyFont="1" applyBorder="1" applyAlignment="1">
      <alignment horizontal="center" vertical="center"/>
    </xf>
    <xf numFmtId="6" fontId="18" fillId="0" borderId="35" xfId="0" applyNumberFormat="1" applyFont="1" applyBorder="1" applyAlignment="1">
      <alignment horizontal="center" vertical="center"/>
    </xf>
    <xf numFmtId="6" fontId="18" fillId="0" borderId="36" xfId="0" applyNumberFormat="1" applyFont="1" applyBorder="1" applyAlignment="1">
      <alignment horizontal="center" vertical="center"/>
    </xf>
    <xf numFmtId="6" fontId="18" fillId="0" borderId="26" xfId="0" applyNumberFormat="1" applyFont="1" applyBorder="1" applyAlignment="1">
      <alignment horizontal="center" vertical="center"/>
    </xf>
    <xf numFmtId="6" fontId="18" fillId="0" borderId="0" xfId="0" applyNumberFormat="1" applyFont="1" applyAlignment="1">
      <alignment horizontal="center" vertical="center"/>
    </xf>
    <xf numFmtId="6" fontId="18" fillId="0" borderId="27" xfId="0" applyNumberFormat="1" applyFont="1" applyBorder="1" applyAlignment="1">
      <alignment horizontal="center" vertical="center"/>
    </xf>
    <xf numFmtId="6" fontId="18" fillId="0" borderId="39" xfId="0" applyNumberFormat="1" applyFont="1" applyBorder="1" applyAlignment="1">
      <alignment horizontal="center" vertical="center"/>
    </xf>
    <xf numFmtId="6" fontId="18" fillId="0" borderId="37" xfId="0" applyNumberFormat="1" applyFont="1" applyBorder="1" applyAlignment="1">
      <alignment horizontal="center" vertical="center"/>
    </xf>
    <xf numFmtId="6" fontId="18" fillId="0" borderId="40" xfId="0" applyNumberFormat="1" applyFont="1" applyBorder="1" applyAlignment="1">
      <alignment horizontal="center" vertical="center"/>
    </xf>
    <xf numFmtId="0" fontId="18" fillId="0" borderId="35" xfId="0" applyFont="1" applyBorder="1" applyAlignment="1">
      <alignment horizontal="center" vertical="center"/>
    </xf>
    <xf numFmtId="0" fontId="18" fillId="0" borderId="36" xfId="0" applyFont="1" applyBorder="1" applyAlignment="1">
      <alignment horizontal="center" vertical="center"/>
    </xf>
    <xf numFmtId="0" fontId="18" fillId="0" borderId="26" xfId="0" applyFont="1" applyBorder="1" applyAlignment="1">
      <alignment horizontal="center" vertical="center"/>
    </xf>
    <xf numFmtId="0" fontId="18" fillId="0" borderId="0" xfId="0" applyFont="1" applyAlignment="1">
      <alignment horizontal="center" vertical="center"/>
    </xf>
    <xf numFmtId="0" fontId="18" fillId="0" borderId="27" xfId="0" applyFont="1" applyBorder="1" applyAlignment="1">
      <alignment horizontal="center" vertical="center"/>
    </xf>
    <xf numFmtId="0" fontId="18" fillId="0" borderId="39" xfId="0" applyFont="1" applyBorder="1" applyAlignment="1">
      <alignment horizontal="center" vertical="center"/>
    </xf>
    <xf numFmtId="0" fontId="18" fillId="0" borderId="37" xfId="0" applyFont="1" applyBorder="1" applyAlignment="1">
      <alignment horizontal="center" vertical="center"/>
    </xf>
    <xf numFmtId="0" fontId="18" fillId="0" borderId="40" xfId="0" applyFont="1" applyBorder="1" applyAlignment="1">
      <alignment horizontal="center" vertical="center"/>
    </xf>
    <xf numFmtId="0" fontId="15" fillId="0" borderId="29" xfId="0" applyFont="1" applyBorder="1" applyAlignment="1">
      <alignment horizontal="center" vertical="center"/>
    </xf>
    <xf numFmtId="6" fontId="12" fillId="3" borderId="12" xfId="1" applyFont="1" applyFill="1" applyBorder="1" applyAlignment="1">
      <alignment horizontal="right" vertical="center" shrinkToFit="1"/>
    </xf>
    <xf numFmtId="6" fontId="12" fillId="3" borderId="16" xfId="1" applyFont="1" applyFill="1" applyBorder="1" applyAlignment="1">
      <alignment horizontal="center" vertical="center" shrinkToFit="1"/>
    </xf>
    <xf numFmtId="6" fontId="12" fillId="3" borderId="17" xfId="1" applyFont="1" applyFill="1" applyBorder="1" applyAlignment="1">
      <alignment horizontal="center" vertical="center" shrinkToFit="1"/>
    </xf>
    <xf numFmtId="6" fontId="12" fillId="3" borderId="18" xfId="1" applyFont="1" applyFill="1" applyBorder="1" applyAlignment="1">
      <alignment horizontal="center" vertical="center" shrinkToFit="1"/>
    </xf>
    <xf numFmtId="0" fontId="10" fillId="3" borderId="34" xfId="0" applyFont="1" applyFill="1" applyBorder="1" applyAlignment="1">
      <alignment horizontal="center" vertical="center" shrinkToFit="1"/>
    </xf>
    <xf numFmtId="0" fontId="10" fillId="3" borderId="36" xfId="0" applyFont="1" applyFill="1" applyBorder="1" applyAlignment="1">
      <alignment horizontal="center" vertical="center" shrinkToFit="1"/>
    </xf>
    <xf numFmtId="0" fontId="10" fillId="3" borderId="39" xfId="0" applyFont="1" applyFill="1" applyBorder="1" applyAlignment="1">
      <alignment horizontal="center" vertical="center" shrinkToFit="1"/>
    </xf>
    <xf numFmtId="0" fontId="10" fillId="3" borderId="37" xfId="0" applyFont="1" applyFill="1" applyBorder="1" applyAlignment="1">
      <alignment horizontal="center" vertical="center" shrinkToFit="1"/>
    </xf>
    <xf numFmtId="0" fontId="10" fillId="3" borderId="40" xfId="0" applyFont="1" applyFill="1" applyBorder="1" applyAlignment="1">
      <alignment horizontal="center" vertical="center" shrinkToFit="1"/>
    </xf>
    <xf numFmtId="0" fontId="12" fillId="3" borderId="34" xfId="0" applyFont="1" applyFill="1" applyBorder="1" applyAlignment="1">
      <alignment horizontal="center" vertical="center" shrinkToFit="1"/>
    </xf>
    <xf numFmtId="0" fontId="12" fillId="3" borderId="35" xfId="0" applyFont="1" applyFill="1" applyBorder="1" applyAlignment="1">
      <alignment horizontal="center" vertical="center" shrinkToFit="1"/>
    </xf>
    <xf numFmtId="0" fontId="12" fillId="3" borderId="36" xfId="0" applyFont="1" applyFill="1" applyBorder="1" applyAlignment="1">
      <alignment horizontal="center" vertical="center" shrinkToFit="1"/>
    </xf>
    <xf numFmtId="0" fontId="12" fillId="3" borderId="39" xfId="0" applyFont="1" applyFill="1" applyBorder="1" applyAlignment="1">
      <alignment horizontal="center" vertical="center" shrinkToFit="1"/>
    </xf>
    <xf numFmtId="0" fontId="12" fillId="3" borderId="37" xfId="0" applyFont="1" applyFill="1" applyBorder="1" applyAlignment="1">
      <alignment horizontal="center" vertical="center" shrinkToFit="1"/>
    </xf>
    <xf numFmtId="0" fontId="12" fillId="3" borderId="40" xfId="0" applyFont="1" applyFill="1" applyBorder="1" applyAlignment="1">
      <alignment horizontal="center" vertical="center" shrinkToFit="1"/>
    </xf>
    <xf numFmtId="0" fontId="12" fillId="3" borderId="38"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49" fontId="12" fillId="3" borderId="34" xfId="0" applyNumberFormat="1" applyFont="1" applyFill="1" applyBorder="1" applyAlignment="1">
      <alignment horizontal="center" vertical="center" shrinkToFit="1"/>
    </xf>
    <xf numFmtId="49" fontId="12" fillId="3" borderId="35" xfId="0" applyNumberFormat="1" applyFont="1" applyFill="1" applyBorder="1" applyAlignment="1">
      <alignment horizontal="center" vertical="center" shrinkToFit="1"/>
    </xf>
    <xf numFmtId="49" fontId="12" fillId="3" borderId="36" xfId="0" applyNumberFormat="1" applyFont="1" applyFill="1" applyBorder="1" applyAlignment="1">
      <alignment horizontal="center" vertical="center" shrinkToFit="1"/>
    </xf>
    <xf numFmtId="49" fontId="12" fillId="3" borderId="39" xfId="0" applyNumberFormat="1" applyFont="1" applyFill="1" applyBorder="1" applyAlignment="1">
      <alignment horizontal="center" vertical="center" shrinkToFit="1"/>
    </xf>
    <xf numFmtId="49" fontId="12" fillId="3" borderId="37" xfId="0" applyNumberFormat="1" applyFont="1" applyFill="1" applyBorder="1" applyAlignment="1">
      <alignment horizontal="center" vertical="center" shrinkToFit="1"/>
    </xf>
    <xf numFmtId="49" fontId="12" fillId="3" borderId="40" xfId="0" applyNumberFormat="1" applyFont="1" applyFill="1" applyBorder="1" applyAlignment="1">
      <alignment horizontal="center" vertical="center" shrinkToFit="1"/>
    </xf>
    <xf numFmtId="0" fontId="11" fillId="2" borderId="31" xfId="0" applyFont="1" applyFill="1" applyBorder="1" applyAlignment="1">
      <alignment horizontal="center" vertical="center" shrinkToFit="1"/>
    </xf>
    <xf numFmtId="0" fontId="11" fillId="2" borderId="32" xfId="0" applyFont="1" applyFill="1" applyBorder="1" applyAlignment="1">
      <alignment horizontal="center" vertical="center" shrinkToFit="1"/>
    </xf>
    <xf numFmtId="0" fontId="11" fillId="2" borderId="33" xfId="0" applyFont="1" applyFill="1" applyBorder="1" applyAlignment="1">
      <alignment horizontal="center" vertical="center" shrinkToFit="1"/>
    </xf>
    <xf numFmtId="6" fontId="12" fillId="2" borderId="7" xfId="1" applyFont="1" applyFill="1" applyBorder="1" applyAlignment="1">
      <alignment horizontal="center" vertical="center" shrinkToFit="1"/>
    </xf>
    <xf numFmtId="0" fontId="12" fillId="2" borderId="7" xfId="0" applyFont="1" applyFill="1" applyBorder="1" applyAlignment="1">
      <alignment horizontal="center" vertical="center" shrinkToFit="1"/>
    </xf>
    <xf numFmtId="0" fontId="10" fillId="3" borderId="16" xfId="0" applyFont="1" applyFill="1" applyBorder="1" applyAlignment="1">
      <alignment horizontal="center" vertical="center" shrinkToFit="1"/>
    </xf>
    <xf numFmtId="0" fontId="10" fillId="3" borderId="17" xfId="0" applyFont="1" applyFill="1" applyBorder="1" applyAlignment="1">
      <alignment horizontal="center" vertical="center" shrinkToFit="1"/>
    </xf>
    <xf numFmtId="0" fontId="10" fillId="3" borderId="18" xfId="0" applyFont="1" applyFill="1" applyBorder="1" applyAlignment="1">
      <alignment horizontal="center" vertical="center" shrinkToFit="1"/>
    </xf>
    <xf numFmtId="6" fontId="12" fillId="3" borderId="8" xfId="1" applyFont="1" applyFill="1" applyBorder="1" applyAlignment="1">
      <alignment horizontal="right" vertical="center" shrinkToFit="1"/>
    </xf>
    <xf numFmtId="0" fontId="12" fillId="3" borderId="8" xfId="0" applyFont="1" applyFill="1" applyBorder="1" applyAlignment="1">
      <alignment horizontal="center" vertical="center" shrinkToFit="1"/>
    </xf>
    <xf numFmtId="0" fontId="12" fillId="3" borderId="16" xfId="0" applyFont="1" applyFill="1" applyBorder="1" applyAlignment="1">
      <alignment horizontal="center" vertical="center" shrinkToFit="1"/>
    </xf>
    <xf numFmtId="0" fontId="12" fillId="3" borderId="17" xfId="0" applyFont="1" applyFill="1" applyBorder="1" applyAlignment="1">
      <alignment horizontal="center" vertical="center" shrinkToFit="1"/>
    </xf>
    <xf numFmtId="0" fontId="12" fillId="3" borderId="18" xfId="0" applyFont="1" applyFill="1" applyBorder="1" applyAlignment="1">
      <alignment horizontal="center" vertical="center" shrinkToFit="1"/>
    </xf>
    <xf numFmtId="49" fontId="12" fillId="3" borderId="8" xfId="0" applyNumberFormat="1" applyFont="1" applyFill="1" applyBorder="1" applyAlignment="1">
      <alignment horizontal="center" vertical="center" shrinkToFit="1"/>
    </xf>
    <xf numFmtId="0" fontId="10" fillId="3" borderId="13" xfId="0" applyFont="1" applyFill="1" applyBorder="1" applyAlignment="1">
      <alignment horizontal="center" vertical="center" shrinkToFit="1"/>
    </xf>
    <xf numFmtId="0" fontId="10" fillId="3" borderId="14" xfId="0" applyFont="1" applyFill="1" applyBorder="1" applyAlignment="1">
      <alignment horizontal="center" vertical="center" shrinkToFit="1"/>
    </xf>
    <xf numFmtId="0" fontId="10" fillId="3" borderId="15" xfId="0" applyFont="1" applyFill="1" applyBorder="1" applyAlignment="1">
      <alignment horizontal="center" vertical="center" shrinkToFit="1"/>
    </xf>
    <xf numFmtId="0" fontId="12" fillId="3" borderId="9" xfId="0" applyFont="1" applyFill="1" applyBorder="1" applyAlignment="1">
      <alignment horizontal="center" vertical="center" shrinkToFit="1"/>
    </xf>
    <xf numFmtId="0" fontId="12" fillId="3" borderId="13"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0" fontId="12" fillId="3" borderId="15" xfId="0" applyFont="1" applyFill="1" applyBorder="1" applyAlignment="1">
      <alignment horizontal="center" vertical="center" shrinkToFit="1"/>
    </xf>
    <xf numFmtId="49" fontId="12" fillId="3" borderId="9" xfId="0" applyNumberFormat="1" applyFont="1" applyFill="1" applyBorder="1" applyAlignment="1">
      <alignment horizontal="center" vertical="center" shrinkToFit="1"/>
    </xf>
    <xf numFmtId="0" fontId="12" fillId="4" borderId="9" xfId="0" applyFont="1" applyFill="1" applyBorder="1" applyAlignment="1">
      <alignment horizontal="center" vertical="center" shrinkToFit="1"/>
    </xf>
    <xf numFmtId="6" fontId="12" fillId="3" borderId="9" xfId="1" applyFont="1" applyFill="1" applyBorder="1" applyAlignment="1">
      <alignment horizontal="right" vertical="center" shrinkToFit="1"/>
    </xf>
    <xf numFmtId="6" fontId="12" fillId="2" borderId="11" xfId="1" applyFont="1" applyFill="1" applyBorder="1" applyAlignment="1">
      <alignment horizontal="center" vertical="center" shrinkToFit="1"/>
    </xf>
    <xf numFmtId="6" fontId="12" fillId="3" borderId="34" xfId="1" applyFont="1" applyFill="1" applyBorder="1" applyAlignment="1">
      <alignment horizontal="right" vertical="center" shrinkToFit="1"/>
    </xf>
    <xf numFmtId="6" fontId="12" fillId="3" borderId="35" xfId="1" applyFont="1" applyFill="1" applyBorder="1" applyAlignment="1">
      <alignment horizontal="right" vertical="center" shrinkToFit="1"/>
    </xf>
    <xf numFmtId="6" fontId="12" fillId="3" borderId="36" xfId="1" applyFont="1" applyFill="1" applyBorder="1" applyAlignment="1">
      <alignment horizontal="right" vertical="center" shrinkToFit="1"/>
    </xf>
    <xf numFmtId="6" fontId="12" fillId="3" borderId="39" xfId="1" applyFont="1" applyFill="1" applyBorder="1" applyAlignment="1">
      <alignment horizontal="right" vertical="center" shrinkToFit="1"/>
    </xf>
    <xf numFmtId="6" fontId="12" fillId="3" borderId="37" xfId="1" applyFont="1" applyFill="1" applyBorder="1" applyAlignment="1">
      <alignment horizontal="right" vertical="center" shrinkToFit="1"/>
    </xf>
    <xf numFmtId="6" fontId="12" fillId="3" borderId="40" xfId="1" applyFont="1" applyFill="1" applyBorder="1" applyAlignment="1">
      <alignment horizontal="right" vertical="center" shrinkToFit="1"/>
    </xf>
    <xf numFmtId="0" fontId="12" fillId="3" borderId="24"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6" fontId="12" fillId="3" borderId="13" xfId="1" applyFont="1" applyFill="1" applyBorder="1" applyAlignment="1">
      <alignment horizontal="right" vertical="center" shrinkToFit="1"/>
    </xf>
    <xf numFmtId="6" fontId="12" fillId="3" borderId="14" xfId="1" applyFont="1" applyFill="1" applyBorder="1" applyAlignment="1">
      <alignment horizontal="right" vertical="center" shrinkToFit="1"/>
    </xf>
    <xf numFmtId="6" fontId="12" fillId="3" borderId="15" xfId="1" applyFont="1" applyFill="1" applyBorder="1" applyAlignment="1">
      <alignment horizontal="right" vertical="center" shrinkToFit="1"/>
    </xf>
    <xf numFmtId="0" fontId="10" fillId="3" borderId="28" xfId="0" applyFont="1" applyFill="1" applyBorder="1" applyAlignment="1">
      <alignment horizontal="center" vertical="center" shrinkToFit="1"/>
    </xf>
    <xf numFmtId="0" fontId="10" fillId="3" borderId="29" xfId="0" applyFont="1" applyFill="1" applyBorder="1" applyAlignment="1">
      <alignment horizontal="center" vertical="center" shrinkToFit="1"/>
    </xf>
    <xf numFmtId="0" fontId="10" fillId="3" borderId="30" xfId="0" applyFont="1" applyFill="1" applyBorder="1" applyAlignment="1">
      <alignment horizontal="center" vertical="center" shrinkToFit="1"/>
    </xf>
    <xf numFmtId="0" fontId="12" fillId="3" borderId="28" xfId="0" applyFont="1" applyFill="1" applyBorder="1" applyAlignment="1">
      <alignment horizontal="center" vertical="center" shrinkToFit="1"/>
    </xf>
    <xf numFmtId="0" fontId="12" fillId="3" borderId="29" xfId="0" applyFont="1" applyFill="1" applyBorder="1" applyAlignment="1">
      <alignment horizontal="center" vertical="center" shrinkToFit="1"/>
    </xf>
    <xf numFmtId="0" fontId="12" fillId="3" borderId="30" xfId="0" applyFont="1" applyFill="1" applyBorder="1" applyAlignment="1">
      <alignment horizontal="center" vertical="center" shrinkToFit="1"/>
    </xf>
    <xf numFmtId="49" fontId="12" fillId="3" borderId="10" xfId="0" applyNumberFormat="1" applyFont="1" applyFill="1" applyBorder="1" applyAlignment="1">
      <alignment horizontal="center" vertical="center" shrinkToFit="1"/>
    </xf>
    <xf numFmtId="0" fontId="12" fillId="3" borderId="0" xfId="0" applyFont="1" applyFill="1" applyAlignment="1">
      <alignment horizontal="center" vertical="center" shrinkToFit="1"/>
    </xf>
    <xf numFmtId="0" fontId="10" fillId="3" borderId="19" xfId="0" applyFont="1" applyFill="1" applyBorder="1" applyAlignment="1">
      <alignment horizontal="center" vertical="center" shrinkToFit="1"/>
    </xf>
    <xf numFmtId="0" fontId="10" fillId="3" borderId="20" xfId="0" applyFont="1" applyFill="1" applyBorder="1" applyAlignment="1">
      <alignment horizontal="center" vertical="center" shrinkToFit="1"/>
    </xf>
    <xf numFmtId="0" fontId="10" fillId="3" borderId="21" xfId="0" applyFont="1" applyFill="1" applyBorder="1" applyAlignment="1">
      <alignment horizontal="center" vertical="center" shrinkToFit="1"/>
    </xf>
    <xf numFmtId="6" fontId="12" fillId="3" borderId="10" xfId="1" applyFont="1" applyFill="1" applyBorder="1" applyAlignment="1">
      <alignment horizontal="right" vertical="center" shrinkToFit="1"/>
    </xf>
    <xf numFmtId="0" fontId="12" fillId="3" borderId="10" xfId="0" applyFont="1" applyFill="1" applyBorder="1" applyAlignment="1">
      <alignment horizontal="center" vertical="center" shrinkToFit="1"/>
    </xf>
    <xf numFmtId="0" fontId="12" fillId="3" borderId="19" xfId="0" applyFont="1" applyFill="1" applyBorder="1" applyAlignment="1">
      <alignment horizontal="center" vertical="center" shrinkToFit="1"/>
    </xf>
    <xf numFmtId="0" fontId="12" fillId="3" borderId="20" xfId="0" applyFont="1" applyFill="1" applyBorder="1" applyAlignment="1">
      <alignment horizontal="center" vertical="center" shrinkToFit="1"/>
    </xf>
    <xf numFmtId="0" fontId="12" fillId="3" borderId="21" xfId="0" applyFont="1" applyFill="1" applyBorder="1" applyAlignment="1">
      <alignment horizontal="center" vertical="center" shrinkToFit="1"/>
    </xf>
    <xf numFmtId="49" fontId="12" fillId="3" borderId="12" xfId="0" applyNumberFormat="1" applyFont="1" applyFill="1" applyBorder="1" applyAlignment="1">
      <alignment horizontal="center" vertical="center" shrinkToFit="1"/>
    </xf>
    <xf numFmtId="0" fontId="12" fillId="3" borderId="12" xfId="0" applyFont="1" applyFill="1" applyBorder="1" applyAlignment="1">
      <alignment horizontal="center" vertical="center" shrinkToFit="1"/>
    </xf>
    <xf numFmtId="49" fontId="12" fillId="3" borderId="13" xfId="0" applyNumberFormat="1" applyFont="1" applyFill="1" applyBorder="1" applyAlignment="1">
      <alignment horizontal="center" vertical="center" shrinkToFit="1"/>
    </xf>
    <xf numFmtId="49" fontId="12" fillId="3" borderId="14" xfId="0" applyNumberFormat="1" applyFont="1" applyFill="1" applyBorder="1" applyAlignment="1">
      <alignment horizontal="center" vertical="center" shrinkToFit="1"/>
    </xf>
    <xf numFmtId="49" fontId="12" fillId="3" borderId="15" xfId="0" applyNumberFormat="1" applyFont="1" applyFill="1" applyBorder="1" applyAlignment="1">
      <alignment horizontal="center" vertical="center" shrinkToFit="1"/>
    </xf>
    <xf numFmtId="6" fontId="12" fillId="3" borderId="11" xfId="1" applyFont="1" applyFill="1" applyBorder="1" applyAlignment="1">
      <alignment horizontal="right" vertical="center" shrinkToFit="1"/>
    </xf>
    <xf numFmtId="6" fontId="17" fillId="5" borderId="34" xfId="1" applyFont="1" applyFill="1" applyBorder="1" applyAlignment="1">
      <alignment horizontal="right" vertical="center" shrinkToFit="1"/>
    </xf>
    <xf numFmtId="6" fontId="17" fillId="5" borderId="35" xfId="1" applyFont="1" applyFill="1" applyBorder="1" applyAlignment="1">
      <alignment horizontal="right" vertical="center" shrinkToFit="1"/>
    </xf>
    <xf numFmtId="6" fontId="17" fillId="5" borderId="36" xfId="1" applyFont="1" applyFill="1" applyBorder="1" applyAlignment="1">
      <alignment horizontal="right" vertical="center" shrinkToFit="1"/>
    </xf>
    <xf numFmtId="6" fontId="17" fillId="5" borderId="39" xfId="1" applyFont="1" applyFill="1" applyBorder="1" applyAlignment="1">
      <alignment horizontal="right" vertical="center" shrinkToFit="1"/>
    </xf>
    <xf numFmtId="6" fontId="17" fillId="5" borderId="37" xfId="1" applyFont="1" applyFill="1" applyBorder="1" applyAlignment="1">
      <alignment horizontal="right" vertical="center" shrinkToFit="1"/>
    </xf>
    <xf numFmtId="6" fontId="17" fillId="5" borderId="40" xfId="1" applyFont="1" applyFill="1" applyBorder="1" applyAlignment="1">
      <alignment horizontal="right" vertical="center" shrinkToFit="1"/>
    </xf>
    <xf numFmtId="6" fontId="12" fillId="3" borderId="19" xfId="1" applyFont="1" applyFill="1" applyBorder="1" applyAlignment="1">
      <alignment horizontal="right" vertical="center" shrinkToFit="1"/>
    </xf>
    <xf numFmtId="6" fontId="12" fillId="3" borderId="20" xfId="1" applyFont="1" applyFill="1" applyBorder="1" applyAlignment="1">
      <alignment horizontal="right" vertical="center" shrinkToFit="1"/>
    </xf>
    <xf numFmtId="6" fontId="12" fillId="3" borderId="21" xfId="1" applyFont="1" applyFill="1" applyBorder="1" applyAlignment="1">
      <alignment horizontal="right" vertical="center" shrinkToFit="1"/>
    </xf>
    <xf numFmtId="6" fontId="12" fillId="5" borderId="34" xfId="1" applyFont="1" applyFill="1" applyBorder="1" applyAlignment="1">
      <alignment horizontal="right" vertical="center" shrinkToFit="1"/>
    </xf>
    <xf numFmtId="6" fontId="12" fillId="5" borderId="35" xfId="1" applyFont="1" applyFill="1" applyBorder="1" applyAlignment="1">
      <alignment horizontal="right" vertical="center" shrinkToFit="1"/>
    </xf>
    <xf numFmtId="6" fontId="12" fillId="5" borderId="36" xfId="1" applyFont="1" applyFill="1" applyBorder="1" applyAlignment="1">
      <alignment horizontal="right" vertical="center" shrinkToFit="1"/>
    </xf>
    <xf numFmtId="6" fontId="12" fillId="5" borderId="39" xfId="1" applyFont="1" applyFill="1" applyBorder="1" applyAlignment="1">
      <alignment horizontal="right" vertical="center" shrinkToFit="1"/>
    </xf>
    <xf numFmtId="6" fontId="12" fillId="5" borderId="37" xfId="1" applyFont="1" applyFill="1" applyBorder="1" applyAlignment="1">
      <alignment horizontal="right" vertical="center" shrinkToFit="1"/>
    </xf>
    <xf numFmtId="6" fontId="12" fillId="5" borderId="40" xfId="1" applyFont="1" applyFill="1" applyBorder="1" applyAlignment="1">
      <alignment horizontal="right" vertical="center" shrinkToFit="1"/>
    </xf>
    <xf numFmtId="0" fontId="12" fillId="4" borderId="34" xfId="0" applyFont="1" applyFill="1" applyBorder="1" applyAlignment="1">
      <alignment horizontal="center" vertical="center" shrinkToFit="1"/>
    </xf>
    <xf numFmtId="0" fontId="12" fillId="4" borderId="35" xfId="0" applyFont="1" applyFill="1" applyBorder="1" applyAlignment="1">
      <alignment horizontal="center" vertical="center" shrinkToFit="1"/>
    </xf>
    <xf numFmtId="0" fontId="12" fillId="4" borderId="36" xfId="0" applyFont="1" applyFill="1" applyBorder="1" applyAlignment="1">
      <alignment horizontal="center" vertical="center" shrinkToFit="1"/>
    </xf>
    <xf numFmtId="0" fontId="12" fillId="4" borderId="39" xfId="0" applyFont="1" applyFill="1" applyBorder="1" applyAlignment="1">
      <alignment horizontal="center" vertical="center" shrinkToFit="1"/>
    </xf>
    <xf numFmtId="0" fontId="12" fillId="4" borderId="37" xfId="0" applyFont="1" applyFill="1" applyBorder="1" applyAlignment="1">
      <alignment horizontal="center" vertical="center" shrinkToFit="1"/>
    </xf>
    <xf numFmtId="0" fontId="12" fillId="4" borderId="40"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10" fillId="3" borderId="25" xfId="0" applyFont="1" applyFill="1" applyBorder="1" applyAlignment="1">
      <alignment horizontal="center" vertical="center" shrinkToFit="1"/>
    </xf>
    <xf numFmtId="6" fontId="12" fillId="3" borderId="31" xfId="1" applyFont="1" applyFill="1" applyBorder="1" applyAlignment="1">
      <alignment horizontal="center" vertical="center" shrinkToFit="1"/>
    </xf>
    <xf numFmtId="6" fontId="12" fillId="3" borderId="32" xfId="1" applyFont="1" applyFill="1" applyBorder="1" applyAlignment="1">
      <alignment horizontal="center" vertical="center" shrinkToFit="1"/>
    </xf>
    <xf numFmtId="6" fontId="12" fillId="3" borderId="33" xfId="1" applyFont="1" applyFill="1" applyBorder="1" applyAlignment="1">
      <alignment horizontal="center" vertical="center" shrinkToFit="1"/>
    </xf>
    <xf numFmtId="6" fontId="12" fillId="3" borderId="19" xfId="1" applyFont="1" applyFill="1" applyBorder="1" applyAlignment="1">
      <alignment horizontal="center" vertical="center" shrinkToFit="1"/>
    </xf>
    <xf numFmtId="6" fontId="12" fillId="3" borderId="20" xfId="1" applyFont="1" applyFill="1" applyBorder="1" applyAlignment="1">
      <alignment horizontal="center" vertical="center" shrinkToFit="1"/>
    </xf>
    <xf numFmtId="6" fontId="12" fillId="3" borderId="21" xfId="1" applyFont="1" applyFill="1" applyBorder="1" applyAlignment="1">
      <alignment horizontal="center" vertical="center" shrinkToFit="1"/>
    </xf>
    <xf numFmtId="6" fontId="12" fillId="3" borderId="39" xfId="1" applyFont="1" applyFill="1" applyBorder="1" applyAlignment="1">
      <alignment horizontal="center" vertical="center" wrapText="1" shrinkToFit="1"/>
    </xf>
    <xf numFmtId="6" fontId="12" fillId="3" borderId="37" xfId="1" applyFont="1" applyFill="1" applyBorder="1" applyAlignment="1">
      <alignment horizontal="center" vertical="center" wrapText="1" shrinkToFit="1"/>
    </xf>
    <xf numFmtId="6" fontId="12" fillId="3" borderId="40" xfId="1" applyFont="1" applyFill="1" applyBorder="1" applyAlignment="1">
      <alignment horizontal="center" vertical="center" wrapText="1" shrinkToFit="1"/>
    </xf>
    <xf numFmtId="6" fontId="12" fillId="0" borderId="31" xfId="1" applyFont="1" applyBorder="1" applyAlignment="1">
      <alignment horizontal="center" vertical="center" shrinkToFit="1"/>
    </xf>
    <xf numFmtId="6" fontId="12" fillId="0" borderId="32" xfId="1" applyFont="1" applyBorder="1" applyAlignment="1">
      <alignment horizontal="center" vertical="center" shrinkToFit="1"/>
    </xf>
    <xf numFmtId="6" fontId="12" fillId="0" borderId="33" xfId="1" applyFont="1" applyBorder="1" applyAlignment="1">
      <alignment horizontal="center" vertical="center" shrinkToFit="1"/>
    </xf>
    <xf numFmtId="6" fontId="12" fillId="0" borderId="32" xfId="1" applyFont="1" applyBorder="1" applyAlignment="1">
      <alignment horizontal="right" vertical="center" shrinkToFit="1"/>
    </xf>
    <xf numFmtId="6" fontId="12" fillId="0" borderId="33" xfId="1" applyFont="1" applyBorder="1" applyAlignment="1">
      <alignment horizontal="right" vertical="center" shrinkToFit="1"/>
    </xf>
    <xf numFmtId="0" fontId="10" fillId="0" borderId="35" xfId="0" applyFont="1" applyBorder="1" applyAlignment="1">
      <alignment horizontal="left" vertical="center" shrinkToFit="1"/>
    </xf>
    <xf numFmtId="0" fontId="10" fillId="0" borderId="36" xfId="0" applyFont="1" applyBorder="1" applyAlignment="1">
      <alignment horizontal="left" vertical="center" shrinkToFit="1"/>
    </xf>
    <xf numFmtId="49" fontId="12" fillId="4" borderId="9" xfId="0" applyNumberFormat="1" applyFont="1" applyFill="1" applyBorder="1" applyAlignment="1">
      <alignment horizontal="center" vertical="center" shrinkToFit="1"/>
    </xf>
    <xf numFmtId="0" fontId="10" fillId="4" borderId="19" xfId="0" applyFont="1" applyFill="1" applyBorder="1" applyAlignment="1">
      <alignment horizontal="center" vertical="center" shrinkToFit="1"/>
    </xf>
    <xf numFmtId="0" fontId="10" fillId="4" borderId="20" xfId="0" applyFont="1" applyFill="1" applyBorder="1" applyAlignment="1">
      <alignment horizontal="center" vertical="center" shrinkToFit="1"/>
    </xf>
    <xf numFmtId="0" fontId="10" fillId="4" borderId="21" xfId="0" applyFont="1" applyFill="1" applyBorder="1" applyAlignment="1">
      <alignment horizontal="center" vertical="center" shrinkToFit="1"/>
    </xf>
    <xf numFmtId="6" fontId="12" fillId="4" borderId="19" xfId="1" applyFont="1" applyFill="1" applyBorder="1" applyAlignment="1">
      <alignment horizontal="right" vertical="center" shrinkToFit="1"/>
    </xf>
    <xf numFmtId="6" fontId="12" fillId="4" borderId="20" xfId="1" applyFont="1" applyFill="1" applyBorder="1" applyAlignment="1">
      <alignment horizontal="right" vertical="center" shrinkToFit="1"/>
    </xf>
    <xf numFmtId="6" fontId="12" fillId="4" borderId="21" xfId="1" applyFont="1" applyFill="1" applyBorder="1" applyAlignment="1">
      <alignment horizontal="right" vertical="center" shrinkToFit="1"/>
    </xf>
    <xf numFmtId="6" fontId="12" fillId="4" borderId="11" xfId="1" applyFont="1" applyFill="1" applyBorder="1" applyAlignment="1">
      <alignment horizontal="right" vertical="center" shrinkToFit="1"/>
    </xf>
    <xf numFmtId="0" fontId="12" fillId="4" borderId="10" xfId="0" applyFont="1" applyFill="1" applyBorder="1" applyAlignment="1">
      <alignment horizontal="center" vertical="center" shrinkToFit="1"/>
    </xf>
    <xf numFmtId="0" fontId="12" fillId="4" borderId="19" xfId="0" applyFont="1" applyFill="1" applyBorder="1" applyAlignment="1">
      <alignment horizontal="center" vertical="center" shrinkToFit="1"/>
    </xf>
    <xf numFmtId="0" fontId="12" fillId="4" borderId="20" xfId="0" applyFont="1" applyFill="1" applyBorder="1" applyAlignment="1">
      <alignment horizontal="center" vertical="center" shrinkToFit="1"/>
    </xf>
    <xf numFmtId="0" fontId="12" fillId="4" borderId="21" xfId="0" applyFont="1" applyFill="1" applyBorder="1" applyAlignment="1">
      <alignment horizontal="center" vertical="center" shrinkToFit="1"/>
    </xf>
    <xf numFmtId="49" fontId="12" fillId="4" borderId="10" xfId="0" applyNumberFormat="1" applyFont="1" applyFill="1" applyBorder="1" applyAlignment="1">
      <alignment horizontal="center" vertical="center" shrinkToFit="1"/>
    </xf>
    <xf numFmtId="0" fontId="10" fillId="4" borderId="13" xfId="0" applyFont="1" applyFill="1" applyBorder="1" applyAlignment="1">
      <alignment horizontal="center" vertical="center" shrinkToFit="1"/>
    </xf>
    <xf numFmtId="0" fontId="10" fillId="4" borderId="15" xfId="0" applyFont="1" applyFill="1" applyBorder="1" applyAlignment="1">
      <alignment horizontal="center" vertical="center" shrinkToFit="1"/>
    </xf>
    <xf numFmtId="6" fontId="12" fillId="4" borderId="13" xfId="1" applyFont="1" applyFill="1" applyBorder="1" applyAlignment="1">
      <alignment horizontal="right" vertical="center" shrinkToFit="1"/>
    </xf>
    <xf numFmtId="6" fontId="12" fillId="4" borderId="14" xfId="1" applyFont="1" applyFill="1" applyBorder="1" applyAlignment="1">
      <alignment horizontal="right" vertical="center" shrinkToFit="1"/>
    </xf>
    <xf numFmtId="6" fontId="12" fillId="4" borderId="15" xfId="1" applyFont="1" applyFill="1" applyBorder="1" applyAlignment="1">
      <alignment horizontal="right" vertical="center" shrinkToFit="1"/>
    </xf>
    <xf numFmtId="6" fontId="12" fillId="4" borderId="9" xfId="1" applyFont="1" applyFill="1" applyBorder="1" applyAlignment="1">
      <alignment horizontal="right" vertical="center" shrinkToFit="1"/>
    </xf>
    <xf numFmtId="0" fontId="12" fillId="4" borderId="13" xfId="0" applyFont="1" applyFill="1" applyBorder="1" applyAlignment="1">
      <alignment horizontal="center" vertical="center" shrinkToFit="1"/>
    </xf>
    <xf numFmtId="0" fontId="12" fillId="4" borderId="14" xfId="0" applyFont="1" applyFill="1" applyBorder="1" applyAlignment="1">
      <alignment horizontal="center" vertical="center" shrinkToFit="1"/>
    </xf>
    <xf numFmtId="0" fontId="12" fillId="4" borderId="15" xfId="0" applyFont="1" applyFill="1" applyBorder="1" applyAlignment="1">
      <alignment horizontal="center" vertical="center" shrinkToFit="1"/>
    </xf>
    <xf numFmtId="49" fontId="12" fillId="4" borderId="8" xfId="0" applyNumberFormat="1" applyFont="1" applyFill="1" applyBorder="1" applyAlignment="1">
      <alignment horizontal="center" vertical="center" shrinkToFit="1"/>
    </xf>
    <xf numFmtId="0" fontId="12" fillId="4" borderId="8" xfId="0" applyFont="1" applyFill="1" applyBorder="1" applyAlignment="1">
      <alignment horizontal="center" vertical="center" shrinkToFit="1"/>
    </xf>
    <xf numFmtId="0" fontId="12" fillId="4" borderId="28" xfId="0" applyFont="1" applyFill="1" applyBorder="1" applyAlignment="1">
      <alignment horizontal="center" vertical="center" shrinkToFit="1"/>
    </xf>
    <xf numFmtId="0" fontId="12" fillId="4" borderId="29" xfId="0" applyFont="1" applyFill="1" applyBorder="1" applyAlignment="1">
      <alignment horizontal="center" vertical="center" shrinkToFit="1"/>
    </xf>
    <xf numFmtId="0" fontId="12" fillId="4" borderId="30" xfId="0" applyFont="1" applyFill="1" applyBorder="1" applyAlignment="1">
      <alignment horizontal="center" vertical="center" shrinkToFit="1"/>
    </xf>
    <xf numFmtId="49" fontId="12" fillId="3" borderId="19" xfId="0" applyNumberFormat="1" applyFont="1" applyFill="1" applyBorder="1" applyAlignment="1">
      <alignment horizontal="center" vertical="center" shrinkToFit="1"/>
    </xf>
    <xf numFmtId="49" fontId="12" fillId="3" borderId="20" xfId="0" applyNumberFormat="1" applyFont="1" applyFill="1" applyBorder="1" applyAlignment="1">
      <alignment horizontal="center" vertical="center" shrinkToFit="1"/>
    </xf>
    <xf numFmtId="49" fontId="12" fillId="3" borderId="21" xfId="0" applyNumberFormat="1" applyFont="1" applyFill="1" applyBorder="1" applyAlignment="1">
      <alignment horizontal="center" vertical="center" shrinkToFit="1"/>
    </xf>
    <xf numFmtId="0" fontId="12" fillId="3" borderId="25" xfId="0" applyFont="1" applyFill="1" applyBorder="1" applyAlignment="1">
      <alignment horizontal="center" vertical="center" shrinkToFit="1"/>
    </xf>
    <xf numFmtId="0" fontId="12" fillId="3" borderId="22" xfId="0" applyFont="1" applyFill="1" applyBorder="1" applyAlignment="1">
      <alignment horizontal="center" vertical="center" shrinkToFit="1"/>
    </xf>
    <xf numFmtId="49" fontId="12" fillId="3" borderId="24" xfId="0" applyNumberFormat="1" applyFont="1" applyFill="1" applyBorder="1" applyAlignment="1">
      <alignment horizontal="center" vertical="center" shrinkToFit="1"/>
    </xf>
    <xf numFmtId="49" fontId="12" fillId="3" borderId="2" xfId="0" applyNumberFormat="1" applyFont="1" applyFill="1" applyBorder="1" applyAlignment="1">
      <alignment horizontal="center" vertical="center" shrinkToFit="1"/>
    </xf>
    <xf numFmtId="49" fontId="12" fillId="3" borderId="25" xfId="0" applyNumberFormat="1" applyFont="1" applyFill="1" applyBorder="1" applyAlignment="1">
      <alignment horizontal="center" vertical="center" shrinkToFit="1"/>
    </xf>
    <xf numFmtId="49" fontId="12" fillId="3" borderId="28" xfId="0" applyNumberFormat="1" applyFont="1" applyFill="1" applyBorder="1" applyAlignment="1">
      <alignment horizontal="center" vertical="center" shrinkToFit="1"/>
    </xf>
    <xf numFmtId="49" fontId="12" fillId="3" borderId="29" xfId="0" applyNumberFormat="1" applyFont="1" applyFill="1" applyBorder="1" applyAlignment="1">
      <alignment horizontal="center" vertical="center" shrinkToFit="1"/>
    </xf>
    <xf numFmtId="49" fontId="12" fillId="3" borderId="30" xfId="0" applyNumberFormat="1" applyFont="1" applyFill="1" applyBorder="1" applyAlignment="1">
      <alignment horizontal="center" vertical="center" shrinkToFit="1"/>
    </xf>
    <xf numFmtId="0" fontId="10" fillId="3" borderId="8" xfId="0" applyFont="1" applyFill="1" applyBorder="1" applyAlignment="1">
      <alignment horizontal="center" vertical="center" shrinkToFit="1"/>
    </xf>
    <xf numFmtId="0" fontId="10" fillId="4" borderId="16" xfId="0" applyFont="1" applyFill="1" applyBorder="1" applyAlignment="1">
      <alignment horizontal="center" vertical="center" shrinkToFit="1"/>
    </xf>
    <xf numFmtId="0" fontId="10" fillId="4" borderId="17" xfId="0" applyFont="1" applyFill="1" applyBorder="1" applyAlignment="1">
      <alignment horizontal="center" vertical="center" shrinkToFit="1"/>
    </xf>
    <xf numFmtId="0" fontId="10" fillId="4" borderId="18" xfId="0" applyFont="1" applyFill="1" applyBorder="1" applyAlignment="1">
      <alignment horizontal="center" vertical="center" shrinkToFit="1"/>
    </xf>
    <xf numFmtId="6" fontId="12" fillId="4" borderId="16" xfId="1" applyFont="1" applyFill="1" applyBorder="1" applyAlignment="1">
      <alignment horizontal="right" vertical="center" shrinkToFit="1"/>
    </xf>
    <xf numFmtId="6" fontId="12" fillId="4" borderId="17" xfId="1" applyFont="1" applyFill="1" applyBorder="1" applyAlignment="1">
      <alignment horizontal="right" vertical="center" shrinkToFit="1"/>
    </xf>
    <xf numFmtId="6" fontId="12" fillId="4" borderId="18" xfId="1" applyFont="1" applyFill="1" applyBorder="1" applyAlignment="1">
      <alignment horizontal="right" vertical="center" shrinkToFit="1"/>
    </xf>
    <xf numFmtId="0" fontId="12" fillId="4" borderId="16" xfId="0" applyFont="1" applyFill="1" applyBorder="1" applyAlignment="1">
      <alignment horizontal="center" vertical="center" shrinkToFit="1"/>
    </xf>
    <xf numFmtId="0" fontId="12" fillId="4" borderId="17" xfId="0" applyFont="1" applyFill="1" applyBorder="1" applyAlignment="1">
      <alignment horizontal="center" vertical="center" shrinkToFit="1"/>
    </xf>
    <xf numFmtId="0" fontId="12" fillId="4" borderId="18" xfId="0" applyFont="1" applyFill="1" applyBorder="1" applyAlignment="1">
      <alignment horizontal="center" vertical="center" shrinkToFit="1"/>
    </xf>
    <xf numFmtId="49" fontId="12" fillId="4" borderId="16" xfId="0" applyNumberFormat="1" applyFont="1" applyFill="1" applyBorder="1" applyAlignment="1">
      <alignment horizontal="center" vertical="center" shrinkToFit="1"/>
    </xf>
    <xf numFmtId="49" fontId="12" fillId="4" borderId="17" xfId="0" applyNumberFormat="1" applyFont="1" applyFill="1" applyBorder="1" applyAlignment="1">
      <alignment horizontal="center" vertical="center" shrinkToFit="1"/>
    </xf>
    <xf numFmtId="49" fontId="12" fillId="4" borderId="18" xfId="0" applyNumberFormat="1" applyFont="1" applyFill="1" applyBorder="1" applyAlignment="1">
      <alignment horizontal="center" vertical="center" shrinkToFit="1"/>
    </xf>
    <xf numFmtId="0" fontId="10" fillId="3" borderId="22" xfId="0" applyFont="1" applyFill="1" applyBorder="1" applyAlignment="1">
      <alignment horizontal="center" vertical="center" shrinkToFit="1"/>
    </xf>
    <xf numFmtId="0" fontId="10" fillId="3" borderId="24" xfId="0" applyFont="1" applyFill="1" applyBorder="1" applyAlignment="1">
      <alignment horizontal="center" vertical="center" shrinkToFit="1"/>
    </xf>
    <xf numFmtId="6" fontId="12" fillId="3" borderId="24" xfId="1" applyFont="1" applyFill="1" applyBorder="1" applyAlignment="1">
      <alignment horizontal="right" vertical="center" shrinkToFit="1"/>
    </xf>
    <xf numFmtId="6" fontId="12" fillId="3" borderId="2" xfId="1" applyFont="1" applyFill="1" applyBorder="1" applyAlignment="1">
      <alignment horizontal="right" vertical="center" shrinkToFit="1"/>
    </xf>
    <xf numFmtId="6" fontId="12" fillId="3" borderId="25" xfId="1" applyFont="1" applyFill="1" applyBorder="1" applyAlignment="1">
      <alignment horizontal="right" vertical="center" shrinkToFit="1"/>
    </xf>
    <xf numFmtId="6" fontId="12" fillId="3" borderId="28" xfId="1" applyFont="1" applyFill="1" applyBorder="1" applyAlignment="1">
      <alignment horizontal="right" vertical="center" shrinkToFit="1"/>
    </xf>
    <xf numFmtId="6" fontId="12" fillId="3" borderId="29" xfId="1" applyFont="1" applyFill="1" applyBorder="1" applyAlignment="1">
      <alignment horizontal="right" vertical="center" shrinkToFit="1"/>
    </xf>
    <xf numFmtId="6" fontId="12" fillId="3" borderId="30" xfId="1" applyFont="1" applyFill="1" applyBorder="1" applyAlignment="1">
      <alignment horizontal="right" vertical="center" shrinkToFit="1"/>
    </xf>
    <xf numFmtId="6" fontId="12" fillId="3" borderId="24" xfId="1" applyFont="1" applyFill="1" applyBorder="1" applyAlignment="1">
      <alignment horizontal="center" vertical="center" shrinkToFit="1"/>
    </xf>
    <xf numFmtId="6" fontId="12" fillId="3" borderId="2" xfId="1" applyFont="1" applyFill="1" applyBorder="1" applyAlignment="1">
      <alignment horizontal="center" vertical="center" shrinkToFit="1"/>
    </xf>
    <xf numFmtId="6" fontId="12" fillId="3" borderId="25" xfId="1" applyFont="1" applyFill="1" applyBorder="1" applyAlignment="1">
      <alignment horizontal="center" vertical="center" shrinkToFit="1"/>
    </xf>
    <xf numFmtId="6" fontId="12" fillId="3" borderId="28" xfId="1" applyFont="1" applyFill="1" applyBorder="1" applyAlignment="1">
      <alignment horizontal="center" vertical="center" shrinkToFit="1"/>
    </xf>
    <xf numFmtId="6" fontId="12" fillId="3" borderId="29" xfId="1" applyFont="1" applyFill="1" applyBorder="1" applyAlignment="1">
      <alignment horizontal="center" vertical="center" shrinkToFit="1"/>
    </xf>
    <xf numFmtId="6" fontId="12" fillId="3" borderId="30" xfId="1" applyFont="1" applyFill="1" applyBorder="1" applyAlignment="1">
      <alignment horizontal="center" vertical="center" shrinkToFit="1"/>
    </xf>
    <xf numFmtId="0" fontId="10" fillId="3" borderId="35" xfId="0" applyFont="1" applyFill="1" applyBorder="1" applyAlignment="1">
      <alignment horizontal="left" vertical="center" shrinkToFit="1"/>
    </xf>
    <xf numFmtId="0" fontId="10" fillId="3" borderId="36" xfId="0" applyFont="1" applyFill="1" applyBorder="1" applyAlignment="1">
      <alignment horizontal="left" vertical="center" shrinkToFit="1"/>
    </xf>
    <xf numFmtId="6" fontId="12" fillId="2" borderId="7" xfId="1" applyFont="1" applyFill="1" applyBorder="1" applyAlignment="1">
      <alignment horizontal="right" vertical="center" shrinkToFit="1"/>
    </xf>
    <xf numFmtId="0" fontId="10" fillId="3" borderId="0" xfId="0" applyFont="1" applyFill="1" applyAlignment="1">
      <alignment horizontal="left" vertical="center" shrinkToFit="1"/>
    </xf>
    <xf numFmtId="0" fontId="10" fillId="3" borderId="27" xfId="0" applyFont="1" applyFill="1" applyBorder="1" applyAlignment="1">
      <alignment horizontal="left" vertical="center" shrinkToFit="1"/>
    </xf>
    <xf numFmtId="0" fontId="12" fillId="3" borderId="26" xfId="0" applyFont="1" applyFill="1" applyBorder="1" applyAlignment="1">
      <alignment horizontal="center" vertical="center" shrinkToFit="1"/>
    </xf>
    <xf numFmtId="0" fontId="12" fillId="3" borderId="24" xfId="0" applyFont="1" applyFill="1" applyBorder="1" applyAlignment="1">
      <alignment horizontal="center" vertical="center" wrapText="1" shrinkToFit="1"/>
    </xf>
    <xf numFmtId="0" fontId="12" fillId="3" borderId="2" xfId="0" applyFont="1" applyFill="1" applyBorder="1" applyAlignment="1">
      <alignment horizontal="center" vertical="center" wrapText="1" shrinkToFit="1"/>
    </xf>
    <xf numFmtId="0" fontId="12" fillId="3" borderId="25" xfId="0" applyFont="1" applyFill="1" applyBorder="1" applyAlignment="1">
      <alignment horizontal="center" vertical="center" wrapText="1" shrinkToFit="1"/>
    </xf>
    <xf numFmtId="6" fontId="11" fillId="0" borderId="1" xfId="1" applyFont="1" applyBorder="1" applyAlignment="1">
      <alignment horizontal="center" vertical="center" shrinkToFit="1"/>
    </xf>
    <xf numFmtId="6" fontId="11" fillId="0" borderId="4" xfId="1" applyFont="1" applyBorder="1" applyAlignment="1">
      <alignment horizontal="center" vertical="center" shrinkToFit="1"/>
    </xf>
    <xf numFmtId="0" fontId="11" fillId="0" borderId="44" xfId="0" applyFont="1" applyBorder="1" applyAlignment="1">
      <alignment horizontal="left" vertical="center" shrinkToFit="1"/>
    </xf>
    <xf numFmtId="0" fontId="11" fillId="0" borderId="0" xfId="0" applyFont="1" applyAlignment="1">
      <alignment horizontal="left" vertical="center" shrinkToFit="1"/>
    </xf>
    <xf numFmtId="0" fontId="11" fillId="0" borderId="1" xfId="0" applyFont="1" applyBorder="1" applyAlignment="1">
      <alignment horizontal="center" vertical="center" shrinkToFit="1"/>
    </xf>
    <xf numFmtId="0" fontId="11" fillId="0" borderId="43" xfId="0" applyFont="1" applyBorder="1" applyAlignment="1">
      <alignment horizontal="center" vertical="center" shrinkToFit="1"/>
    </xf>
    <xf numFmtId="0" fontId="11" fillId="0" borderId="41" xfId="0" applyFont="1" applyBorder="1" applyAlignment="1">
      <alignment horizontal="center" vertical="center" shrinkToFit="1"/>
    </xf>
    <xf numFmtId="0" fontId="11" fillId="0" borderId="42" xfId="0" applyFont="1" applyBorder="1" applyAlignment="1">
      <alignment horizontal="center" vertical="center" shrinkToFit="1"/>
    </xf>
    <xf numFmtId="6" fontId="11" fillId="0" borderId="29" xfId="1" applyFont="1" applyBorder="1" applyAlignment="1">
      <alignment horizontal="center" vertical="center" shrinkToFit="1"/>
    </xf>
    <xf numFmtId="6" fontId="11" fillId="3" borderId="41" xfId="1" applyFont="1" applyFill="1" applyBorder="1" applyAlignment="1">
      <alignment vertical="center" shrinkToFit="1"/>
    </xf>
    <xf numFmtId="0" fontId="11" fillId="0" borderId="5" xfId="0" applyFont="1" applyBorder="1" applyAlignment="1">
      <alignment horizontal="center" vertical="center" shrinkToFit="1"/>
    </xf>
    <xf numFmtId="6" fontId="11" fillId="0" borderId="1" xfId="0" applyNumberFormat="1" applyFont="1" applyBorder="1" applyAlignment="1">
      <alignment horizontal="center" vertical="center" shrinkToFit="1"/>
    </xf>
    <xf numFmtId="6" fontId="11" fillId="3" borderId="31" xfId="1" applyFont="1" applyFill="1" applyBorder="1" applyAlignment="1">
      <alignment vertical="center" shrinkToFit="1"/>
    </xf>
    <xf numFmtId="6" fontId="11" fillId="3" borderId="32" xfId="1" applyFont="1" applyFill="1" applyBorder="1" applyAlignment="1">
      <alignment vertical="center" shrinkToFit="1"/>
    </xf>
    <xf numFmtId="6" fontId="11" fillId="3" borderId="33" xfId="1" applyFont="1" applyFill="1" applyBorder="1" applyAlignment="1">
      <alignment vertical="center" shrinkToFit="1"/>
    </xf>
    <xf numFmtId="6" fontId="11" fillId="6" borderId="3" xfId="1" applyFont="1" applyFill="1" applyBorder="1" applyAlignment="1">
      <alignment horizontal="center" vertical="center"/>
    </xf>
    <xf numFmtId="6" fontId="11" fillId="6" borderId="14" xfId="1" applyFont="1" applyFill="1" applyBorder="1" applyAlignment="1">
      <alignment horizontal="center" vertical="center"/>
    </xf>
    <xf numFmtId="6" fontId="11" fillId="6" borderId="4" xfId="1" applyFont="1" applyFill="1" applyBorder="1" applyAlignment="1">
      <alignment horizontal="center" vertical="center"/>
    </xf>
    <xf numFmtId="0" fontId="11" fillId="0" borderId="0" xfId="0" applyFont="1" applyAlignment="1">
      <alignment horizontal="center" vertical="center" shrinkToFit="1"/>
    </xf>
    <xf numFmtId="6" fontId="11" fillId="0" borderId="3" xfId="1" applyFont="1" applyBorder="1" applyAlignment="1">
      <alignment horizontal="center" vertical="center" shrinkToFit="1"/>
    </xf>
    <xf numFmtId="6" fontId="11" fillId="0" borderId="14" xfId="1" applyFont="1" applyBorder="1" applyAlignment="1">
      <alignment horizontal="center" vertical="center" shrinkToFit="1"/>
    </xf>
    <xf numFmtId="6" fontId="11" fillId="0" borderId="42" xfId="1" applyFont="1" applyBorder="1" applyAlignment="1">
      <alignment horizontal="center" vertical="center" shrinkToFit="1"/>
    </xf>
    <xf numFmtId="6" fontId="11" fillId="0" borderId="2" xfId="1" applyFont="1" applyBorder="1" applyAlignment="1">
      <alignment horizontal="center" vertical="center" shrinkToFit="1"/>
    </xf>
    <xf numFmtId="6" fontId="11" fillId="0" borderId="43" xfId="1" applyFont="1" applyBorder="1" applyAlignment="1">
      <alignment horizontal="center" vertical="center" shrinkToFit="1"/>
    </xf>
    <xf numFmtId="6" fontId="11" fillId="0" borderId="31" xfId="1" applyFont="1" applyBorder="1" applyAlignment="1">
      <alignment horizontal="center" vertical="center" shrinkToFit="1"/>
    </xf>
    <xf numFmtId="6" fontId="11" fillId="0" borderId="32" xfId="1" applyFont="1" applyBorder="1" applyAlignment="1">
      <alignment horizontal="center" vertical="center" shrinkToFit="1"/>
    </xf>
    <xf numFmtId="6" fontId="11" fillId="0" borderId="33" xfId="1" applyFont="1" applyBorder="1" applyAlignment="1">
      <alignment horizontal="center" vertical="center" shrinkToFit="1"/>
    </xf>
    <xf numFmtId="0" fontId="11" fillId="0" borderId="1" xfId="0" applyFont="1" applyBorder="1" applyAlignment="1">
      <alignment horizontal="center" vertical="center"/>
    </xf>
    <xf numFmtId="6" fontId="11" fillId="3" borderId="1" xfId="1" applyFont="1" applyFill="1" applyBorder="1" applyAlignment="1">
      <alignment vertical="center" shrinkToFit="1"/>
    </xf>
    <xf numFmtId="6" fontId="11" fillId="0" borderId="41" xfId="1" applyFont="1" applyBorder="1" applyAlignment="1">
      <alignment vertical="center" shrinkToFit="1"/>
    </xf>
    <xf numFmtId="0" fontId="11" fillId="0" borderId="0" xfId="0" applyFont="1" applyAlignment="1">
      <alignment horizontal="center" vertical="center"/>
    </xf>
    <xf numFmtId="6" fontId="11" fillId="0" borderId="1" xfId="1" applyFont="1" applyBorder="1" applyAlignment="1">
      <alignment horizontal="right" vertical="center" shrinkToFit="1"/>
    </xf>
    <xf numFmtId="6" fontId="11" fillId="0" borderId="44" xfId="1" applyFont="1" applyBorder="1" applyAlignment="1">
      <alignment horizontal="center" vertical="center" shrinkToFit="1"/>
    </xf>
    <xf numFmtId="6" fontId="11" fillId="0" borderId="0" xfId="1" applyFont="1" applyAlignment="1">
      <alignment horizontal="center" vertical="center" shrinkToFit="1"/>
    </xf>
    <xf numFmtId="6" fontId="11" fillId="0" borderId="3" xfId="1" applyFont="1" applyBorder="1" applyAlignment="1">
      <alignment horizontal="right" vertical="center" shrinkToFit="1"/>
    </xf>
    <xf numFmtId="0" fontId="11" fillId="0" borderId="27" xfId="0" applyFont="1" applyBorder="1" applyAlignment="1">
      <alignment horizontal="center" vertical="center" shrinkToFit="1"/>
    </xf>
    <xf numFmtId="6" fontId="11" fillId="6" borderId="64" xfId="1" applyFont="1" applyFill="1" applyBorder="1" applyAlignment="1">
      <alignment horizontal="right" vertical="center" shrinkToFit="1"/>
    </xf>
    <xf numFmtId="6" fontId="11" fillId="6" borderId="65" xfId="1" applyFont="1" applyFill="1" applyBorder="1" applyAlignment="1">
      <alignment horizontal="right" vertical="center" shrinkToFit="1"/>
    </xf>
    <xf numFmtId="6" fontId="11" fillId="6" borderId="66" xfId="1" applyFont="1" applyFill="1" applyBorder="1" applyAlignment="1">
      <alignment horizontal="right" vertical="center" shrinkToFit="1"/>
    </xf>
    <xf numFmtId="6" fontId="11" fillId="0" borderId="4" xfId="1" applyFont="1" applyBorder="1" applyAlignment="1">
      <alignment horizontal="right" vertical="center" shrinkToFit="1"/>
    </xf>
    <xf numFmtId="6" fontId="11" fillId="0" borderId="62" xfId="1" applyFont="1" applyBorder="1" applyAlignment="1">
      <alignment horizontal="center" vertical="center" shrinkToFit="1"/>
    </xf>
    <xf numFmtId="6" fontId="11" fillId="0" borderId="47" xfId="1" applyFont="1" applyBorder="1" applyAlignment="1">
      <alignment horizontal="center" vertical="center" shrinkToFit="1"/>
    </xf>
    <xf numFmtId="6" fontId="11" fillId="0" borderId="48" xfId="1" applyFont="1" applyBorder="1" applyAlignment="1">
      <alignment horizontal="center" vertical="center" shrinkToFit="1"/>
    </xf>
    <xf numFmtId="6" fontId="11" fillId="0" borderId="63" xfId="1" applyFont="1" applyBorder="1" applyAlignment="1">
      <alignment horizontal="center" vertical="center" shrinkToFit="1"/>
    </xf>
    <xf numFmtId="6" fontId="11" fillId="0" borderId="49" xfId="1" applyFont="1" applyBorder="1" applyAlignment="1">
      <alignment horizontal="center" vertical="center" shrinkToFit="1"/>
    </xf>
    <xf numFmtId="6" fontId="11" fillId="0" borderId="50" xfId="1" applyFont="1" applyBorder="1" applyAlignment="1">
      <alignment horizontal="center" vertical="center" shrinkToFit="1"/>
    </xf>
    <xf numFmtId="6" fontId="11" fillId="0" borderId="41" xfId="1" applyFont="1" applyBorder="1" applyAlignment="1">
      <alignment horizontal="right" vertical="center" shrinkToFit="1"/>
    </xf>
    <xf numFmtId="6" fontId="11" fillId="0" borderId="0" xfId="1" applyFont="1" applyAlignment="1">
      <alignment horizontal="left" vertical="center" shrinkToFit="1"/>
    </xf>
    <xf numFmtId="6" fontId="11" fillId="0" borderId="42" xfId="0" applyNumberFormat="1" applyFont="1" applyBorder="1" applyAlignment="1">
      <alignment horizontal="center" vertical="center"/>
    </xf>
    <xf numFmtId="6" fontId="11" fillId="0" borderId="2" xfId="0" applyNumberFormat="1" applyFont="1" applyBorder="1" applyAlignment="1">
      <alignment horizontal="center" vertical="center"/>
    </xf>
    <xf numFmtId="6" fontId="11" fillId="0" borderId="43" xfId="0" applyNumberFormat="1" applyFont="1" applyBorder="1" applyAlignment="1">
      <alignment horizontal="center" vertical="center"/>
    </xf>
    <xf numFmtId="6" fontId="11" fillId="0" borderId="46" xfId="0" applyNumberFormat="1" applyFont="1" applyBorder="1" applyAlignment="1">
      <alignment horizontal="center" vertical="center"/>
    </xf>
    <xf numFmtId="6" fontId="11" fillId="0" borderId="29" xfId="0" applyNumberFormat="1" applyFont="1" applyBorder="1" applyAlignment="1">
      <alignment horizontal="center" vertical="center"/>
    </xf>
    <xf numFmtId="6" fontId="11" fillId="0" borderId="6" xfId="0" applyNumberFormat="1" applyFont="1" applyBorder="1" applyAlignment="1">
      <alignment horizontal="center" vertical="center"/>
    </xf>
    <xf numFmtId="6" fontId="11" fillId="4" borderId="1" xfId="1" applyFont="1" applyFill="1" applyBorder="1" applyAlignment="1">
      <alignment horizontal="right" vertical="center" shrinkToFit="1"/>
    </xf>
    <xf numFmtId="0" fontId="11" fillId="0" borderId="0" xfId="0" applyFont="1" applyAlignment="1">
      <alignment horizontal="center"/>
    </xf>
    <xf numFmtId="0" fontId="11" fillId="0" borderId="29" xfId="0" applyFont="1" applyBorder="1" applyAlignment="1">
      <alignment horizontal="center"/>
    </xf>
    <xf numFmtId="6" fontId="21" fillId="0" borderId="44" xfId="1" applyFont="1" applyBorder="1" applyAlignment="1">
      <alignment horizontal="left" vertical="center" shrinkToFit="1"/>
    </xf>
    <xf numFmtId="6" fontId="21" fillId="0" borderId="0" xfId="1" applyFont="1" applyAlignment="1">
      <alignment horizontal="left" vertical="center" shrinkToFit="1"/>
    </xf>
    <xf numFmtId="6" fontId="22" fillId="0" borderId="29" xfId="1" applyFont="1" applyBorder="1" applyAlignment="1">
      <alignment horizontal="center" shrinkToFit="1"/>
    </xf>
    <xf numFmtId="0" fontId="18" fillId="0" borderId="0" xfId="0" applyFont="1" applyAlignment="1">
      <alignment horizontal="center" shrinkToFit="1"/>
    </xf>
    <xf numFmtId="6" fontId="11" fillId="0" borderId="1" xfId="0" applyNumberFormat="1" applyFont="1" applyBorder="1" applyAlignment="1">
      <alignment horizontal="center" vertical="center"/>
    </xf>
    <xf numFmtId="6" fontId="11" fillId="0" borderId="1" xfId="0" applyNumberFormat="1" applyFont="1" applyBorder="1" applyAlignment="1">
      <alignment horizontal="center" vertical="center" wrapText="1"/>
    </xf>
    <xf numFmtId="0" fontId="25" fillId="0" borderId="0" xfId="0" applyFont="1" applyAlignment="1">
      <alignment horizontal="center"/>
    </xf>
    <xf numFmtId="6" fontId="12" fillId="0" borderId="34" xfId="0" applyNumberFormat="1" applyFont="1" applyBorder="1" applyAlignment="1">
      <alignment horizontal="right" vertical="center" shrinkToFit="1"/>
    </xf>
    <xf numFmtId="0" fontId="12" fillId="0" borderId="35" xfId="0" applyFont="1" applyBorder="1" applyAlignment="1">
      <alignment horizontal="right" vertical="center" shrinkToFit="1"/>
    </xf>
    <xf numFmtId="0" fontId="12" fillId="0" borderId="36" xfId="0" applyFont="1" applyBorder="1" applyAlignment="1">
      <alignment horizontal="right" vertical="center" shrinkToFit="1"/>
    </xf>
    <xf numFmtId="0" fontId="12" fillId="0" borderId="39" xfId="0" applyFont="1" applyBorder="1" applyAlignment="1">
      <alignment horizontal="right" vertical="center" shrinkToFit="1"/>
    </xf>
    <xf numFmtId="0" fontId="12" fillId="0" borderId="37" xfId="0" applyFont="1" applyBorder="1" applyAlignment="1">
      <alignment horizontal="right" vertical="center" shrinkToFit="1"/>
    </xf>
    <xf numFmtId="0" fontId="12" fillId="0" borderId="40" xfId="0" applyFont="1" applyBorder="1" applyAlignment="1">
      <alignment horizontal="right" vertical="center" shrinkToFit="1"/>
    </xf>
    <xf numFmtId="6" fontId="12" fillId="0" borderId="14" xfId="1" applyFont="1" applyBorder="1" applyAlignment="1">
      <alignment vertical="center" shrinkToFit="1"/>
    </xf>
    <xf numFmtId="6" fontId="12" fillId="0" borderId="4" xfId="1" applyFont="1" applyBorder="1" applyAlignment="1">
      <alignment vertical="center" shrinkToFit="1"/>
    </xf>
    <xf numFmtId="6" fontId="12" fillId="4" borderId="31" xfId="1" applyFont="1" applyFill="1" applyBorder="1" applyAlignment="1">
      <alignment horizontal="right" vertical="center" shrinkToFit="1"/>
    </xf>
    <xf numFmtId="6" fontId="12" fillId="4" borderId="32" xfId="1" applyFont="1" applyFill="1" applyBorder="1" applyAlignment="1">
      <alignment horizontal="right" vertical="center" shrinkToFit="1"/>
    </xf>
    <xf numFmtId="6" fontId="12" fillId="4" borderId="33" xfId="1" applyFont="1" applyFill="1" applyBorder="1" applyAlignment="1">
      <alignment horizontal="right" vertical="center" shrinkToFit="1"/>
    </xf>
    <xf numFmtId="6" fontId="25" fillId="0" borderId="31" xfId="1" applyFont="1" applyBorder="1" applyAlignment="1">
      <alignment horizontal="right" vertical="center"/>
    </xf>
    <xf numFmtId="6" fontId="25" fillId="0" borderId="32" xfId="1" applyFont="1" applyBorder="1" applyAlignment="1">
      <alignment horizontal="right" vertical="center"/>
    </xf>
    <xf numFmtId="6" fontId="25" fillId="0" borderId="33" xfId="1" applyFont="1" applyBorder="1" applyAlignment="1">
      <alignment horizontal="right" vertical="center"/>
    </xf>
    <xf numFmtId="6" fontId="12" fillId="0" borderId="3" xfId="1" applyFont="1" applyBorder="1" applyAlignment="1">
      <alignment horizontal="right" vertical="center" shrinkToFit="1"/>
    </xf>
    <xf numFmtId="6" fontId="12" fillId="0" borderId="14" xfId="1" applyFont="1" applyBorder="1" applyAlignment="1">
      <alignment horizontal="right" vertical="center" shrinkToFit="1"/>
    </xf>
    <xf numFmtId="6" fontId="12" fillId="0" borderId="4" xfId="1" applyFont="1" applyBorder="1" applyAlignment="1">
      <alignment horizontal="right" vertical="center" shrinkToFit="1"/>
    </xf>
    <xf numFmtId="6" fontId="12" fillId="0" borderId="29" xfId="1" applyFont="1" applyBorder="1" applyAlignment="1">
      <alignment vertical="center" shrinkToFit="1"/>
    </xf>
    <xf numFmtId="6" fontId="12" fillId="0" borderId="6" xfId="1" applyFont="1" applyBorder="1" applyAlignment="1">
      <alignment vertical="center" shrinkToFit="1"/>
    </xf>
    <xf numFmtId="6" fontId="12" fillId="0" borderId="37" xfId="1" applyFont="1" applyBorder="1" applyAlignment="1">
      <alignment horizontal="center" shrinkToFit="1"/>
    </xf>
    <xf numFmtId="6" fontId="12" fillId="0" borderId="34" xfId="1" applyFont="1" applyBorder="1" applyAlignment="1">
      <alignment horizontal="right" vertical="center" shrinkToFit="1"/>
    </xf>
    <xf numFmtId="6" fontId="12" fillId="0" borderId="35" xfId="1" applyFont="1" applyBorder="1" applyAlignment="1">
      <alignment horizontal="right" vertical="center" shrinkToFit="1"/>
    </xf>
    <xf numFmtId="6" fontId="12" fillId="0" borderId="36" xfId="1" applyFont="1" applyBorder="1" applyAlignment="1">
      <alignment horizontal="right" vertical="center" shrinkToFit="1"/>
    </xf>
    <xf numFmtId="6" fontId="12" fillId="0" borderId="39" xfId="1" applyFont="1" applyBorder="1" applyAlignment="1">
      <alignment horizontal="right" vertical="center" shrinkToFit="1"/>
    </xf>
    <xf numFmtId="6" fontId="12" fillId="0" borderId="37" xfId="1" applyFont="1" applyBorder="1" applyAlignment="1">
      <alignment horizontal="right" vertical="center" shrinkToFit="1"/>
    </xf>
    <xf numFmtId="6" fontId="12" fillId="0" borderId="40" xfId="1" applyFont="1" applyBorder="1" applyAlignment="1">
      <alignment horizontal="right" vertical="center" shrinkToFit="1"/>
    </xf>
    <xf numFmtId="6" fontId="24" fillId="0" borderId="31" xfId="0" applyNumberFormat="1" applyFont="1" applyBorder="1" applyAlignment="1">
      <alignment horizontal="right" vertical="center"/>
    </xf>
    <xf numFmtId="0" fontId="24" fillId="0" borderId="32" xfId="0" applyFont="1" applyBorder="1" applyAlignment="1">
      <alignment horizontal="right" vertical="center"/>
    </xf>
    <xf numFmtId="0" fontId="24" fillId="0" borderId="33" xfId="0" applyFont="1" applyBorder="1" applyAlignment="1">
      <alignment horizontal="right" vertical="center"/>
    </xf>
    <xf numFmtId="6" fontId="24" fillId="0" borderId="1" xfId="1" applyFont="1" applyBorder="1" applyAlignment="1">
      <alignment horizontal="center" vertical="center"/>
    </xf>
    <xf numFmtId="6" fontId="23" fillId="0" borderId="41" xfId="0" applyNumberFormat="1" applyFont="1" applyBorder="1" applyAlignment="1">
      <alignment horizontal="center" vertical="center"/>
    </xf>
    <xf numFmtId="0" fontId="23" fillId="0" borderId="41" xfId="0" applyFont="1" applyBorder="1" applyAlignment="1">
      <alignment horizontal="center" vertical="center"/>
    </xf>
    <xf numFmtId="6" fontId="12" fillId="0" borderId="31" xfId="1" applyFont="1" applyBorder="1" applyAlignment="1">
      <alignment horizontal="right" vertical="center" shrinkToFit="1"/>
    </xf>
    <xf numFmtId="6" fontId="12" fillId="0" borderId="56" xfId="1" applyFont="1" applyBorder="1" applyAlignment="1">
      <alignment horizontal="right" vertical="center" shrinkToFit="1"/>
    </xf>
    <xf numFmtId="6" fontId="23" fillId="4" borderId="64" xfId="0" applyNumberFormat="1" applyFont="1" applyFill="1" applyBorder="1" applyAlignment="1">
      <alignment horizontal="center" vertical="center"/>
    </xf>
    <xf numFmtId="0" fontId="23" fillId="4" borderId="65" xfId="0" applyFont="1" applyFill="1" applyBorder="1" applyAlignment="1">
      <alignment horizontal="center" vertical="center"/>
    </xf>
    <xf numFmtId="0" fontId="23" fillId="4" borderId="66" xfId="0" applyFont="1" applyFill="1" applyBorder="1" applyAlignment="1">
      <alignment horizontal="center" vertical="center"/>
    </xf>
    <xf numFmtId="6" fontId="23" fillId="0" borderId="1" xfId="1" applyFont="1" applyBorder="1" applyAlignment="1">
      <alignment horizontal="center" vertical="center"/>
    </xf>
    <xf numFmtId="0" fontId="10" fillId="0" borderId="42" xfId="0" applyFont="1" applyBorder="1" applyAlignment="1">
      <alignment horizontal="center" vertical="center" shrinkToFit="1"/>
    </xf>
    <xf numFmtId="0" fontId="10" fillId="0" borderId="43" xfId="0" applyFont="1" applyBorder="1" applyAlignment="1">
      <alignment horizontal="center" vertical="center" shrinkToFit="1"/>
    </xf>
    <xf numFmtId="0" fontId="10" fillId="0" borderId="44" xfId="0" applyFont="1" applyBorder="1" applyAlignment="1">
      <alignment horizontal="center" vertical="center" shrinkToFit="1"/>
    </xf>
    <xf numFmtId="0" fontId="10" fillId="0" borderId="45" xfId="0" applyFont="1" applyBorder="1" applyAlignment="1">
      <alignment horizontal="center" vertical="center" shrinkToFit="1"/>
    </xf>
    <xf numFmtId="0" fontId="10" fillId="0" borderId="46" xfId="0" applyFont="1" applyBorder="1" applyAlignment="1">
      <alignment horizontal="center" vertical="center" shrinkToFit="1"/>
    </xf>
    <xf numFmtId="0" fontId="10" fillId="0" borderId="6" xfId="0" applyFont="1" applyBorder="1" applyAlignment="1">
      <alignment horizontal="center" vertical="center" shrinkToFit="1"/>
    </xf>
    <xf numFmtId="6" fontId="12" fillId="0" borderId="52" xfId="1" applyFont="1" applyBorder="1" applyAlignment="1">
      <alignment horizontal="right" vertical="center" shrinkToFit="1"/>
    </xf>
    <xf numFmtId="6" fontId="12" fillId="0" borderId="17" xfId="1" applyFont="1" applyBorder="1" applyAlignment="1">
      <alignment horizontal="right" vertical="center" shrinkToFit="1"/>
    </xf>
    <xf numFmtId="6" fontId="12" fillId="0" borderId="53" xfId="1" applyFont="1" applyBorder="1" applyAlignment="1">
      <alignment horizontal="right" vertical="center" shrinkToFit="1"/>
    </xf>
    <xf numFmtId="6" fontId="12" fillId="0" borderId="47" xfId="1" applyFont="1" applyBorder="1" applyAlignment="1">
      <alignment horizontal="right" vertical="center" shrinkToFit="1"/>
    </xf>
    <xf numFmtId="6" fontId="12" fillId="0" borderId="48" xfId="1" applyFont="1" applyBorder="1" applyAlignment="1">
      <alignment horizontal="right" vertical="center" shrinkToFit="1"/>
    </xf>
    <xf numFmtId="6" fontId="12" fillId="0" borderId="28" xfId="1" applyFont="1" applyBorder="1" applyAlignment="1">
      <alignment horizontal="right" vertical="center" shrinkToFit="1"/>
    </xf>
    <xf numFmtId="6" fontId="12" fillId="0" borderId="29" xfId="1" applyFont="1" applyBorder="1" applyAlignment="1">
      <alignment horizontal="right" vertical="center" shrinkToFit="1"/>
    </xf>
    <xf numFmtId="6" fontId="12" fillId="0" borderId="30" xfId="1" applyFont="1" applyBorder="1" applyAlignment="1">
      <alignment horizontal="right" vertical="center" shrinkToFit="1"/>
    </xf>
    <xf numFmtId="0" fontId="23" fillId="0" borderId="1" xfId="0" applyFont="1" applyBorder="1" applyAlignment="1">
      <alignment horizontal="center" vertical="center"/>
    </xf>
    <xf numFmtId="0" fontId="10" fillId="0" borderId="19" xfId="0" applyFont="1" applyBorder="1" applyAlignment="1">
      <alignment horizontal="right" vertical="center" shrinkToFit="1"/>
    </xf>
    <xf numFmtId="0" fontId="10" fillId="0" borderId="20" xfId="0" applyFont="1" applyBorder="1" applyAlignment="1">
      <alignment horizontal="right" vertical="center" shrinkToFit="1"/>
    </xf>
    <xf numFmtId="0" fontId="10" fillId="0" borderId="55" xfId="0" applyFont="1" applyBorder="1" applyAlignment="1">
      <alignment horizontal="right" vertical="center" shrinkToFit="1"/>
    </xf>
    <xf numFmtId="6" fontId="12" fillId="0" borderId="54" xfId="1" applyFont="1" applyBorder="1" applyAlignment="1">
      <alignment horizontal="right" vertical="center" shrinkToFit="1"/>
    </xf>
    <xf numFmtId="6" fontId="12" fillId="0" borderId="20" xfId="1" applyFont="1" applyBorder="1" applyAlignment="1">
      <alignment horizontal="right" vertical="center" shrinkToFit="1"/>
    </xf>
    <xf numFmtId="6" fontId="12" fillId="0" borderId="55" xfId="1" applyFont="1" applyBorder="1" applyAlignment="1">
      <alignment horizontal="right" vertical="center" shrinkToFit="1"/>
    </xf>
    <xf numFmtId="6" fontId="12" fillId="0" borderId="21" xfId="1" applyFont="1" applyBorder="1" applyAlignment="1">
      <alignment horizontal="right" vertical="center" shrinkToFit="1"/>
    </xf>
    <xf numFmtId="6" fontId="12" fillId="0" borderId="19" xfId="1" applyFont="1" applyBorder="1" applyAlignment="1">
      <alignment horizontal="right" vertical="center" shrinkToFit="1"/>
    </xf>
    <xf numFmtId="6" fontId="20" fillId="0" borderId="31" xfId="1" applyFont="1" applyBorder="1" applyAlignment="1">
      <alignment horizontal="center" vertical="center"/>
    </xf>
    <xf numFmtId="6" fontId="20" fillId="0" borderId="32" xfId="1" applyFont="1" applyBorder="1" applyAlignment="1">
      <alignment horizontal="center" vertical="center"/>
    </xf>
    <xf numFmtId="6" fontId="20" fillId="0" borderId="33" xfId="1" applyFont="1" applyBorder="1" applyAlignment="1">
      <alignment horizontal="center" vertical="center"/>
    </xf>
    <xf numFmtId="6" fontId="12" fillId="0" borderId="42" xfId="1" applyFont="1" applyBorder="1" applyAlignment="1">
      <alignment vertical="center" shrinkToFit="1"/>
    </xf>
    <xf numFmtId="6" fontId="12" fillId="0" borderId="2" xfId="1" applyFont="1" applyBorder="1" applyAlignment="1">
      <alignment vertical="center" shrinkToFit="1"/>
    </xf>
    <xf numFmtId="6" fontId="12" fillId="0" borderId="43" xfId="1" applyFont="1" applyBorder="1" applyAlignment="1">
      <alignment vertical="center" shrinkToFit="1"/>
    </xf>
    <xf numFmtId="6" fontId="22" fillId="0" borderId="6" xfId="1" applyFont="1" applyBorder="1" applyAlignment="1">
      <alignment horizontal="right" vertical="center" shrinkToFit="1"/>
    </xf>
    <xf numFmtId="6" fontId="22" fillId="0" borderId="5" xfId="1" applyFont="1" applyBorder="1" applyAlignment="1">
      <alignment horizontal="right" vertical="center" shrinkToFit="1"/>
    </xf>
    <xf numFmtId="6" fontId="22" fillId="0" borderId="51" xfId="1" applyFont="1" applyBorder="1" applyAlignment="1">
      <alignment horizontal="right" vertical="center" shrinkToFit="1"/>
    </xf>
    <xf numFmtId="6" fontId="12" fillId="4" borderId="31" xfId="1" applyFont="1" applyFill="1" applyBorder="1" applyAlignment="1">
      <alignment horizontal="center" vertical="center" shrinkToFit="1"/>
    </xf>
    <xf numFmtId="6" fontId="12" fillId="4" borderId="32" xfId="1" applyFont="1" applyFill="1" applyBorder="1" applyAlignment="1">
      <alignment horizontal="center" vertical="center" shrinkToFit="1"/>
    </xf>
    <xf numFmtId="6" fontId="12" fillId="4" borderId="33" xfId="1" applyFont="1" applyFill="1" applyBorder="1" applyAlignment="1">
      <alignment horizontal="center" vertical="center" shrinkToFit="1"/>
    </xf>
    <xf numFmtId="6" fontId="12" fillId="0" borderId="49" xfId="1" applyFont="1" applyBorder="1" applyAlignment="1">
      <alignment horizontal="right" vertical="center" shrinkToFit="1"/>
    </xf>
    <xf numFmtId="6" fontId="12" fillId="0" borderId="50" xfId="1" applyFont="1" applyBorder="1" applyAlignment="1">
      <alignment horizontal="right" vertical="center" shrinkToFit="1"/>
    </xf>
    <xf numFmtId="6" fontId="12" fillId="0" borderId="3" xfId="1" applyFont="1" applyBorder="1" applyAlignment="1">
      <alignment vertical="center" shrinkToFit="1"/>
    </xf>
    <xf numFmtId="6" fontId="12" fillId="3" borderId="3" xfId="1" applyFont="1" applyFill="1" applyBorder="1" applyAlignment="1">
      <alignment horizontal="right" vertical="center" shrinkToFit="1"/>
    </xf>
    <xf numFmtId="6" fontId="12" fillId="3" borderId="4" xfId="1" applyFont="1" applyFill="1" applyBorder="1" applyAlignment="1">
      <alignment horizontal="right" vertical="center" shrinkToFit="1"/>
    </xf>
    <xf numFmtId="6" fontId="12" fillId="0" borderId="6" xfId="1" applyFont="1" applyBorder="1" applyAlignment="1">
      <alignment horizontal="right" vertical="center" shrinkToFit="1"/>
    </xf>
    <xf numFmtId="6" fontId="12" fillId="0" borderId="5" xfId="1" applyFont="1" applyBorder="1" applyAlignment="1">
      <alignment horizontal="right" vertical="center" shrinkToFit="1"/>
    </xf>
    <xf numFmtId="6" fontId="12" fillId="0" borderId="51" xfId="1" applyFont="1" applyBorder="1" applyAlignment="1">
      <alignment horizontal="right" vertical="center" shrinkToFit="1"/>
    </xf>
    <xf numFmtId="6" fontId="12" fillId="0" borderId="13" xfId="1" applyFont="1" applyBorder="1" applyAlignment="1">
      <alignment horizontal="right" vertical="center" shrinkToFit="1"/>
    </xf>
    <xf numFmtId="6" fontId="12" fillId="0" borderId="15" xfId="1" applyFont="1" applyBorder="1" applyAlignment="1">
      <alignment horizontal="right" vertical="center" shrinkToFit="1"/>
    </xf>
    <xf numFmtId="0" fontId="10" fillId="0" borderId="28" xfId="0" applyFont="1" applyBorder="1" applyAlignment="1">
      <alignment horizontal="right" vertical="center" shrinkToFit="1"/>
    </xf>
    <xf numFmtId="0" fontId="10" fillId="0" borderId="29" xfId="0" applyFont="1" applyBorder="1" applyAlignment="1">
      <alignment horizontal="right" vertical="center" shrinkToFit="1"/>
    </xf>
    <xf numFmtId="0" fontId="10" fillId="0" borderId="6" xfId="0" applyFont="1" applyBorder="1" applyAlignment="1">
      <alignment horizontal="right" vertical="center" shrinkToFit="1"/>
    </xf>
    <xf numFmtId="6" fontId="12" fillId="0" borderId="24" xfId="1" applyFont="1" applyBorder="1" applyAlignment="1">
      <alignment horizontal="center" vertical="center" shrinkToFit="1"/>
    </xf>
    <xf numFmtId="6" fontId="12" fillId="0" borderId="2" xfId="1" applyFont="1" applyBorder="1" applyAlignment="1">
      <alignment horizontal="center" vertical="center" shrinkToFit="1"/>
    </xf>
    <xf numFmtId="6" fontId="12" fillId="0" borderId="25" xfId="1" applyFont="1" applyBorder="1" applyAlignment="1">
      <alignment horizontal="center" vertical="center" shrinkToFit="1"/>
    </xf>
    <xf numFmtId="6" fontId="12" fillId="0" borderId="28" xfId="1" applyFont="1" applyBorder="1" applyAlignment="1">
      <alignment horizontal="center" vertical="center" shrinkToFit="1"/>
    </xf>
    <xf numFmtId="6" fontId="12" fillId="0" borderId="29" xfId="1" applyFont="1" applyBorder="1" applyAlignment="1">
      <alignment horizontal="center" vertical="center" shrinkToFit="1"/>
    </xf>
    <xf numFmtId="6" fontId="12" fillId="0" borderId="30" xfId="1"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29" xfId="0" applyFont="1" applyBorder="1" applyAlignment="1">
      <alignment horizontal="center" vertical="center" shrinkToFit="1"/>
    </xf>
    <xf numFmtId="6" fontId="12" fillId="0" borderId="16" xfId="1" applyFont="1" applyBorder="1" applyAlignment="1">
      <alignment horizontal="right" vertical="center" shrinkToFit="1"/>
    </xf>
    <xf numFmtId="6" fontId="12" fillId="0" borderId="18" xfId="1" applyFont="1" applyBorder="1" applyAlignment="1">
      <alignment horizontal="right" vertical="center" shrinkToFit="1"/>
    </xf>
    <xf numFmtId="6" fontId="12" fillId="0" borderId="54" xfId="1" applyFont="1" applyBorder="1" applyAlignment="1">
      <alignment vertical="center" shrinkToFit="1"/>
    </xf>
    <xf numFmtId="6" fontId="12" fillId="0" borderId="20" xfId="1" applyFont="1" applyBorder="1" applyAlignment="1">
      <alignment vertical="center" shrinkToFit="1"/>
    </xf>
    <xf numFmtId="6" fontId="12" fillId="0" borderId="21" xfId="1" applyFont="1" applyBorder="1" applyAlignment="1">
      <alignment vertical="center" shrinkToFit="1"/>
    </xf>
    <xf numFmtId="0" fontId="10" fillId="7" borderId="13" xfId="0" applyFont="1" applyFill="1" applyBorder="1" applyAlignment="1">
      <alignment horizontal="right" vertical="center" shrinkToFit="1"/>
    </xf>
    <xf numFmtId="0" fontId="10" fillId="7" borderId="14" xfId="0" applyFont="1" applyFill="1" applyBorder="1" applyAlignment="1">
      <alignment horizontal="right" vertical="center" shrinkToFit="1"/>
    </xf>
    <xf numFmtId="0" fontId="10" fillId="7" borderId="4" xfId="0" applyFont="1" applyFill="1" applyBorder="1" applyAlignment="1">
      <alignment horizontal="right" vertical="center" shrinkToFit="1"/>
    </xf>
    <xf numFmtId="6" fontId="12" fillId="7" borderId="3" xfId="1" applyFont="1" applyFill="1" applyBorder="1" applyAlignment="1">
      <alignment horizontal="right" vertical="center" shrinkToFit="1"/>
    </xf>
    <xf numFmtId="6" fontId="12" fillId="7" borderId="14" xfId="1" applyFont="1" applyFill="1" applyBorder="1" applyAlignment="1">
      <alignment horizontal="right" vertical="center" shrinkToFit="1"/>
    </xf>
    <xf numFmtId="6" fontId="12" fillId="7" borderId="4" xfId="1" applyFont="1" applyFill="1" applyBorder="1" applyAlignment="1">
      <alignment horizontal="right" vertical="center" shrinkToFit="1"/>
    </xf>
    <xf numFmtId="6" fontId="12" fillId="7" borderId="6" xfId="1" applyFont="1" applyFill="1" applyBorder="1" applyAlignment="1">
      <alignment horizontal="right" vertical="center" shrinkToFit="1"/>
    </xf>
    <xf numFmtId="6" fontId="12" fillId="7" borderId="5" xfId="1" applyFont="1" applyFill="1" applyBorder="1" applyAlignment="1">
      <alignment horizontal="right" vertical="center" shrinkToFit="1"/>
    </xf>
    <xf numFmtId="6" fontId="12" fillId="7" borderId="51" xfId="1" applyFont="1" applyFill="1" applyBorder="1" applyAlignment="1">
      <alignment horizontal="right" vertical="center" shrinkToFit="1"/>
    </xf>
    <xf numFmtId="6" fontId="12" fillId="7" borderId="13" xfId="1" applyFont="1" applyFill="1" applyBorder="1" applyAlignment="1">
      <alignment horizontal="right" vertical="center" shrinkToFit="1"/>
    </xf>
    <xf numFmtId="6" fontId="12" fillId="7" borderId="15" xfId="1" applyFont="1" applyFill="1" applyBorder="1" applyAlignment="1">
      <alignment horizontal="right" vertical="center" shrinkToFit="1"/>
    </xf>
    <xf numFmtId="6" fontId="12" fillId="0" borderId="52" xfId="1" applyFont="1" applyBorder="1" applyAlignment="1">
      <alignment vertical="center" shrinkToFit="1"/>
    </xf>
    <xf numFmtId="6" fontId="12" fillId="0" borderId="17" xfId="1" applyFont="1" applyBorder="1" applyAlignment="1">
      <alignment vertical="center" shrinkToFit="1"/>
    </xf>
    <xf numFmtId="6" fontId="12" fillId="0" borderId="18" xfId="1" applyFont="1" applyBorder="1" applyAlignment="1">
      <alignment vertical="center" shrinkToFit="1"/>
    </xf>
    <xf numFmtId="6" fontId="12" fillId="3" borderId="52" xfId="1" applyFont="1" applyFill="1" applyBorder="1" applyAlignment="1">
      <alignment horizontal="right" vertical="center" shrinkToFit="1"/>
    </xf>
    <xf numFmtId="6" fontId="12" fillId="3" borderId="17" xfId="1" applyFont="1" applyFill="1" applyBorder="1" applyAlignment="1">
      <alignment horizontal="right" vertical="center" shrinkToFit="1"/>
    </xf>
    <xf numFmtId="6" fontId="12" fillId="3" borderId="53" xfId="1" applyFont="1" applyFill="1" applyBorder="1" applyAlignment="1">
      <alignment horizontal="right" vertical="center" shrinkToFit="1"/>
    </xf>
    <xf numFmtId="0" fontId="20" fillId="0" borderId="37" xfId="0" applyFont="1" applyBorder="1" applyAlignment="1">
      <alignment horizontal="center" shrinkToFit="1"/>
    </xf>
    <xf numFmtId="0" fontId="20" fillId="0" borderId="0" xfId="0" applyFont="1" applyAlignment="1">
      <alignment horizontal="center" wrapText="1" shrinkToFit="1"/>
    </xf>
    <xf numFmtId="49" fontId="20" fillId="0" borderId="37" xfId="0" applyNumberFormat="1" applyFont="1" applyBorder="1" applyAlignment="1">
      <alignment horizontal="center" shrinkToFit="1"/>
    </xf>
    <xf numFmtId="6" fontId="12" fillId="3" borderId="13" xfId="1" applyFont="1" applyFill="1" applyBorder="1" applyAlignment="1">
      <alignment horizontal="center" vertical="center" shrinkToFit="1"/>
    </xf>
    <xf numFmtId="6" fontId="12" fillId="3" borderId="14" xfId="1" applyFont="1" applyFill="1" applyBorder="1" applyAlignment="1">
      <alignment horizontal="center" vertical="center" shrinkToFit="1"/>
    </xf>
    <xf numFmtId="6" fontId="12" fillId="3" borderId="15" xfId="1" applyFont="1" applyFill="1" applyBorder="1" applyAlignment="1">
      <alignment horizontal="center" vertical="center" shrinkToFit="1"/>
    </xf>
    <xf numFmtId="6" fontId="12" fillId="3" borderId="16" xfId="1" applyFont="1" applyFill="1" applyBorder="1" applyAlignment="1">
      <alignment horizontal="right" vertical="center" shrinkToFit="1"/>
    </xf>
    <xf numFmtId="6" fontId="12" fillId="3" borderId="18" xfId="1" applyFont="1" applyFill="1" applyBorder="1" applyAlignment="1">
      <alignment horizontal="right" vertical="center" shrinkToFit="1"/>
    </xf>
    <xf numFmtId="49" fontId="12" fillId="3" borderId="16" xfId="0" applyNumberFormat="1" applyFont="1" applyFill="1" applyBorder="1" applyAlignment="1">
      <alignment horizontal="center" vertical="center" shrinkToFit="1"/>
    </xf>
    <xf numFmtId="49" fontId="12" fillId="3" borderId="17" xfId="0" applyNumberFormat="1" applyFont="1" applyFill="1" applyBorder="1" applyAlignment="1">
      <alignment horizontal="center" vertical="center" shrinkToFit="1"/>
    </xf>
    <xf numFmtId="49" fontId="12" fillId="3" borderId="18" xfId="0" applyNumberFormat="1" applyFont="1" applyFill="1" applyBorder="1" applyAlignment="1">
      <alignment horizontal="center" vertical="center" shrinkToFit="1"/>
    </xf>
    <xf numFmtId="6" fontId="12" fillId="0" borderId="1" xfId="1" applyFont="1" applyBorder="1" applyAlignment="1">
      <alignment horizontal="center" vertical="center" shrinkToFit="1"/>
    </xf>
    <xf numFmtId="6" fontId="12" fillId="0" borderId="77" xfId="1" applyFont="1" applyBorder="1" applyAlignment="1">
      <alignment horizontal="center" vertical="center" shrinkToFit="1"/>
    </xf>
    <xf numFmtId="6" fontId="24" fillId="0" borderId="34" xfId="0" applyNumberFormat="1" applyFont="1" applyBorder="1" applyAlignment="1">
      <alignment horizontal="center" vertical="center"/>
    </xf>
    <xf numFmtId="0" fontId="24" fillId="0" borderId="35" xfId="0" applyFont="1" applyBorder="1" applyAlignment="1">
      <alignment horizontal="center" vertical="center"/>
    </xf>
    <xf numFmtId="0" fontId="24" fillId="0" borderId="36" xfId="0" applyFont="1" applyBorder="1" applyAlignment="1">
      <alignment horizontal="center" vertical="center"/>
    </xf>
    <xf numFmtId="0" fontId="24" fillId="0" borderId="39" xfId="0" applyFont="1" applyBorder="1" applyAlignment="1">
      <alignment horizontal="center" vertical="center"/>
    </xf>
    <xf numFmtId="0" fontId="24" fillId="0" borderId="37" xfId="0" applyFont="1" applyBorder="1" applyAlignment="1">
      <alignment horizontal="center" vertical="center"/>
    </xf>
    <xf numFmtId="0" fontId="24" fillId="0" borderId="40" xfId="0" applyFont="1" applyBorder="1" applyAlignment="1">
      <alignment horizontal="center" vertical="center"/>
    </xf>
    <xf numFmtId="6" fontId="12" fillId="4" borderId="24" xfId="1" applyFont="1" applyFill="1" applyBorder="1" applyAlignment="1">
      <alignment horizontal="right" vertical="center" shrinkToFit="1"/>
    </xf>
    <xf numFmtId="6" fontId="12" fillId="4" borderId="2" xfId="1" applyFont="1" applyFill="1" applyBorder="1" applyAlignment="1">
      <alignment horizontal="right" vertical="center" shrinkToFit="1"/>
    </xf>
    <xf numFmtId="6" fontId="12" fillId="4" borderId="25" xfId="1" applyFont="1" applyFill="1" applyBorder="1" applyAlignment="1">
      <alignment horizontal="right" vertical="center" shrinkToFit="1"/>
    </xf>
    <xf numFmtId="6" fontId="12" fillId="4" borderId="39" xfId="1" applyFont="1" applyFill="1" applyBorder="1" applyAlignment="1">
      <alignment horizontal="right" vertical="center" shrinkToFit="1"/>
    </xf>
    <xf numFmtId="6" fontId="12" fillId="4" borderId="37" xfId="1" applyFont="1" applyFill="1" applyBorder="1" applyAlignment="1">
      <alignment horizontal="right" vertical="center" shrinkToFit="1"/>
    </xf>
    <xf numFmtId="6" fontId="12" fillId="4" borderId="40" xfId="1" applyFont="1" applyFill="1" applyBorder="1" applyAlignment="1">
      <alignment horizontal="right" vertical="center" shrinkToFit="1"/>
    </xf>
    <xf numFmtId="0" fontId="10" fillId="0" borderId="16"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53" xfId="0" applyFont="1" applyBorder="1" applyAlignment="1">
      <alignment horizontal="center" vertical="center" shrinkToFit="1"/>
    </xf>
    <xf numFmtId="0" fontId="10" fillId="0" borderId="13" xfId="0" applyFont="1" applyBorder="1" applyAlignment="1">
      <alignment horizontal="center" vertical="center" shrinkToFit="1"/>
    </xf>
    <xf numFmtId="0" fontId="10" fillId="4" borderId="24" xfId="0" applyFont="1" applyFill="1" applyBorder="1" applyAlignment="1">
      <alignment horizontal="center" vertical="center" shrinkToFit="1"/>
    </xf>
    <xf numFmtId="0" fontId="10" fillId="4" borderId="2" xfId="0" applyFont="1" applyFill="1" applyBorder="1" applyAlignment="1">
      <alignment horizontal="center" vertical="center" shrinkToFit="1"/>
    </xf>
    <xf numFmtId="0" fontId="10" fillId="4" borderId="43" xfId="0" applyFont="1" applyFill="1" applyBorder="1" applyAlignment="1">
      <alignment horizontal="center" vertical="center" shrinkToFit="1"/>
    </xf>
    <xf numFmtId="0" fontId="10" fillId="4" borderId="39" xfId="0" applyFont="1" applyFill="1" applyBorder="1" applyAlignment="1">
      <alignment horizontal="center" vertical="center" shrinkToFit="1"/>
    </xf>
    <xf numFmtId="0" fontId="10" fillId="4" borderId="37" xfId="0" applyFont="1" applyFill="1" applyBorder="1" applyAlignment="1">
      <alignment horizontal="center" vertical="center" shrinkToFit="1"/>
    </xf>
    <xf numFmtId="0" fontId="10" fillId="4" borderId="59" xfId="0" applyFont="1" applyFill="1" applyBorder="1" applyAlignment="1">
      <alignment horizontal="center" vertical="center" shrinkToFit="1"/>
    </xf>
    <xf numFmtId="6" fontId="12" fillId="4" borderId="69" xfId="1" applyFont="1" applyFill="1" applyBorder="1" applyAlignment="1">
      <alignment horizontal="right" vertical="center" shrinkToFit="1"/>
    </xf>
    <xf numFmtId="6" fontId="12" fillId="4" borderId="70" xfId="1" applyFont="1" applyFill="1" applyBorder="1" applyAlignment="1">
      <alignment horizontal="right" vertical="center" shrinkToFit="1"/>
    </xf>
    <xf numFmtId="6" fontId="12" fillId="4" borderId="71" xfId="1" applyFont="1" applyFill="1" applyBorder="1" applyAlignment="1">
      <alignment horizontal="right" vertical="center" shrinkToFit="1"/>
    </xf>
    <xf numFmtId="6" fontId="12" fillId="4" borderId="72" xfId="1" applyFont="1" applyFill="1" applyBorder="1" applyAlignment="1">
      <alignment horizontal="right" vertical="center" shrinkToFit="1"/>
    </xf>
    <xf numFmtId="6" fontId="12" fillId="4" borderId="73" xfId="1" applyFont="1" applyFill="1" applyBorder="1" applyAlignment="1">
      <alignment horizontal="right" vertical="center" shrinkToFit="1"/>
    </xf>
    <xf numFmtId="6" fontId="12" fillId="4" borderId="74" xfId="1" applyFont="1" applyFill="1" applyBorder="1" applyAlignment="1">
      <alignment horizontal="right" vertical="center" shrinkToFit="1"/>
    </xf>
    <xf numFmtId="0" fontId="10" fillId="0" borderId="28" xfId="0" applyFont="1" applyBorder="1" applyAlignment="1">
      <alignment horizontal="center" vertical="center" shrinkToFit="1"/>
    </xf>
    <xf numFmtId="6" fontId="12" fillId="0" borderId="46" xfId="1" applyFont="1" applyBorder="1" applyAlignment="1">
      <alignment horizontal="right" vertical="center" shrinkToFit="1"/>
    </xf>
    <xf numFmtId="6" fontId="13" fillId="0" borderId="34" xfId="0" applyNumberFormat="1" applyFont="1" applyBorder="1" applyAlignment="1">
      <alignment horizontal="center"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3" fillId="0" borderId="39" xfId="0" applyFont="1" applyBorder="1" applyAlignment="1">
      <alignment horizontal="center" vertical="center"/>
    </xf>
    <xf numFmtId="0" fontId="13" fillId="0" borderId="37" xfId="0" applyFont="1" applyBorder="1" applyAlignment="1">
      <alignment horizontal="center" vertical="center"/>
    </xf>
    <xf numFmtId="0" fontId="13" fillId="0" borderId="40" xfId="0" applyFont="1" applyBorder="1" applyAlignment="1">
      <alignment horizontal="center" vertical="center"/>
    </xf>
    <xf numFmtId="6" fontId="12" fillId="0" borderId="1" xfId="1" applyFont="1" applyBorder="1" applyAlignment="1">
      <alignment horizontal="center" vertical="center" textRotation="255" shrinkToFit="1"/>
    </xf>
    <xf numFmtId="6" fontId="12" fillId="0" borderId="44" xfId="1" applyFont="1" applyBorder="1" applyAlignment="1">
      <alignment horizontal="center" vertical="center" shrinkToFit="1"/>
    </xf>
    <xf numFmtId="6" fontId="12" fillId="0" borderId="0" xfId="1" applyFont="1" applyAlignment="1">
      <alignment horizontal="center" vertical="center" shrinkToFit="1"/>
    </xf>
    <xf numFmtId="6" fontId="10" fillId="0" borderId="1" xfId="0" applyNumberFormat="1" applyFont="1" applyBorder="1" applyAlignment="1">
      <alignment horizontal="center" vertical="center" shrinkToFit="1"/>
    </xf>
    <xf numFmtId="0" fontId="26" fillId="0" borderId="0" xfId="0" applyFont="1" applyAlignment="1">
      <alignment horizontal="center" vertical="center" shrinkToFit="1"/>
    </xf>
    <xf numFmtId="0" fontId="26" fillId="0" borderId="45" xfId="0" applyFont="1" applyBorder="1" applyAlignment="1">
      <alignment horizontal="center" vertical="center" shrinkToFit="1"/>
    </xf>
    <xf numFmtId="6" fontId="10" fillId="0" borderId="41" xfId="0" applyNumberFormat="1" applyFont="1" applyBorder="1" applyAlignment="1">
      <alignment horizontal="center" vertical="center" shrinkToFit="1"/>
    </xf>
    <xf numFmtId="0" fontId="10" fillId="0" borderId="41" xfId="0" applyFont="1" applyBorder="1" applyAlignment="1">
      <alignment horizontal="center" vertical="center" shrinkToFit="1"/>
    </xf>
    <xf numFmtId="0" fontId="20" fillId="0" borderId="37" xfId="0" applyFont="1" applyBorder="1" applyAlignment="1">
      <alignment horizontal="center" wrapText="1" shrinkToFit="1"/>
    </xf>
    <xf numFmtId="6" fontId="12" fillId="4" borderId="75" xfId="1" applyFont="1" applyFill="1" applyBorder="1" applyAlignment="1">
      <alignment horizontal="right" vertical="center" shrinkToFit="1"/>
    </xf>
    <xf numFmtId="6" fontId="12" fillId="4" borderId="76" xfId="1" applyFont="1" applyFill="1" applyBorder="1" applyAlignment="1">
      <alignment horizontal="right" vertical="center" shrinkToFit="1"/>
    </xf>
    <xf numFmtId="6" fontId="12" fillId="0" borderId="56" xfId="1" applyFont="1" applyBorder="1" applyAlignment="1">
      <alignment horizontal="center" vertical="center" shrinkToFit="1"/>
    </xf>
    <xf numFmtId="6" fontId="12" fillId="0" borderId="12" xfId="1" applyFont="1" applyBorder="1" applyAlignment="1">
      <alignment horizontal="center" vertical="center" shrinkToFit="1"/>
    </xf>
    <xf numFmtId="6" fontId="12" fillId="0" borderId="9" xfId="1" applyFont="1" applyBorder="1" applyAlignment="1">
      <alignment horizontal="center" vertical="center" shrinkToFit="1"/>
    </xf>
    <xf numFmtId="6" fontId="12" fillId="4" borderId="9" xfId="1" applyFont="1" applyFill="1" applyBorder="1" applyAlignment="1">
      <alignment horizontal="center" vertical="center" shrinkToFit="1"/>
    </xf>
    <xf numFmtId="6" fontId="12" fillId="4" borderId="10" xfId="1" applyFont="1" applyFill="1" applyBorder="1" applyAlignment="1">
      <alignment horizontal="center" vertical="center" shrinkToFit="1"/>
    </xf>
    <xf numFmtId="6" fontId="12" fillId="0" borderId="8" xfId="1" applyFont="1" applyBorder="1" applyAlignment="1">
      <alignment horizontal="center" vertical="center" shrinkToFit="1"/>
    </xf>
    <xf numFmtId="6" fontId="12" fillId="0" borderId="10" xfId="1" applyFont="1" applyBorder="1" applyAlignment="1">
      <alignment horizontal="center" vertical="center" shrinkToFit="1"/>
    </xf>
    <xf numFmtId="6" fontId="12" fillId="0" borderId="34" xfId="1" applyFont="1" applyBorder="1" applyAlignment="1">
      <alignment horizontal="center" vertical="center" shrinkToFit="1"/>
    </xf>
    <xf numFmtId="6" fontId="12" fillId="0" borderId="35" xfId="1" applyFont="1" applyBorder="1" applyAlignment="1">
      <alignment horizontal="center" vertical="center" shrinkToFit="1"/>
    </xf>
    <xf numFmtId="6" fontId="12" fillId="0" borderId="36" xfId="1" applyFont="1" applyBorder="1" applyAlignment="1">
      <alignment horizontal="center" vertical="center" shrinkToFit="1"/>
    </xf>
    <xf numFmtId="6" fontId="12" fillId="0" borderId="39" xfId="1" applyFont="1" applyBorder="1" applyAlignment="1">
      <alignment horizontal="center" vertical="center" shrinkToFit="1"/>
    </xf>
    <xf numFmtId="6" fontId="12" fillId="0" borderId="37" xfId="1" applyFont="1" applyBorder="1" applyAlignment="1">
      <alignment horizontal="center" vertical="center" shrinkToFit="1"/>
    </xf>
    <xf numFmtId="6" fontId="12" fillId="0" borderId="40" xfId="1" applyFont="1" applyBorder="1" applyAlignment="1">
      <alignment horizontal="center" vertical="center" shrinkToFit="1"/>
    </xf>
    <xf numFmtId="6" fontId="12" fillId="4" borderId="8" xfId="1" applyFont="1" applyFill="1" applyBorder="1" applyAlignment="1">
      <alignment horizontal="right" vertical="center" shrinkToFit="1"/>
    </xf>
    <xf numFmtId="6" fontId="25" fillId="0" borderId="31" xfId="1" applyFont="1" applyBorder="1" applyAlignment="1">
      <alignment horizontal="center" vertical="center"/>
    </xf>
    <xf numFmtId="6" fontId="25" fillId="0" borderId="32" xfId="1" applyFont="1" applyBorder="1" applyAlignment="1">
      <alignment horizontal="center" vertical="center"/>
    </xf>
    <xf numFmtId="6" fontId="25" fillId="0" borderId="33" xfId="1" applyFont="1" applyBorder="1" applyAlignment="1">
      <alignment horizontal="center" vertical="center"/>
    </xf>
    <xf numFmtId="6" fontId="12" fillId="0" borderId="34" xfId="0" applyNumberFormat="1" applyFont="1" applyBorder="1" applyAlignment="1">
      <alignment horizontal="center" vertical="center" shrinkToFit="1"/>
    </xf>
    <xf numFmtId="0" fontId="12" fillId="0" borderId="35" xfId="0" applyFont="1" applyBorder="1" applyAlignment="1">
      <alignment horizontal="center" vertical="center" shrinkToFit="1"/>
    </xf>
    <xf numFmtId="0" fontId="12" fillId="0" borderId="36" xfId="0" applyFont="1" applyBorder="1" applyAlignment="1">
      <alignment horizontal="center" vertical="center" shrinkToFit="1"/>
    </xf>
    <xf numFmtId="0" fontId="12" fillId="0" borderId="39" xfId="0" applyFont="1" applyBorder="1" applyAlignment="1">
      <alignment horizontal="center" vertical="center" shrinkToFit="1"/>
    </xf>
    <xf numFmtId="0" fontId="12" fillId="0" borderId="37" xfId="0" applyFont="1" applyBorder="1" applyAlignment="1">
      <alignment horizontal="center" vertical="center" shrinkToFit="1"/>
    </xf>
    <xf numFmtId="0" fontId="12" fillId="0" borderId="40" xfId="0" applyFont="1" applyBorder="1" applyAlignment="1">
      <alignment horizontal="center" vertical="center" shrinkToFit="1"/>
    </xf>
    <xf numFmtId="6" fontId="11" fillId="0" borderId="64" xfId="1" applyFont="1" applyBorder="1" applyAlignment="1">
      <alignment horizontal="right" vertical="center" shrinkToFit="1"/>
    </xf>
    <xf numFmtId="6" fontId="11" fillId="0" borderId="65" xfId="1" applyFont="1" applyBorder="1" applyAlignment="1">
      <alignment horizontal="right" vertical="center" shrinkToFit="1"/>
    </xf>
    <xf numFmtId="6" fontId="11" fillId="0" borderId="66" xfId="1" applyFont="1" applyBorder="1" applyAlignment="1">
      <alignment horizontal="right" vertical="center" shrinkToFit="1"/>
    </xf>
    <xf numFmtId="0" fontId="10" fillId="0" borderId="24" xfId="0" applyFont="1" applyBorder="1" applyAlignment="1">
      <alignment horizontal="center" vertical="center" shrinkToFit="1"/>
    </xf>
    <xf numFmtId="6" fontId="12" fillId="0" borderId="1" xfId="1" applyFont="1" applyBorder="1" applyAlignment="1">
      <alignment horizontal="right" vertical="center" shrinkToFit="1"/>
    </xf>
    <xf numFmtId="6" fontId="12" fillId="0" borderId="68" xfId="1" applyFont="1" applyBorder="1" applyAlignment="1">
      <alignment horizontal="right" vertical="center" shrinkToFit="1"/>
    </xf>
    <xf numFmtId="6" fontId="11" fillId="0" borderId="44" xfId="0" applyNumberFormat="1" applyFont="1" applyBorder="1" applyAlignment="1">
      <alignment horizontal="center" vertical="center"/>
    </xf>
    <xf numFmtId="6" fontId="11" fillId="0" borderId="0" xfId="0" applyNumberFormat="1" applyFont="1" applyAlignment="1">
      <alignment horizontal="center" vertical="center"/>
    </xf>
    <xf numFmtId="6" fontId="11" fillId="0" borderId="45" xfId="0" applyNumberFormat="1" applyFont="1" applyBorder="1" applyAlignment="1">
      <alignment horizontal="center" vertical="center"/>
    </xf>
    <xf numFmtId="0" fontId="11" fillId="0" borderId="26" xfId="0" applyFont="1" applyBorder="1" applyAlignment="1">
      <alignment horizontal="center"/>
    </xf>
    <xf numFmtId="6" fontId="21" fillId="0" borderId="44" xfId="1" applyFont="1" applyBorder="1" applyAlignment="1">
      <alignment horizontal="center" vertical="center" shrinkToFit="1"/>
    </xf>
    <xf numFmtId="6" fontId="21" fillId="0" borderId="0" xfId="1" applyFont="1" applyBorder="1" applyAlignment="1">
      <alignment horizontal="center" vertical="center" shrinkToFit="1"/>
    </xf>
    <xf numFmtId="6" fontId="21" fillId="0" borderId="0" xfId="1" applyFont="1" applyBorder="1" applyAlignment="1">
      <alignment horizontal="left" vertical="center" shrinkToFit="1"/>
    </xf>
    <xf numFmtId="6" fontId="11" fillId="0" borderId="0" xfId="1" applyFont="1" applyAlignment="1">
      <alignment horizontal="left" vertical="center" wrapText="1" shrinkToFit="1"/>
    </xf>
    <xf numFmtId="0" fontId="18" fillId="0" borderId="2" xfId="0" applyFont="1" applyBorder="1" applyAlignment="1">
      <alignment horizontal="center" shrinkToFit="1"/>
    </xf>
    <xf numFmtId="6" fontId="11" fillId="0" borderId="3" xfId="0" applyNumberFormat="1" applyFont="1" applyBorder="1" applyAlignment="1">
      <alignment horizontal="center" vertical="center"/>
    </xf>
    <xf numFmtId="6" fontId="11" fillId="0" borderId="14" xfId="0" applyNumberFormat="1" applyFont="1" applyBorder="1" applyAlignment="1">
      <alignment horizontal="center" vertical="center"/>
    </xf>
    <xf numFmtId="6" fontId="11" fillId="0" borderId="4" xfId="0" applyNumberFormat="1" applyFont="1" applyBorder="1" applyAlignment="1">
      <alignment horizontal="center" vertical="center"/>
    </xf>
    <xf numFmtId="6" fontId="11" fillId="0" borderId="3" xfId="0" applyNumberFormat="1" applyFont="1" applyBorder="1" applyAlignment="1">
      <alignment horizontal="center" vertical="center" wrapText="1"/>
    </xf>
    <xf numFmtId="6" fontId="11" fillId="0" borderId="14" xfId="0" applyNumberFormat="1" applyFont="1" applyBorder="1" applyAlignment="1">
      <alignment horizontal="center" vertical="center" wrapText="1"/>
    </xf>
    <xf numFmtId="6" fontId="11" fillId="0" borderId="4" xfId="0" applyNumberFormat="1" applyFont="1" applyBorder="1" applyAlignment="1">
      <alignment horizontal="center" vertical="center" wrapText="1"/>
    </xf>
    <xf numFmtId="6" fontId="11" fillId="0" borderId="14" xfId="1" applyFont="1" applyBorder="1" applyAlignment="1">
      <alignment horizontal="right" vertical="center" shrinkToFit="1"/>
    </xf>
    <xf numFmtId="6" fontId="12" fillId="0" borderId="59" xfId="1" applyFont="1" applyBorder="1" applyAlignment="1">
      <alignment horizontal="right" vertical="center" shrinkToFit="1"/>
    </xf>
    <xf numFmtId="6" fontId="12" fillId="0" borderId="78" xfId="1" applyFont="1" applyBorder="1" applyAlignment="1">
      <alignment horizontal="right" vertical="center" shrinkToFit="1"/>
    </xf>
    <xf numFmtId="6" fontId="12" fillId="0" borderId="79" xfId="1" applyFont="1" applyBorder="1" applyAlignment="1">
      <alignment horizontal="right" vertical="center" shrinkToFit="1"/>
    </xf>
    <xf numFmtId="0" fontId="10" fillId="0" borderId="36" xfId="0" applyFont="1" applyBorder="1" applyAlignment="1">
      <alignment horizontal="center" vertical="center" shrinkToFit="1"/>
    </xf>
    <xf numFmtId="6" fontId="12" fillId="0" borderId="58" xfId="1" applyFont="1" applyBorder="1" applyAlignment="1">
      <alignment horizontal="right" vertical="center" shrinkToFit="1"/>
    </xf>
    <xf numFmtId="6" fontId="16" fillId="0" borderId="31" xfId="0" applyNumberFormat="1" applyFont="1" applyBorder="1" applyAlignment="1">
      <alignment horizontal="right" vertical="center"/>
    </xf>
    <xf numFmtId="0" fontId="16" fillId="0" borderId="32" xfId="0" applyFont="1" applyBorder="1" applyAlignment="1">
      <alignment horizontal="right" vertical="center"/>
    </xf>
    <xf numFmtId="0" fontId="16" fillId="0" borderId="33" xfId="0" applyFont="1" applyBorder="1" applyAlignment="1">
      <alignment horizontal="right" vertical="center"/>
    </xf>
    <xf numFmtId="0" fontId="15" fillId="0" borderId="1" xfId="0" applyFont="1" applyBorder="1" applyAlignment="1">
      <alignment horizontal="center" vertical="center"/>
    </xf>
    <xf numFmtId="6" fontId="15" fillId="0" borderId="1" xfId="1" applyFont="1" applyBorder="1" applyAlignment="1">
      <alignment horizontal="center" vertical="center"/>
    </xf>
    <xf numFmtId="6" fontId="12" fillId="0" borderId="15" xfId="1" applyFont="1" applyBorder="1" applyAlignment="1">
      <alignment vertical="center" shrinkToFit="1"/>
    </xf>
    <xf numFmtId="0" fontId="10" fillId="0" borderId="54"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55" xfId="0" applyFont="1" applyBorder="1" applyAlignment="1">
      <alignment horizontal="center" vertical="center" shrinkToFit="1"/>
    </xf>
    <xf numFmtId="6" fontId="12" fillId="0" borderId="58" xfId="1" applyFont="1" applyBorder="1" applyAlignment="1">
      <alignment vertical="center" shrinkToFit="1"/>
    </xf>
    <xf numFmtId="6" fontId="12" fillId="0" borderId="37" xfId="1" applyFont="1" applyBorder="1" applyAlignment="1">
      <alignment vertical="center" shrinkToFit="1"/>
    </xf>
    <xf numFmtId="6" fontId="12" fillId="0" borderId="40" xfId="1" applyFont="1" applyBorder="1" applyAlignment="1">
      <alignment vertical="center" shrinkToFit="1"/>
    </xf>
    <xf numFmtId="0" fontId="10" fillId="0" borderId="26" xfId="0" applyFont="1" applyBorder="1" applyAlignment="1">
      <alignment horizontal="center" vertical="center" shrinkToFit="1"/>
    </xf>
    <xf numFmtId="0" fontId="10" fillId="0" borderId="61" xfId="0" applyFont="1" applyBorder="1" applyAlignment="1">
      <alignment horizontal="center" vertical="center" shrinkToFit="1"/>
    </xf>
    <xf numFmtId="0" fontId="14" fillId="0" borderId="0" xfId="0" applyFont="1" applyAlignment="1">
      <alignment horizontal="left" vertical="center"/>
    </xf>
    <xf numFmtId="0" fontId="13" fillId="0" borderId="0" xfId="0" applyFont="1" applyAlignment="1">
      <alignment horizontal="left" vertical="center"/>
    </xf>
    <xf numFmtId="0" fontId="10" fillId="2" borderId="38" xfId="0" applyFont="1" applyFill="1" applyBorder="1" applyAlignment="1">
      <alignment horizontal="center" vertical="center" textRotation="255" shrinkToFit="1"/>
    </xf>
    <xf numFmtId="0" fontId="10" fillId="2" borderId="23" xfId="0" applyFont="1" applyFill="1" applyBorder="1" applyAlignment="1">
      <alignment horizontal="center" vertical="center" textRotation="255" shrinkToFit="1"/>
    </xf>
    <xf numFmtId="0" fontId="10" fillId="2" borderId="11" xfId="0" applyFont="1" applyFill="1" applyBorder="1" applyAlignment="1">
      <alignment horizontal="center" vertical="center" textRotation="255" shrinkToFit="1"/>
    </xf>
    <xf numFmtId="6" fontId="10" fillId="2" borderId="31" xfId="1" applyFont="1" applyFill="1" applyBorder="1" applyAlignment="1">
      <alignment horizontal="right" vertical="center"/>
    </xf>
    <xf numFmtId="6" fontId="10" fillId="2" borderId="32" xfId="1" applyFont="1" applyFill="1" applyBorder="1" applyAlignment="1">
      <alignment horizontal="right" vertical="center"/>
    </xf>
    <xf numFmtId="6" fontId="10" fillId="2" borderId="33" xfId="1" applyFont="1" applyFill="1" applyBorder="1" applyAlignment="1">
      <alignment horizontal="right" vertical="center"/>
    </xf>
    <xf numFmtId="0" fontId="10" fillId="9" borderId="34" xfId="0" applyFont="1" applyFill="1" applyBorder="1" applyAlignment="1">
      <alignment horizontal="center" vertical="center" shrinkToFit="1"/>
    </xf>
    <xf numFmtId="0" fontId="10" fillId="9" borderId="35" xfId="0" applyFont="1" applyFill="1" applyBorder="1" applyAlignment="1">
      <alignment horizontal="center" vertical="center" shrinkToFit="1"/>
    </xf>
    <xf numFmtId="0" fontId="10" fillId="9" borderId="60" xfId="0" applyFont="1" applyFill="1" applyBorder="1" applyAlignment="1">
      <alignment horizontal="center" vertical="center" shrinkToFit="1"/>
    </xf>
    <xf numFmtId="0" fontId="10" fillId="9" borderId="39" xfId="0" applyFont="1" applyFill="1" applyBorder="1" applyAlignment="1">
      <alignment horizontal="center" vertical="center" shrinkToFit="1"/>
    </xf>
    <xf numFmtId="0" fontId="10" fillId="9" borderId="37" xfId="0" applyFont="1" applyFill="1" applyBorder="1" applyAlignment="1">
      <alignment horizontal="center" vertical="center" shrinkToFit="1"/>
    </xf>
    <xf numFmtId="0" fontId="10" fillId="9" borderId="59" xfId="0" applyFont="1" applyFill="1" applyBorder="1" applyAlignment="1">
      <alignment horizontal="center" vertical="center" shrinkToFit="1"/>
    </xf>
    <xf numFmtId="0" fontId="10" fillId="2" borderId="16" xfId="0" applyFont="1" applyFill="1" applyBorder="1" applyAlignment="1">
      <alignment horizontal="right" vertical="center" shrinkToFit="1"/>
    </xf>
    <xf numFmtId="0" fontId="10" fillId="2" borderId="17" xfId="0" applyFont="1" applyFill="1" applyBorder="1" applyAlignment="1">
      <alignment horizontal="right" vertical="center" shrinkToFit="1"/>
    </xf>
    <xf numFmtId="0" fontId="10" fillId="2" borderId="53" xfId="0" applyFont="1" applyFill="1" applyBorder="1" applyAlignment="1">
      <alignment horizontal="right" vertical="center" shrinkToFit="1"/>
    </xf>
    <xf numFmtId="6" fontId="10" fillId="2" borderId="52" xfId="1" applyFont="1" applyFill="1" applyBorder="1" applyAlignment="1">
      <alignment horizontal="right" vertical="center" shrinkToFit="1"/>
    </xf>
    <xf numFmtId="6" fontId="10" fillId="2" borderId="17" xfId="1" applyFont="1" applyFill="1" applyBorder="1" applyAlignment="1">
      <alignment horizontal="right" vertical="center" shrinkToFit="1"/>
    </xf>
    <xf numFmtId="6" fontId="10" fillId="2" borderId="53" xfId="1" applyFont="1" applyFill="1" applyBorder="1" applyAlignment="1">
      <alignment horizontal="right" vertical="center" shrinkToFit="1"/>
    </xf>
    <xf numFmtId="6" fontId="10" fillId="2" borderId="47" xfId="1" applyFont="1" applyFill="1" applyBorder="1" applyAlignment="1">
      <alignment horizontal="right" vertical="center" shrinkToFit="1"/>
    </xf>
    <xf numFmtId="6" fontId="10" fillId="2" borderId="48" xfId="1" applyFont="1" applyFill="1" applyBorder="1" applyAlignment="1">
      <alignment horizontal="right" vertical="center" shrinkToFit="1"/>
    </xf>
    <xf numFmtId="6" fontId="10" fillId="2" borderId="16" xfId="1" applyFont="1" applyFill="1" applyBorder="1" applyAlignment="1">
      <alignment horizontal="right" vertical="center" shrinkToFit="1"/>
    </xf>
    <xf numFmtId="6" fontId="10" fillId="2" borderId="18" xfId="1" applyFont="1" applyFill="1" applyBorder="1" applyAlignment="1">
      <alignment horizontal="right" vertical="center" shrinkToFit="1"/>
    </xf>
    <xf numFmtId="0" fontId="19" fillId="0" borderId="26" xfId="0" applyFont="1" applyBorder="1" applyAlignment="1">
      <alignment horizontal="center"/>
    </xf>
    <xf numFmtId="0" fontId="19" fillId="0" borderId="0" xfId="0" applyFont="1" applyAlignment="1">
      <alignment horizontal="center"/>
    </xf>
    <xf numFmtId="0" fontId="10" fillId="2" borderId="13" xfId="0" applyFont="1" applyFill="1" applyBorder="1" applyAlignment="1">
      <alignment horizontal="right" vertical="center" shrinkToFit="1"/>
    </xf>
    <xf numFmtId="0" fontId="10" fillId="2" borderId="14" xfId="0" applyFont="1" applyFill="1" applyBorder="1" applyAlignment="1">
      <alignment horizontal="right" vertical="center" shrinkToFit="1"/>
    </xf>
    <xf numFmtId="0" fontId="10" fillId="2" borderId="4" xfId="0" applyFont="1" applyFill="1" applyBorder="1" applyAlignment="1">
      <alignment horizontal="right" vertical="center" shrinkToFit="1"/>
    </xf>
    <xf numFmtId="6" fontId="10" fillId="2" borderId="3" xfId="1" applyFont="1" applyFill="1" applyBorder="1" applyAlignment="1">
      <alignment horizontal="right" vertical="center" shrinkToFit="1"/>
    </xf>
    <xf numFmtId="6" fontId="10" fillId="2" borderId="14" xfId="1" applyFont="1" applyFill="1" applyBorder="1" applyAlignment="1">
      <alignment horizontal="right" vertical="center" shrinkToFit="1"/>
    </xf>
    <xf numFmtId="6" fontId="10" fillId="2" borderId="4" xfId="1" applyFont="1" applyFill="1" applyBorder="1" applyAlignment="1">
      <alignment horizontal="right" vertical="center" shrinkToFit="1"/>
    </xf>
    <xf numFmtId="6" fontId="10" fillId="2" borderId="6" xfId="1" applyFont="1" applyFill="1" applyBorder="1" applyAlignment="1">
      <alignment horizontal="right" vertical="center" shrinkToFit="1"/>
    </xf>
    <xf numFmtId="6" fontId="10" fillId="2" borderId="5" xfId="1" applyFont="1" applyFill="1" applyBorder="1" applyAlignment="1">
      <alignment horizontal="right" vertical="center" shrinkToFit="1"/>
    </xf>
    <xf numFmtId="6" fontId="10" fillId="2" borderId="51" xfId="1" applyFont="1" applyFill="1" applyBorder="1" applyAlignment="1">
      <alignment horizontal="right" vertical="center" shrinkToFit="1"/>
    </xf>
    <xf numFmtId="6" fontId="10" fillId="2" borderId="24" xfId="1" applyFont="1" applyFill="1" applyBorder="1" applyAlignment="1">
      <alignment horizontal="right" vertical="center" shrinkToFit="1"/>
    </xf>
    <xf numFmtId="6" fontId="10" fillId="2" borderId="2" xfId="1" applyFont="1" applyFill="1" applyBorder="1" applyAlignment="1">
      <alignment horizontal="right" vertical="center" shrinkToFit="1"/>
    </xf>
    <xf numFmtId="6" fontId="10" fillId="2" borderId="25" xfId="1" applyFont="1" applyFill="1" applyBorder="1" applyAlignment="1">
      <alignment horizontal="right" vertical="center" shrinkToFit="1"/>
    </xf>
    <xf numFmtId="6" fontId="10" fillId="2" borderId="16" xfId="1" applyFont="1" applyFill="1" applyBorder="1" applyAlignment="1">
      <alignment vertical="center" shrinkToFit="1"/>
    </xf>
    <xf numFmtId="6" fontId="10" fillId="2" borderId="17" xfId="1" applyFont="1" applyFill="1" applyBorder="1" applyAlignment="1">
      <alignment vertical="center" shrinkToFit="1"/>
    </xf>
    <xf numFmtId="6" fontId="10" fillId="2" borderId="18" xfId="1" applyFont="1" applyFill="1" applyBorder="1" applyAlignment="1">
      <alignment vertical="center" shrinkToFit="1"/>
    </xf>
    <xf numFmtId="6" fontId="10" fillId="2" borderId="13" xfId="1" applyFont="1" applyFill="1" applyBorder="1" applyAlignment="1">
      <alignment vertical="center" shrinkToFit="1"/>
    </xf>
    <xf numFmtId="6" fontId="10" fillId="2" borderId="14" xfId="1" applyFont="1" applyFill="1" applyBorder="1" applyAlignment="1">
      <alignment vertical="center" shrinkToFit="1"/>
    </xf>
    <xf numFmtId="6" fontId="10" fillId="2" borderId="15" xfId="1" applyFont="1" applyFill="1" applyBorder="1" applyAlignment="1">
      <alignment vertical="center" shrinkToFit="1"/>
    </xf>
    <xf numFmtId="0" fontId="19" fillId="0" borderId="39" xfId="0" applyFont="1" applyBorder="1" applyAlignment="1">
      <alignment horizontal="center"/>
    </xf>
    <xf numFmtId="0" fontId="19" fillId="0" borderId="37" xfId="0" applyFont="1" applyBorder="1" applyAlignment="1">
      <alignment horizontal="center"/>
    </xf>
    <xf numFmtId="0" fontId="10" fillId="2" borderId="24" xfId="0" applyFont="1" applyFill="1" applyBorder="1" applyAlignment="1">
      <alignment horizontal="right" vertical="center" shrinkToFit="1"/>
    </xf>
    <xf numFmtId="0" fontId="10" fillId="2" borderId="2" xfId="0" applyFont="1" applyFill="1" applyBorder="1" applyAlignment="1">
      <alignment horizontal="right" vertical="center" shrinkToFit="1"/>
    </xf>
    <xf numFmtId="0" fontId="10" fillId="2" borderId="43" xfId="0" applyFont="1" applyFill="1" applyBorder="1" applyAlignment="1">
      <alignment horizontal="right" vertical="center" shrinkToFit="1"/>
    </xf>
    <xf numFmtId="0" fontId="10" fillId="2" borderId="39" xfId="0" applyFont="1" applyFill="1" applyBorder="1" applyAlignment="1">
      <alignment horizontal="right" vertical="center" shrinkToFit="1"/>
    </xf>
    <xf numFmtId="0" fontId="10" fillId="2" borderId="37" xfId="0" applyFont="1" applyFill="1" applyBorder="1" applyAlignment="1">
      <alignment horizontal="right" vertical="center" shrinkToFit="1"/>
    </xf>
    <xf numFmtId="0" fontId="10" fillId="2" borderId="59" xfId="0" applyFont="1" applyFill="1" applyBorder="1" applyAlignment="1">
      <alignment horizontal="right" vertical="center" shrinkToFit="1"/>
    </xf>
    <xf numFmtId="6" fontId="10" fillId="2" borderId="24" xfId="1" applyFont="1" applyFill="1" applyBorder="1" applyAlignment="1">
      <alignment vertical="center" shrinkToFit="1"/>
    </xf>
    <xf numFmtId="6" fontId="10" fillId="2" borderId="2" xfId="1" applyFont="1" applyFill="1" applyBorder="1" applyAlignment="1">
      <alignment vertical="center" shrinkToFit="1"/>
    </xf>
    <xf numFmtId="6" fontId="10" fillId="2" borderId="25" xfId="1" applyFont="1" applyFill="1" applyBorder="1" applyAlignment="1">
      <alignment vertical="center" shrinkToFit="1"/>
    </xf>
    <xf numFmtId="6" fontId="10" fillId="2" borderId="39" xfId="1" applyFont="1" applyFill="1" applyBorder="1" applyAlignment="1">
      <alignment vertical="center" shrinkToFit="1"/>
    </xf>
    <xf numFmtId="6" fontId="10" fillId="2" borderId="37" xfId="1" applyFont="1" applyFill="1" applyBorder="1" applyAlignment="1">
      <alignment vertical="center" shrinkToFit="1"/>
    </xf>
    <xf numFmtId="6" fontId="10" fillId="2" borderId="40" xfId="1" applyFont="1" applyFill="1" applyBorder="1" applyAlignment="1">
      <alignment vertical="center" shrinkToFit="1"/>
    </xf>
    <xf numFmtId="6" fontId="19" fillId="2" borderId="34" xfId="0" applyNumberFormat="1" applyFont="1" applyFill="1" applyBorder="1" applyAlignment="1">
      <alignment horizontal="right" vertical="center"/>
    </xf>
    <xf numFmtId="6" fontId="19" fillId="2" borderId="35" xfId="0" applyNumberFormat="1" applyFont="1" applyFill="1" applyBorder="1" applyAlignment="1">
      <alignment horizontal="right" vertical="center"/>
    </xf>
    <xf numFmtId="0" fontId="19" fillId="2" borderId="35" xfId="0" applyFont="1" applyFill="1" applyBorder="1" applyAlignment="1">
      <alignment horizontal="right" vertical="center"/>
    </xf>
    <xf numFmtId="0" fontId="19" fillId="2" borderId="36" xfId="0" applyFont="1" applyFill="1" applyBorder="1" applyAlignment="1">
      <alignment horizontal="right" vertical="center"/>
    </xf>
    <xf numFmtId="0" fontId="19" fillId="2" borderId="39" xfId="0" applyFont="1" applyFill="1" applyBorder="1" applyAlignment="1">
      <alignment horizontal="right" vertical="center"/>
    </xf>
    <xf numFmtId="0" fontId="19" fillId="2" borderId="37" xfId="0" applyFont="1" applyFill="1" applyBorder="1" applyAlignment="1">
      <alignment horizontal="right" vertical="center"/>
    </xf>
    <xf numFmtId="0" fontId="19" fillId="2" borderId="40" xfId="0" applyFont="1" applyFill="1" applyBorder="1" applyAlignment="1">
      <alignment horizontal="right" vertical="center"/>
    </xf>
    <xf numFmtId="6" fontId="10" fillId="2" borderId="54" xfId="1" applyFont="1" applyFill="1" applyBorder="1" applyAlignment="1">
      <alignment horizontal="right" vertical="center" shrinkToFit="1"/>
    </xf>
    <xf numFmtId="6" fontId="10" fillId="2" borderId="20" xfId="1" applyFont="1" applyFill="1" applyBorder="1" applyAlignment="1">
      <alignment horizontal="right" vertical="center" shrinkToFit="1"/>
    </xf>
    <xf numFmtId="6" fontId="10" fillId="2" borderId="55" xfId="1" applyFont="1" applyFill="1" applyBorder="1" applyAlignment="1">
      <alignment horizontal="right" vertical="center" shrinkToFit="1"/>
    </xf>
    <xf numFmtId="6" fontId="10" fillId="2" borderId="59" xfId="1" applyFont="1" applyFill="1" applyBorder="1" applyAlignment="1">
      <alignment horizontal="right" vertical="center" shrinkToFit="1"/>
    </xf>
    <xf numFmtId="6" fontId="10" fillId="2" borderId="78" xfId="1" applyFont="1" applyFill="1" applyBorder="1" applyAlignment="1">
      <alignment horizontal="right" vertical="center" shrinkToFit="1"/>
    </xf>
    <xf numFmtId="6" fontId="10" fillId="2" borderId="79" xfId="1" applyFont="1" applyFill="1" applyBorder="1" applyAlignment="1">
      <alignment horizontal="right" vertical="center" shrinkToFit="1"/>
    </xf>
    <xf numFmtId="0" fontId="10" fillId="9" borderId="38" xfId="0" applyFont="1" applyFill="1" applyBorder="1" applyAlignment="1">
      <alignment horizontal="center" vertical="center" textRotation="255" shrinkToFit="1"/>
    </xf>
    <xf numFmtId="0" fontId="10" fillId="9" borderId="11" xfId="0" applyFont="1" applyFill="1" applyBorder="1" applyAlignment="1">
      <alignment horizontal="center" vertical="center" textRotation="255" shrinkToFit="1"/>
    </xf>
    <xf numFmtId="6" fontId="10" fillId="9" borderId="52" xfId="1" applyFont="1" applyFill="1" applyBorder="1" applyAlignment="1">
      <alignment horizontal="right" vertical="center" shrinkToFit="1"/>
    </xf>
    <xf numFmtId="6" fontId="10" fillId="9" borderId="17" xfId="1" applyFont="1" applyFill="1" applyBorder="1" applyAlignment="1">
      <alignment horizontal="right" vertical="center" shrinkToFit="1"/>
    </xf>
    <xf numFmtId="6" fontId="10" fillId="9" borderId="53" xfId="1" applyFont="1" applyFill="1" applyBorder="1" applyAlignment="1">
      <alignment horizontal="right" vertical="center" shrinkToFit="1"/>
    </xf>
    <xf numFmtId="6" fontId="10" fillId="9" borderId="47" xfId="1" applyFont="1" applyFill="1" applyBorder="1" applyAlignment="1">
      <alignment horizontal="right" vertical="center" shrinkToFit="1"/>
    </xf>
    <xf numFmtId="6" fontId="10" fillId="9" borderId="48" xfId="1" applyFont="1" applyFill="1" applyBorder="1" applyAlignment="1">
      <alignment horizontal="right" vertical="center" shrinkToFit="1"/>
    </xf>
    <xf numFmtId="6" fontId="10" fillId="9" borderId="16" xfId="1" applyFont="1" applyFill="1" applyBorder="1" applyAlignment="1">
      <alignment horizontal="right" vertical="center" shrinkToFit="1"/>
    </xf>
    <xf numFmtId="6" fontId="10" fillId="9" borderId="18" xfId="1" applyFont="1" applyFill="1" applyBorder="1" applyAlignment="1">
      <alignment horizontal="right" vertical="center" shrinkToFit="1"/>
    </xf>
    <xf numFmtId="0" fontId="10" fillId="8" borderId="16" xfId="0" applyFont="1" applyFill="1" applyBorder="1" applyAlignment="1">
      <alignment horizontal="right" vertical="center" shrinkToFit="1"/>
    </xf>
    <xf numFmtId="0" fontId="10" fillId="8" borderId="17" xfId="0" applyFont="1" applyFill="1" applyBorder="1" applyAlignment="1">
      <alignment horizontal="right" vertical="center" shrinkToFit="1"/>
    </xf>
    <xf numFmtId="0" fontId="10" fillId="8" borderId="53" xfId="0" applyFont="1" applyFill="1" applyBorder="1" applyAlignment="1">
      <alignment horizontal="right" vertical="center" shrinkToFit="1"/>
    </xf>
    <xf numFmtId="6" fontId="10" fillId="8" borderId="52" xfId="1" applyFont="1" applyFill="1" applyBorder="1" applyAlignment="1">
      <alignment horizontal="right" vertical="center" shrinkToFit="1"/>
    </xf>
    <xf numFmtId="6" fontId="10" fillId="8" borderId="17" xfId="1" applyFont="1" applyFill="1" applyBorder="1" applyAlignment="1">
      <alignment horizontal="right" vertical="center" shrinkToFit="1"/>
    </xf>
    <xf numFmtId="6" fontId="10" fillId="8" borderId="53" xfId="1" applyFont="1" applyFill="1" applyBorder="1" applyAlignment="1">
      <alignment horizontal="right" vertical="center" shrinkToFit="1"/>
    </xf>
    <xf numFmtId="6" fontId="10" fillId="8" borderId="47" xfId="1" applyFont="1" applyFill="1" applyBorder="1" applyAlignment="1">
      <alignment horizontal="right" vertical="center" shrinkToFit="1"/>
    </xf>
    <xf numFmtId="6" fontId="10" fillId="8" borderId="48" xfId="1" applyFont="1" applyFill="1" applyBorder="1" applyAlignment="1">
      <alignment horizontal="right" vertical="center" shrinkToFit="1"/>
    </xf>
    <xf numFmtId="6" fontId="10" fillId="8" borderId="16" xfId="1" applyFont="1" applyFill="1" applyBorder="1" applyAlignment="1">
      <alignment horizontal="right" vertical="center" shrinkToFit="1"/>
    </xf>
    <xf numFmtId="6" fontId="10" fillId="8" borderId="18" xfId="1" applyFont="1" applyFill="1" applyBorder="1" applyAlignment="1">
      <alignment horizontal="right" vertical="center" shrinkToFit="1"/>
    </xf>
    <xf numFmtId="6" fontId="19" fillId="9" borderId="34" xfId="0" applyNumberFormat="1" applyFont="1" applyFill="1" applyBorder="1" applyAlignment="1">
      <alignment horizontal="right" vertical="center"/>
    </xf>
    <xf numFmtId="6" fontId="19" fillId="9" borderId="35" xfId="0" applyNumberFormat="1" applyFont="1" applyFill="1" applyBorder="1" applyAlignment="1">
      <alignment horizontal="right" vertical="center"/>
    </xf>
    <xf numFmtId="0" fontId="19" fillId="9" borderId="35" xfId="0" applyFont="1" applyFill="1" applyBorder="1" applyAlignment="1">
      <alignment horizontal="right" vertical="center"/>
    </xf>
    <xf numFmtId="0" fontId="19" fillId="9" borderId="36" xfId="0" applyFont="1" applyFill="1" applyBorder="1" applyAlignment="1">
      <alignment horizontal="right" vertical="center"/>
    </xf>
    <xf numFmtId="0" fontId="19" fillId="9" borderId="39" xfId="0" applyFont="1" applyFill="1" applyBorder="1" applyAlignment="1">
      <alignment horizontal="right" vertical="center"/>
    </xf>
    <xf numFmtId="0" fontId="19" fillId="9" borderId="37" xfId="0" applyFont="1" applyFill="1" applyBorder="1" applyAlignment="1">
      <alignment horizontal="right" vertical="center"/>
    </xf>
    <xf numFmtId="0" fontId="19" fillId="9" borderId="40" xfId="0" applyFont="1" applyFill="1" applyBorder="1" applyAlignment="1">
      <alignment horizontal="right" vertical="center"/>
    </xf>
    <xf numFmtId="6" fontId="10" fillId="9" borderId="54" xfId="1" applyFont="1" applyFill="1" applyBorder="1" applyAlignment="1">
      <alignment horizontal="right" vertical="center" shrinkToFit="1"/>
    </xf>
    <xf numFmtId="6" fontId="10" fillId="9" borderId="20" xfId="1" applyFont="1" applyFill="1" applyBorder="1" applyAlignment="1">
      <alignment horizontal="right" vertical="center" shrinkToFit="1"/>
    </xf>
    <xf numFmtId="6" fontId="10" fillId="9" borderId="55" xfId="1" applyFont="1" applyFill="1" applyBorder="1" applyAlignment="1">
      <alignment horizontal="right" vertical="center" shrinkToFit="1"/>
    </xf>
    <xf numFmtId="6" fontId="10" fillId="9" borderId="21" xfId="1" applyFont="1" applyFill="1" applyBorder="1" applyAlignment="1">
      <alignment horizontal="right" vertical="center" shrinkToFit="1"/>
    </xf>
    <xf numFmtId="6" fontId="10" fillId="9" borderId="19" xfId="1" applyFont="1" applyFill="1" applyBorder="1" applyAlignment="1">
      <alignment horizontal="right" vertical="center" shrinkToFit="1"/>
    </xf>
    <xf numFmtId="6" fontId="10" fillId="0" borderId="39" xfId="1" applyFont="1" applyBorder="1" applyAlignment="1">
      <alignment horizontal="right" vertical="center" shrinkToFit="1"/>
    </xf>
    <xf numFmtId="6" fontId="10" fillId="0" borderId="40" xfId="1" applyFont="1" applyBorder="1" applyAlignment="1">
      <alignment horizontal="right" vertical="center" shrinkToFit="1"/>
    </xf>
    <xf numFmtId="6" fontId="19" fillId="8" borderId="34" xfId="0" applyNumberFormat="1" applyFont="1" applyFill="1" applyBorder="1" applyAlignment="1">
      <alignment horizontal="right" vertical="center"/>
    </xf>
    <xf numFmtId="6" fontId="19" fillId="8" borderId="35" xfId="0" applyNumberFormat="1" applyFont="1" applyFill="1" applyBorder="1" applyAlignment="1">
      <alignment horizontal="right" vertical="center"/>
    </xf>
    <xf numFmtId="0" fontId="19" fillId="8" borderId="35" xfId="0" applyFont="1" applyFill="1" applyBorder="1" applyAlignment="1">
      <alignment horizontal="right" vertical="center"/>
    </xf>
    <xf numFmtId="0" fontId="19" fillId="8" borderId="36" xfId="0" applyFont="1" applyFill="1" applyBorder="1" applyAlignment="1">
      <alignment horizontal="right" vertical="center"/>
    </xf>
    <xf numFmtId="0" fontId="19" fillId="8" borderId="39" xfId="0" applyFont="1" applyFill="1" applyBorder="1" applyAlignment="1">
      <alignment horizontal="right" vertical="center"/>
    </xf>
    <xf numFmtId="0" fontId="19" fillId="8" borderId="37" xfId="0" applyFont="1" applyFill="1" applyBorder="1" applyAlignment="1">
      <alignment horizontal="right" vertical="center"/>
    </xf>
    <xf numFmtId="0" fontId="19" fillId="8" borderId="40" xfId="0" applyFont="1" applyFill="1" applyBorder="1" applyAlignment="1">
      <alignment horizontal="right" vertical="center"/>
    </xf>
    <xf numFmtId="0" fontId="10" fillId="8" borderId="19" xfId="0" applyFont="1" applyFill="1" applyBorder="1" applyAlignment="1">
      <alignment horizontal="right" vertical="center" shrinkToFit="1"/>
    </xf>
    <xf numFmtId="0" fontId="10" fillId="8" borderId="20" xfId="0" applyFont="1" applyFill="1" applyBorder="1" applyAlignment="1">
      <alignment horizontal="right" vertical="center" shrinkToFit="1"/>
    </xf>
    <xf numFmtId="0" fontId="10" fillId="8" borderId="55" xfId="0" applyFont="1" applyFill="1" applyBorder="1" applyAlignment="1">
      <alignment horizontal="right" vertical="center" shrinkToFit="1"/>
    </xf>
    <xf numFmtId="6" fontId="10" fillId="8" borderId="54" xfId="1" applyFont="1" applyFill="1" applyBorder="1" applyAlignment="1">
      <alignment horizontal="right" vertical="center" shrinkToFit="1"/>
    </xf>
    <xf numFmtId="6" fontId="10" fillId="8" borderId="20" xfId="1" applyFont="1" applyFill="1" applyBorder="1" applyAlignment="1">
      <alignment horizontal="right" vertical="center" shrinkToFit="1"/>
    </xf>
    <xf numFmtId="6" fontId="10" fillId="8" borderId="55" xfId="1" applyFont="1" applyFill="1" applyBorder="1" applyAlignment="1">
      <alignment horizontal="right" vertical="center" shrinkToFit="1"/>
    </xf>
    <xf numFmtId="6" fontId="10" fillId="8" borderId="49" xfId="1" applyFont="1" applyFill="1" applyBorder="1" applyAlignment="1">
      <alignment horizontal="right" vertical="center" shrinkToFit="1"/>
    </xf>
    <xf numFmtId="6" fontId="10" fillId="8" borderId="50" xfId="1" applyFont="1" applyFill="1" applyBorder="1" applyAlignment="1">
      <alignment horizontal="right" vertical="center" shrinkToFit="1"/>
    </xf>
    <xf numFmtId="6" fontId="10" fillId="8" borderId="19" xfId="1" applyFont="1" applyFill="1" applyBorder="1" applyAlignment="1">
      <alignment horizontal="right" vertical="center" shrinkToFit="1"/>
    </xf>
    <xf numFmtId="6" fontId="10" fillId="8" borderId="21" xfId="1" applyFont="1" applyFill="1" applyBorder="1" applyAlignment="1">
      <alignment horizontal="right" vertical="center" shrinkToFit="1"/>
    </xf>
    <xf numFmtId="6" fontId="12" fillId="2" borderId="3" xfId="1" applyFont="1" applyFill="1" applyBorder="1" applyAlignment="1">
      <alignment horizontal="right" vertical="center" shrinkToFit="1"/>
    </xf>
    <xf numFmtId="6" fontId="12" fillId="2" borderId="14" xfId="1" applyFont="1" applyFill="1" applyBorder="1" applyAlignment="1">
      <alignment horizontal="right" vertical="center" shrinkToFit="1"/>
    </xf>
    <xf numFmtId="6" fontId="12" fillId="2" borderId="4" xfId="1" applyFont="1" applyFill="1" applyBorder="1" applyAlignment="1">
      <alignment horizontal="right" vertical="center" shrinkToFit="1"/>
    </xf>
    <xf numFmtId="6" fontId="12" fillId="2" borderId="6" xfId="1" applyFont="1" applyFill="1" applyBorder="1" applyAlignment="1">
      <alignment horizontal="right" vertical="center" shrinkToFit="1"/>
    </xf>
    <xf numFmtId="6" fontId="12" fillId="2" borderId="5" xfId="1" applyFont="1" applyFill="1" applyBorder="1" applyAlignment="1">
      <alignment horizontal="right" vertical="center" shrinkToFit="1"/>
    </xf>
    <xf numFmtId="6" fontId="12" fillId="2" borderId="51" xfId="1" applyFont="1" applyFill="1" applyBorder="1" applyAlignment="1">
      <alignment horizontal="right" vertical="center" shrinkToFit="1"/>
    </xf>
    <xf numFmtId="6" fontId="12" fillId="2" borderId="13" xfId="1" applyFont="1" applyFill="1" applyBorder="1" applyAlignment="1">
      <alignment horizontal="right" vertical="center" shrinkToFit="1"/>
    </xf>
    <xf numFmtId="6" fontId="12" fillId="2" borderId="15" xfId="1" applyFont="1" applyFill="1" applyBorder="1" applyAlignment="1">
      <alignment horizontal="right" vertical="center" shrinkToFit="1"/>
    </xf>
    <xf numFmtId="6" fontId="24" fillId="2" borderId="34" xfId="0" applyNumberFormat="1" applyFont="1" applyFill="1" applyBorder="1" applyAlignment="1">
      <alignment horizontal="center" vertical="center"/>
    </xf>
    <xf numFmtId="0" fontId="24" fillId="2" borderId="35" xfId="0" applyFont="1" applyFill="1" applyBorder="1" applyAlignment="1">
      <alignment horizontal="center" vertical="center"/>
    </xf>
    <xf numFmtId="0" fontId="24" fillId="2" borderId="36" xfId="0" applyFont="1" applyFill="1" applyBorder="1" applyAlignment="1">
      <alignment horizontal="center" vertical="center"/>
    </xf>
    <xf numFmtId="0" fontId="24" fillId="2" borderId="39" xfId="0" applyFont="1" applyFill="1" applyBorder="1" applyAlignment="1">
      <alignment horizontal="center" vertical="center"/>
    </xf>
    <xf numFmtId="0" fontId="24" fillId="2" borderId="37" xfId="0" applyFont="1" applyFill="1" applyBorder="1" applyAlignment="1">
      <alignment horizontal="center" vertical="center"/>
    </xf>
    <xf numFmtId="0" fontId="24" fillId="2" borderId="40" xfId="0" applyFont="1" applyFill="1" applyBorder="1" applyAlignment="1">
      <alignment horizontal="center" vertical="center"/>
    </xf>
    <xf numFmtId="6" fontId="12" fillId="2" borderId="24" xfId="1" applyFont="1" applyFill="1" applyBorder="1" applyAlignment="1">
      <alignment horizontal="center" vertical="center" shrinkToFit="1"/>
    </xf>
    <xf numFmtId="6" fontId="12" fillId="2" borderId="2" xfId="1" applyFont="1" applyFill="1" applyBorder="1" applyAlignment="1">
      <alignment horizontal="center" vertical="center" shrinkToFit="1"/>
    </xf>
    <xf numFmtId="6" fontId="12" fillId="2" borderId="25" xfId="1" applyFont="1" applyFill="1" applyBorder="1" applyAlignment="1">
      <alignment horizontal="center" vertical="center" shrinkToFit="1"/>
    </xf>
    <xf numFmtId="6" fontId="12" fillId="2" borderId="39" xfId="1" applyFont="1" applyFill="1" applyBorder="1" applyAlignment="1">
      <alignment horizontal="center" vertical="center" shrinkToFit="1"/>
    </xf>
    <xf numFmtId="6" fontId="12" fillId="2" borderId="37" xfId="1" applyFont="1" applyFill="1" applyBorder="1" applyAlignment="1">
      <alignment horizontal="center" vertical="center" shrinkToFit="1"/>
    </xf>
    <xf numFmtId="6" fontId="12" fillId="2" borderId="40" xfId="1" applyFont="1" applyFill="1" applyBorder="1" applyAlignment="1">
      <alignment horizontal="center" vertical="center" shrinkToFit="1"/>
    </xf>
    <xf numFmtId="6" fontId="12" fillId="2" borderId="54" xfId="1" applyFont="1" applyFill="1" applyBorder="1" applyAlignment="1">
      <alignment horizontal="right" vertical="center" shrinkToFit="1"/>
    </xf>
    <xf numFmtId="6" fontId="12" fillId="2" borderId="20" xfId="1" applyFont="1" applyFill="1" applyBorder="1" applyAlignment="1">
      <alignment horizontal="right" vertical="center" shrinkToFit="1"/>
    </xf>
    <xf numFmtId="6" fontId="12" fillId="2" borderId="55" xfId="1" applyFont="1" applyFill="1" applyBorder="1" applyAlignment="1">
      <alignment horizontal="right" vertical="center" shrinkToFit="1"/>
    </xf>
    <xf numFmtId="6" fontId="22" fillId="2" borderId="59" xfId="1" applyFont="1" applyFill="1" applyBorder="1" applyAlignment="1">
      <alignment horizontal="right" vertical="center" shrinkToFit="1"/>
    </xf>
    <xf numFmtId="6" fontId="22" fillId="2" borderId="78" xfId="1" applyFont="1" applyFill="1" applyBorder="1" applyAlignment="1">
      <alignment horizontal="right" vertical="center" shrinkToFit="1"/>
    </xf>
    <xf numFmtId="6" fontId="22" fillId="2" borderId="79" xfId="1" applyFont="1" applyFill="1" applyBorder="1" applyAlignment="1">
      <alignment horizontal="right" vertical="center" shrinkToFit="1"/>
    </xf>
    <xf numFmtId="6" fontId="12" fillId="2" borderId="52" xfId="1" applyFont="1" applyFill="1" applyBorder="1" applyAlignment="1">
      <alignment horizontal="right" vertical="center" shrinkToFit="1"/>
    </xf>
    <xf numFmtId="6" fontId="12" fillId="2" borderId="17" xfId="1" applyFont="1" applyFill="1" applyBorder="1" applyAlignment="1">
      <alignment horizontal="right" vertical="center" shrinkToFit="1"/>
    </xf>
    <xf numFmtId="6" fontId="12" fillId="2" borderId="53" xfId="1" applyFont="1" applyFill="1" applyBorder="1" applyAlignment="1">
      <alignment horizontal="right" vertical="center" shrinkToFit="1"/>
    </xf>
    <xf numFmtId="6" fontId="12" fillId="2" borderId="47" xfId="1" applyFont="1" applyFill="1" applyBorder="1" applyAlignment="1">
      <alignment horizontal="right" vertical="center" shrinkToFit="1"/>
    </xf>
    <xf numFmtId="6" fontId="12" fillId="2" borderId="48" xfId="1" applyFont="1" applyFill="1" applyBorder="1" applyAlignment="1">
      <alignment horizontal="right" vertical="center" shrinkToFit="1"/>
    </xf>
    <xf numFmtId="6" fontId="12" fillId="2" borderId="16" xfId="1" applyFont="1" applyFill="1" applyBorder="1" applyAlignment="1">
      <alignment horizontal="right" vertical="center" shrinkToFit="1"/>
    </xf>
    <xf numFmtId="6" fontId="12" fillId="2" borderId="18" xfId="1" applyFont="1" applyFill="1" applyBorder="1" applyAlignment="1">
      <alignment horizontal="right" vertical="center" shrinkToFit="1"/>
    </xf>
    <xf numFmtId="0" fontId="24" fillId="0" borderId="26" xfId="0" applyFont="1" applyBorder="1" applyAlignment="1">
      <alignment horizontal="center"/>
    </xf>
    <xf numFmtId="0" fontId="24" fillId="0" borderId="0" xfId="0" applyFont="1" applyAlignment="1">
      <alignment horizontal="center"/>
    </xf>
    <xf numFmtId="6" fontId="27" fillId="0" borderId="31" xfId="0" applyNumberFormat="1" applyFont="1" applyBorder="1" applyAlignment="1">
      <alignment horizontal="center" vertical="center"/>
    </xf>
    <xf numFmtId="0" fontId="27" fillId="0" borderId="32" xfId="0" applyFont="1" applyBorder="1" applyAlignment="1">
      <alignment horizontal="center" vertical="center"/>
    </xf>
    <xf numFmtId="0" fontId="27" fillId="0" borderId="33" xfId="0" applyFont="1" applyBorder="1" applyAlignment="1">
      <alignment horizontal="center" vertical="center"/>
    </xf>
    <xf numFmtId="0" fontId="10" fillId="3" borderId="24" xfId="0" applyFont="1" applyFill="1" applyBorder="1" applyAlignment="1">
      <alignment horizontal="right" vertical="center" shrinkToFit="1"/>
    </xf>
    <xf numFmtId="0" fontId="10" fillId="3" borderId="2" xfId="0" applyFont="1" applyFill="1" applyBorder="1" applyAlignment="1">
      <alignment horizontal="right" vertical="center" shrinkToFit="1"/>
    </xf>
    <xf numFmtId="0" fontId="10" fillId="3" borderId="25" xfId="0" applyFont="1" applyFill="1" applyBorder="1" applyAlignment="1">
      <alignment horizontal="right" vertical="center" shrinkToFit="1"/>
    </xf>
    <xf numFmtId="6" fontId="12" fillId="2" borderId="24" xfId="1" applyFont="1" applyFill="1" applyBorder="1" applyAlignment="1">
      <alignment horizontal="right" vertical="center" shrinkToFit="1"/>
    </xf>
    <xf numFmtId="6" fontId="12" fillId="2" borderId="2" xfId="1" applyFont="1" applyFill="1" applyBorder="1" applyAlignment="1">
      <alignment horizontal="right" vertical="center" shrinkToFit="1"/>
    </xf>
    <xf numFmtId="6" fontId="12" fillId="2" borderId="25" xfId="1" applyFont="1" applyFill="1" applyBorder="1" applyAlignment="1">
      <alignment horizontal="right" vertical="center" shrinkToFit="1"/>
    </xf>
    <xf numFmtId="6" fontId="12" fillId="2" borderId="16" xfId="1" applyFont="1" applyFill="1" applyBorder="1" applyAlignment="1">
      <alignment vertical="center" shrinkToFit="1"/>
    </xf>
    <xf numFmtId="6" fontId="12" fillId="2" borderId="17" xfId="1" applyFont="1" applyFill="1" applyBorder="1" applyAlignment="1">
      <alignment vertical="center" shrinkToFit="1"/>
    </xf>
    <xf numFmtId="6" fontId="12" fillId="2" borderId="18" xfId="1" applyFont="1" applyFill="1" applyBorder="1" applyAlignment="1">
      <alignment vertical="center" shrinkToFit="1"/>
    </xf>
    <xf numFmtId="6" fontId="12" fillId="2" borderId="13" xfId="1" applyFont="1" applyFill="1" applyBorder="1" applyAlignment="1">
      <alignment vertical="center" shrinkToFit="1"/>
    </xf>
    <xf numFmtId="6" fontId="12" fillId="2" borderId="14" xfId="1" applyFont="1" applyFill="1" applyBorder="1" applyAlignment="1">
      <alignment vertical="center" shrinkToFit="1"/>
    </xf>
    <xf numFmtId="6" fontId="12" fillId="2" borderId="15" xfId="1" applyFont="1" applyFill="1" applyBorder="1" applyAlignment="1">
      <alignment vertical="center" shrinkToFit="1"/>
    </xf>
    <xf numFmtId="6" fontId="12" fillId="2" borderId="24" xfId="1" applyFont="1" applyFill="1" applyBorder="1" applyAlignment="1">
      <alignment vertical="center" shrinkToFit="1"/>
    </xf>
    <xf numFmtId="6" fontId="12" fillId="2" borderId="2" xfId="1" applyFont="1" applyFill="1" applyBorder="1" applyAlignment="1">
      <alignment vertical="center" shrinkToFit="1"/>
    </xf>
    <xf numFmtId="6" fontId="12" fillId="2" borderId="25" xfId="1" applyFont="1" applyFill="1" applyBorder="1" applyAlignment="1">
      <alignment vertical="center" shrinkToFit="1"/>
    </xf>
    <xf numFmtId="6" fontId="12" fillId="2" borderId="39" xfId="1" applyFont="1" applyFill="1" applyBorder="1" applyAlignment="1">
      <alignment vertical="center" shrinkToFit="1"/>
    </xf>
    <xf numFmtId="6" fontId="12" fillId="2" borderId="37" xfId="1" applyFont="1" applyFill="1" applyBorder="1" applyAlignment="1">
      <alignment vertical="center" shrinkToFit="1"/>
    </xf>
    <xf numFmtId="6" fontId="12" fillId="2" borderId="40" xfId="1" applyFont="1" applyFill="1" applyBorder="1" applyAlignment="1">
      <alignment vertical="center" shrinkToFit="1"/>
    </xf>
    <xf numFmtId="6" fontId="12" fillId="8" borderId="54" xfId="1" applyFont="1" applyFill="1" applyBorder="1" applyAlignment="1">
      <alignment horizontal="right" vertical="center" shrinkToFit="1"/>
    </xf>
    <xf numFmtId="6" fontId="12" fillId="8" borderId="20" xfId="1" applyFont="1" applyFill="1" applyBorder="1" applyAlignment="1">
      <alignment horizontal="right" vertical="center" shrinkToFit="1"/>
    </xf>
    <xf numFmtId="6" fontId="12" fillId="8" borderId="55" xfId="1" applyFont="1" applyFill="1" applyBorder="1" applyAlignment="1">
      <alignment horizontal="right" vertical="center" shrinkToFit="1"/>
    </xf>
    <xf numFmtId="6" fontId="12" fillId="8" borderId="49" xfId="1" applyFont="1" applyFill="1" applyBorder="1" applyAlignment="1">
      <alignment horizontal="right" vertical="center" shrinkToFit="1"/>
    </xf>
    <xf numFmtId="6" fontId="12" fillId="8" borderId="50" xfId="1" applyFont="1" applyFill="1" applyBorder="1" applyAlignment="1">
      <alignment horizontal="right" vertical="center" shrinkToFit="1"/>
    </xf>
    <xf numFmtId="6" fontId="12" fillId="8" borderId="19" xfId="1" applyFont="1" applyFill="1" applyBorder="1" applyAlignment="1">
      <alignment horizontal="right" vertical="center" shrinkToFit="1"/>
    </xf>
    <xf numFmtId="6" fontId="12" fillId="8" borderId="21" xfId="1" applyFont="1" applyFill="1" applyBorder="1" applyAlignment="1">
      <alignment horizontal="right" vertical="center" shrinkToFit="1"/>
    </xf>
    <xf numFmtId="0" fontId="10" fillId="9" borderId="16" xfId="0" applyFont="1" applyFill="1" applyBorder="1" applyAlignment="1">
      <alignment horizontal="right" vertical="center" shrinkToFit="1"/>
    </xf>
    <xf numFmtId="0" fontId="10" fillId="9" borderId="17" xfId="0" applyFont="1" applyFill="1" applyBorder="1" applyAlignment="1">
      <alignment horizontal="right" vertical="center" shrinkToFit="1"/>
    </xf>
    <xf numFmtId="0" fontId="10" fillId="9" borderId="53" xfId="0" applyFont="1" applyFill="1" applyBorder="1" applyAlignment="1">
      <alignment horizontal="right" vertical="center" shrinkToFit="1"/>
    </xf>
    <xf numFmtId="6" fontId="12" fillId="9" borderId="52" xfId="1" applyFont="1" applyFill="1" applyBorder="1" applyAlignment="1">
      <alignment horizontal="right" vertical="center" shrinkToFit="1"/>
    </xf>
    <xf numFmtId="6" fontId="12" fillId="9" borderId="17" xfId="1" applyFont="1" applyFill="1" applyBorder="1" applyAlignment="1">
      <alignment horizontal="right" vertical="center" shrinkToFit="1"/>
    </xf>
    <xf numFmtId="6" fontId="12" fillId="9" borderId="53" xfId="1" applyFont="1" applyFill="1" applyBorder="1" applyAlignment="1">
      <alignment horizontal="right" vertical="center" shrinkToFit="1"/>
    </xf>
    <xf numFmtId="6" fontId="12" fillId="9" borderId="47" xfId="1" applyFont="1" applyFill="1" applyBorder="1" applyAlignment="1">
      <alignment horizontal="right" vertical="center" shrinkToFit="1"/>
    </xf>
    <xf numFmtId="6" fontId="12" fillId="9" borderId="48" xfId="1" applyFont="1" applyFill="1" applyBorder="1" applyAlignment="1">
      <alignment horizontal="right" vertical="center" shrinkToFit="1"/>
    </xf>
    <xf numFmtId="6" fontId="12" fillId="9" borderId="16" xfId="1" applyFont="1" applyFill="1" applyBorder="1" applyAlignment="1">
      <alignment horizontal="right" vertical="center" shrinkToFit="1"/>
    </xf>
    <xf numFmtId="6" fontId="12" fillId="9" borderId="18" xfId="1" applyFont="1" applyFill="1" applyBorder="1" applyAlignment="1">
      <alignment horizontal="right" vertical="center" shrinkToFit="1"/>
    </xf>
    <xf numFmtId="6" fontId="24" fillId="9" borderId="34" xfId="0" applyNumberFormat="1" applyFont="1" applyFill="1" applyBorder="1" applyAlignment="1">
      <alignment horizontal="center" vertical="center"/>
    </xf>
    <xf numFmtId="0" fontId="24" fillId="9" borderId="35" xfId="0" applyFont="1" applyFill="1" applyBorder="1" applyAlignment="1">
      <alignment horizontal="center" vertical="center"/>
    </xf>
    <xf numFmtId="0" fontId="24" fillId="9" borderId="36" xfId="0" applyFont="1" applyFill="1" applyBorder="1" applyAlignment="1">
      <alignment horizontal="center" vertical="center"/>
    </xf>
    <xf numFmtId="0" fontId="24" fillId="9" borderId="39" xfId="0" applyFont="1" applyFill="1" applyBorder="1" applyAlignment="1">
      <alignment horizontal="center" vertical="center"/>
    </xf>
    <xf numFmtId="0" fontId="24" fillId="9" borderId="37" xfId="0" applyFont="1" applyFill="1" applyBorder="1" applyAlignment="1">
      <alignment horizontal="center" vertical="center"/>
    </xf>
    <xf numFmtId="0" fontId="24" fillId="9" borderId="40" xfId="0" applyFont="1" applyFill="1" applyBorder="1" applyAlignment="1">
      <alignment horizontal="center" vertical="center"/>
    </xf>
    <xf numFmtId="6" fontId="12" fillId="8" borderId="52" xfId="1" applyFont="1" applyFill="1" applyBorder="1" applyAlignment="1">
      <alignment horizontal="right" vertical="center" shrinkToFit="1"/>
    </xf>
    <xf numFmtId="6" fontId="12" fillId="8" borderId="17" xfId="1" applyFont="1" applyFill="1" applyBorder="1" applyAlignment="1">
      <alignment horizontal="right" vertical="center" shrinkToFit="1"/>
    </xf>
    <xf numFmtId="6" fontId="12" fillId="8" borderId="53" xfId="1" applyFont="1" applyFill="1" applyBorder="1" applyAlignment="1">
      <alignment horizontal="right" vertical="center" shrinkToFit="1"/>
    </xf>
    <xf numFmtId="6" fontId="12" fillId="2" borderId="31" xfId="1" applyFont="1" applyFill="1" applyBorder="1" applyAlignment="1">
      <alignment vertical="center" shrinkToFit="1"/>
    </xf>
    <xf numFmtId="6" fontId="12" fillId="2" borderId="32" xfId="1" applyFont="1" applyFill="1" applyBorder="1" applyAlignment="1">
      <alignment vertical="center" shrinkToFit="1"/>
    </xf>
    <xf numFmtId="6" fontId="12" fillId="2" borderId="33" xfId="1" applyFont="1" applyFill="1" applyBorder="1" applyAlignment="1">
      <alignment vertical="center" shrinkToFit="1"/>
    </xf>
    <xf numFmtId="6" fontId="12" fillId="8" borderId="16" xfId="1" applyFont="1" applyFill="1" applyBorder="1" applyAlignment="1">
      <alignment horizontal="right" vertical="center" shrinkToFit="1"/>
    </xf>
    <xf numFmtId="6" fontId="12" fillId="8" borderId="18" xfId="1" applyFont="1" applyFill="1" applyBorder="1" applyAlignment="1">
      <alignment horizontal="right" vertical="center" shrinkToFit="1"/>
    </xf>
    <xf numFmtId="0" fontId="23" fillId="0" borderId="39" xfId="0" applyFont="1" applyBorder="1" applyAlignment="1">
      <alignment horizontal="center"/>
    </xf>
    <xf numFmtId="0" fontId="23" fillId="0" borderId="37" xfId="0" applyFont="1" applyBorder="1" applyAlignment="1">
      <alignment horizontal="center"/>
    </xf>
    <xf numFmtId="0" fontId="10" fillId="3" borderId="31" xfId="0" applyFont="1" applyFill="1" applyBorder="1" applyAlignment="1">
      <alignment horizontal="right" vertical="center" shrinkToFit="1"/>
    </xf>
    <xf numFmtId="0" fontId="10" fillId="3" borderId="32" xfId="0" applyFont="1" applyFill="1" applyBorder="1" applyAlignment="1">
      <alignment horizontal="right" vertical="center" shrinkToFit="1"/>
    </xf>
    <xf numFmtId="0" fontId="10" fillId="3" borderId="33" xfId="0" applyFont="1" applyFill="1" applyBorder="1" applyAlignment="1">
      <alignment horizontal="right" vertical="center" shrinkToFit="1"/>
    </xf>
    <xf numFmtId="6" fontId="12" fillId="8" borderId="47" xfId="1" applyFont="1" applyFill="1" applyBorder="1" applyAlignment="1">
      <alignment horizontal="right" vertical="center" shrinkToFit="1"/>
    </xf>
    <xf numFmtId="6" fontId="12" fillId="8" borderId="48" xfId="1" applyFont="1" applyFill="1" applyBorder="1" applyAlignment="1">
      <alignment horizontal="right" vertical="center" shrinkToFit="1"/>
    </xf>
    <xf numFmtId="6" fontId="24" fillId="8" borderId="34" xfId="0" applyNumberFormat="1" applyFont="1" applyFill="1" applyBorder="1" applyAlignment="1">
      <alignment horizontal="center" vertical="center"/>
    </xf>
    <xf numFmtId="0" fontId="24" fillId="8" borderId="35" xfId="0" applyFont="1" applyFill="1" applyBorder="1" applyAlignment="1">
      <alignment horizontal="center" vertical="center"/>
    </xf>
    <xf numFmtId="0" fontId="24" fillId="8" borderId="36" xfId="0" applyFont="1" applyFill="1" applyBorder="1" applyAlignment="1">
      <alignment horizontal="center" vertical="center"/>
    </xf>
    <xf numFmtId="0" fontId="24" fillId="8" borderId="39" xfId="0" applyFont="1" applyFill="1" applyBorder="1" applyAlignment="1">
      <alignment horizontal="center" vertical="center"/>
    </xf>
    <xf numFmtId="0" fontId="24" fillId="8" borderId="37" xfId="0" applyFont="1" applyFill="1" applyBorder="1" applyAlignment="1">
      <alignment horizontal="center" vertical="center"/>
    </xf>
    <xf numFmtId="0" fontId="24" fillId="8" borderId="40" xfId="0" applyFont="1" applyFill="1" applyBorder="1" applyAlignment="1">
      <alignment horizontal="center" vertical="center"/>
    </xf>
    <xf numFmtId="6" fontId="12" fillId="2" borderId="31" xfId="1" applyFont="1" applyFill="1" applyBorder="1" applyAlignment="1">
      <alignment horizontal="right" vertical="center" shrinkToFit="1"/>
    </xf>
    <xf numFmtId="6" fontId="12" fillId="2" borderId="32" xfId="1" applyFont="1" applyFill="1" applyBorder="1" applyAlignment="1">
      <alignment horizontal="right" vertical="center" shrinkToFit="1"/>
    </xf>
    <xf numFmtId="6" fontId="12" fillId="2" borderId="33" xfId="1" applyFont="1" applyFill="1" applyBorder="1" applyAlignment="1">
      <alignment horizontal="right" vertical="center" shrinkToFit="1"/>
    </xf>
    <xf numFmtId="6" fontId="24" fillId="2" borderId="31" xfId="0" applyNumberFormat="1" applyFont="1" applyFill="1" applyBorder="1" applyAlignment="1">
      <alignment horizontal="center" vertical="center"/>
    </xf>
    <xf numFmtId="6" fontId="24" fillId="2" borderId="32" xfId="0" applyNumberFormat="1" applyFont="1" applyFill="1" applyBorder="1" applyAlignment="1">
      <alignment horizontal="center" vertical="center"/>
    </xf>
    <xf numFmtId="6" fontId="24" fillId="2" borderId="33" xfId="0" applyNumberFormat="1" applyFont="1" applyFill="1" applyBorder="1" applyAlignment="1">
      <alignment horizontal="center" vertical="center"/>
    </xf>
    <xf numFmtId="6" fontId="24" fillId="2" borderId="35" xfId="0" applyNumberFormat="1" applyFont="1" applyFill="1" applyBorder="1" applyAlignment="1">
      <alignment horizontal="center" vertical="center"/>
    </xf>
    <xf numFmtId="6" fontId="24" fillId="2" borderId="31" xfId="0" applyNumberFormat="1" applyFont="1" applyFill="1" applyBorder="1" applyAlignment="1">
      <alignment horizontal="right" vertical="center"/>
    </xf>
    <xf numFmtId="6" fontId="24" fillId="2" borderId="32" xfId="0" applyNumberFormat="1" applyFont="1" applyFill="1" applyBorder="1" applyAlignment="1">
      <alignment horizontal="right" vertical="center"/>
    </xf>
    <xf numFmtId="6" fontId="24" fillId="2" borderId="33" xfId="0" applyNumberFormat="1" applyFont="1" applyFill="1" applyBorder="1" applyAlignment="1">
      <alignment horizontal="right" vertical="center"/>
    </xf>
    <xf numFmtId="6" fontId="12" fillId="3" borderId="0" xfId="1" applyFont="1" applyFill="1" applyBorder="1" applyAlignment="1">
      <alignment horizontal="center" vertical="center" shrinkToFit="1"/>
    </xf>
    <xf numFmtId="6" fontId="12" fillId="3" borderId="27" xfId="1" applyFont="1" applyFill="1" applyBorder="1" applyAlignment="1">
      <alignment horizontal="center" vertical="center" shrinkToFit="1"/>
    </xf>
    <xf numFmtId="0" fontId="10" fillId="9" borderId="19" xfId="0" applyFont="1" applyFill="1" applyBorder="1" applyAlignment="1">
      <alignment horizontal="right" vertical="center" shrinkToFit="1"/>
    </xf>
    <xf numFmtId="0" fontId="10" fillId="9" borderId="20" xfId="0" applyFont="1" applyFill="1" applyBorder="1" applyAlignment="1">
      <alignment horizontal="right" vertical="center" shrinkToFit="1"/>
    </xf>
    <xf numFmtId="0" fontId="10" fillId="9" borderId="55" xfId="0" applyFont="1" applyFill="1" applyBorder="1" applyAlignment="1">
      <alignment horizontal="right" vertical="center" shrinkToFit="1"/>
    </xf>
    <xf numFmtId="6" fontId="12" fillId="9" borderId="54" xfId="1" applyFont="1" applyFill="1" applyBorder="1" applyAlignment="1">
      <alignment horizontal="right" vertical="center" shrinkToFit="1"/>
    </xf>
    <xf numFmtId="6" fontId="12" fillId="9" borderId="20" xfId="1" applyFont="1" applyFill="1" applyBorder="1" applyAlignment="1">
      <alignment horizontal="right" vertical="center" shrinkToFit="1"/>
    </xf>
    <xf numFmtId="6" fontId="12" fillId="9" borderId="55" xfId="1" applyFont="1" applyFill="1" applyBorder="1" applyAlignment="1">
      <alignment horizontal="right" vertical="center" shrinkToFit="1"/>
    </xf>
    <xf numFmtId="6" fontId="12" fillId="9" borderId="21" xfId="1" applyFont="1" applyFill="1" applyBorder="1" applyAlignment="1">
      <alignment horizontal="right" vertical="center" shrinkToFit="1"/>
    </xf>
    <xf numFmtId="6" fontId="12" fillId="9" borderId="19" xfId="1" applyFont="1" applyFill="1" applyBorder="1" applyAlignment="1">
      <alignment horizontal="right" vertical="center" shrinkToFit="1"/>
    </xf>
    <xf numFmtId="0" fontId="7" fillId="0" borderId="0" xfId="0" applyFont="1" applyAlignment="1">
      <alignment horizontal="center"/>
    </xf>
    <xf numFmtId="0" fontId="9" fillId="0" borderId="0" xfId="0" applyFont="1" applyAlignment="1">
      <alignment horizontal="left" vertical="center" textRotation="255"/>
    </xf>
    <xf numFmtId="0" fontId="8" fillId="0" borderId="0" xfId="0" applyFont="1" applyAlignment="1">
      <alignment horizontal="right" vertical="center" textRotation="255"/>
    </xf>
    <xf numFmtId="0" fontId="3" fillId="0" borderId="0" xfId="0" applyFont="1" applyAlignment="1">
      <alignment horizontal="center" vertical="center"/>
    </xf>
    <xf numFmtId="6" fontId="5" fillId="0" borderId="38" xfId="0" applyNumberFormat="1" applyFont="1" applyBorder="1" applyAlignment="1">
      <alignment horizontal="right" vertical="center"/>
    </xf>
    <xf numFmtId="0" fontId="5" fillId="0" borderId="11" xfId="0" applyFont="1" applyBorder="1" applyAlignment="1">
      <alignment horizontal="right" vertical="center"/>
    </xf>
    <xf numFmtId="6" fontId="5" fillId="0" borderId="36" xfId="0" applyNumberFormat="1" applyFont="1" applyBorder="1" applyAlignment="1">
      <alignment horizontal="right" vertical="center"/>
    </xf>
    <xf numFmtId="0" fontId="5" fillId="0" borderId="40" xfId="0" applyFont="1" applyBorder="1" applyAlignment="1">
      <alignment horizontal="right" vertical="center"/>
    </xf>
    <xf numFmtId="0" fontId="28" fillId="0" borderId="0" xfId="0" applyFont="1" applyAlignment="1">
      <alignment horizontal="center" vertical="center"/>
    </xf>
    <xf numFmtId="0" fontId="34" fillId="0" borderId="0" xfId="0" applyFont="1" applyAlignment="1">
      <alignment horizontal="center" vertical="center"/>
    </xf>
    <xf numFmtId="0" fontId="28" fillId="0" borderId="0" xfId="0" applyFont="1" applyAlignment="1">
      <alignment horizontal="right" vertical="center"/>
    </xf>
    <xf numFmtId="0" fontId="33" fillId="0" borderId="37" xfId="0" applyFont="1" applyBorder="1" applyAlignment="1">
      <alignment horizontal="distributed"/>
    </xf>
    <xf numFmtId="0" fontId="28" fillId="0" borderId="35" xfId="0" applyFont="1" applyBorder="1" applyAlignment="1">
      <alignment horizontal="center" vertical="center"/>
    </xf>
    <xf numFmtId="6" fontId="28" fillId="0" borderId="6" xfId="1" applyFont="1" applyBorder="1" applyAlignment="1">
      <alignment vertical="center"/>
    </xf>
    <xf numFmtId="6" fontId="28" fillId="0" borderId="51" xfId="1" applyFont="1" applyBorder="1" applyAlignment="1">
      <alignment vertical="center"/>
    </xf>
    <xf numFmtId="0" fontId="29" fillId="0" borderId="0" xfId="0" applyFont="1" applyAlignment="1">
      <alignment horizontal="center"/>
    </xf>
    <xf numFmtId="6" fontId="35" fillId="0" borderId="0" xfId="0" applyNumberFormat="1" applyFont="1" applyAlignment="1">
      <alignment horizontal="center"/>
    </xf>
    <xf numFmtId="0" fontId="35" fillId="0" borderId="0" xfId="0" applyFont="1" applyAlignment="1">
      <alignment horizontal="center"/>
    </xf>
    <xf numFmtId="0" fontId="35" fillId="0" borderId="37" xfId="0" applyFont="1" applyBorder="1" applyAlignment="1">
      <alignment horizontal="center"/>
    </xf>
    <xf numFmtId="6" fontId="28" fillId="3" borderId="17" xfId="1" applyFont="1" applyFill="1" applyBorder="1" applyAlignment="1">
      <alignment horizontal="right" vertical="center" shrinkToFit="1"/>
    </xf>
    <xf numFmtId="6" fontId="28" fillId="3" borderId="18" xfId="1" applyFont="1" applyFill="1" applyBorder="1" applyAlignment="1">
      <alignment horizontal="right" vertical="center" shrinkToFit="1"/>
    </xf>
    <xf numFmtId="0" fontId="31" fillId="0" borderId="0" xfId="0" applyFont="1" applyAlignment="1">
      <alignment horizontal="center" vertical="center"/>
    </xf>
    <xf numFmtId="0" fontId="30" fillId="0" borderId="0" xfId="0" applyFont="1" applyAlignment="1">
      <alignment horizontal="center" vertical="top"/>
    </xf>
    <xf numFmtId="0" fontId="32" fillId="0" borderId="0" xfId="0" applyFont="1" applyAlignment="1">
      <alignment horizontal="center" vertical="center"/>
    </xf>
    <xf numFmtId="0" fontId="28" fillId="0" borderId="1" xfId="0" applyFont="1" applyBorder="1" applyAlignment="1">
      <alignment horizontal="center" vertical="center"/>
    </xf>
    <xf numFmtId="0" fontId="28" fillId="0" borderId="31" xfId="0" applyFont="1" applyBorder="1" applyAlignment="1">
      <alignment horizontal="center" vertical="center"/>
    </xf>
    <xf numFmtId="0" fontId="28" fillId="0" borderId="32" xfId="0" applyFont="1" applyBorder="1" applyAlignment="1">
      <alignment horizontal="center" vertical="center"/>
    </xf>
    <xf numFmtId="0" fontId="28" fillId="0" borderId="33" xfId="0" applyFont="1" applyBorder="1" applyAlignment="1">
      <alignment horizontal="center" vertical="center"/>
    </xf>
    <xf numFmtId="0" fontId="28" fillId="0" borderId="16" xfId="0" applyFont="1" applyBorder="1" applyAlignment="1">
      <alignment horizontal="left" vertical="center"/>
    </xf>
    <xf numFmtId="0" fontId="28" fillId="0" borderId="17" xfId="0" applyFont="1" applyBorder="1" applyAlignment="1">
      <alignment horizontal="left" vertical="center"/>
    </xf>
    <xf numFmtId="0" fontId="28" fillId="0" borderId="18" xfId="0" applyFont="1" applyBorder="1" applyAlignment="1">
      <alignment horizontal="left" vertical="center"/>
    </xf>
    <xf numFmtId="0" fontId="28" fillId="0" borderId="19" xfId="0" applyFont="1" applyBorder="1" applyAlignment="1">
      <alignment horizontal="left" vertical="center"/>
    </xf>
    <xf numFmtId="0" fontId="28" fillId="0" borderId="20" xfId="0" applyFont="1" applyBorder="1" applyAlignment="1">
      <alignment horizontal="left" vertical="center"/>
    </xf>
    <xf numFmtId="0" fontId="28" fillId="0" borderId="21" xfId="0" applyFont="1" applyBorder="1" applyAlignment="1">
      <alignment horizontal="left" vertical="center"/>
    </xf>
    <xf numFmtId="6" fontId="28" fillId="0" borderId="43" xfId="1" applyFont="1" applyBorder="1" applyAlignment="1">
      <alignment vertical="center"/>
    </xf>
    <xf numFmtId="6" fontId="28" fillId="0" borderId="80" xfId="1" applyFont="1" applyBorder="1" applyAlignment="1">
      <alignment vertical="center"/>
    </xf>
    <xf numFmtId="6" fontId="29" fillId="0" borderId="32" xfId="0" applyNumberFormat="1" applyFont="1" applyBorder="1">
      <alignment vertical="center"/>
    </xf>
    <xf numFmtId="6" fontId="29" fillId="0" borderId="33" xfId="0" applyNumberFormat="1" applyFont="1" applyBorder="1">
      <alignment vertical="center"/>
    </xf>
    <xf numFmtId="0" fontId="28" fillId="0" borderId="6" xfId="0" applyFont="1" applyBorder="1" applyAlignment="1">
      <alignment horizontal="center" vertical="center"/>
    </xf>
    <xf numFmtId="0" fontId="28" fillId="0" borderId="51" xfId="0" applyFont="1" applyBorder="1" applyAlignment="1">
      <alignment horizontal="center" vertical="center"/>
    </xf>
    <xf numFmtId="0" fontId="28" fillId="0" borderId="28" xfId="0" applyFont="1" applyBorder="1" applyAlignment="1">
      <alignment horizontal="left" vertical="center"/>
    </xf>
    <xf numFmtId="0" fontId="28" fillId="0" borderId="29" xfId="0" applyFont="1" applyBorder="1" applyAlignment="1">
      <alignment horizontal="left" vertical="center"/>
    </xf>
    <xf numFmtId="0" fontId="28" fillId="0" borderId="30" xfId="0" applyFont="1" applyBorder="1" applyAlignment="1">
      <alignment horizontal="left" vertical="center"/>
    </xf>
    <xf numFmtId="0" fontId="28" fillId="0" borderId="13" xfId="0" applyFont="1" applyBorder="1" applyAlignment="1">
      <alignment horizontal="left" vertical="center"/>
    </xf>
    <xf numFmtId="0" fontId="28" fillId="0" borderId="14" xfId="0" applyFont="1" applyBorder="1" applyAlignment="1">
      <alignment horizontal="left" vertical="center"/>
    </xf>
    <xf numFmtId="0" fontId="28" fillId="0" borderId="15" xfId="0" applyFont="1" applyBorder="1" applyAlignment="1">
      <alignment horizontal="left" vertical="center"/>
    </xf>
    <xf numFmtId="0" fontId="28" fillId="0" borderId="0" xfId="0" applyFont="1" applyAlignment="1">
      <alignment horizontal="left" vertical="center"/>
    </xf>
    <xf numFmtId="0" fontId="29" fillId="0" borderId="0" xfId="0" applyFont="1" applyAlignment="1">
      <alignment horizontal="right" vertical="center"/>
    </xf>
    <xf numFmtId="6" fontId="29" fillId="0" borderId="64" xfId="0" applyNumberFormat="1" applyFont="1" applyBorder="1" applyAlignment="1">
      <alignment horizontal="right" vertical="center"/>
    </xf>
    <xf numFmtId="0" fontId="29" fillId="0" borderId="66" xfId="0" applyFont="1" applyBorder="1" applyAlignment="1">
      <alignment horizontal="right" vertical="center"/>
    </xf>
    <xf numFmtId="0" fontId="28" fillId="0" borderId="24" xfId="0" applyFont="1" applyBorder="1" applyAlignment="1">
      <alignment horizontal="left" vertical="center"/>
    </xf>
    <xf numFmtId="0" fontId="28" fillId="0" borderId="2" xfId="0" applyFont="1" applyBorder="1" applyAlignment="1">
      <alignment horizontal="left" vertical="center"/>
    </xf>
    <xf numFmtId="0" fontId="28" fillId="0" borderId="25" xfId="0" applyFont="1" applyBorder="1" applyAlignment="1">
      <alignment horizontal="left" vertical="center"/>
    </xf>
    <xf numFmtId="6" fontId="28" fillId="0" borderId="45" xfId="1" applyFont="1" applyBorder="1" applyAlignment="1">
      <alignment vertical="center"/>
    </xf>
    <xf numFmtId="6" fontId="28" fillId="0" borderId="67" xfId="1" applyFont="1" applyBorder="1" applyAlignment="1">
      <alignment vertical="center"/>
    </xf>
    <xf numFmtId="6" fontId="29" fillId="0" borderId="56" xfId="0" applyNumberFormat="1" applyFont="1" applyBorder="1" applyAlignment="1">
      <alignment horizontal="right" vertical="center"/>
    </xf>
    <xf numFmtId="0" fontId="28" fillId="0" borderId="4" xfId="0" applyFont="1" applyBorder="1" applyAlignment="1">
      <alignment horizontal="center" vertical="center"/>
    </xf>
    <xf numFmtId="0" fontId="28" fillId="0" borderId="68" xfId="0" applyFont="1" applyBorder="1" applyAlignment="1">
      <alignment horizontal="center" vertical="center"/>
    </xf>
    <xf numFmtId="0" fontId="28" fillId="0" borderId="55" xfId="0" applyFont="1" applyBorder="1" applyAlignment="1">
      <alignment horizontal="center" vertical="center"/>
    </xf>
    <xf numFmtId="0" fontId="28" fillId="0" borderId="50" xfId="0" applyFont="1" applyBorder="1" applyAlignment="1">
      <alignment horizontal="center" vertical="center"/>
    </xf>
    <xf numFmtId="6" fontId="28" fillId="0" borderId="64" xfId="0" applyNumberFormat="1" applyFont="1" applyBorder="1" applyAlignment="1">
      <alignment horizontal="right" vertical="center"/>
    </xf>
    <xf numFmtId="0" fontId="28" fillId="0" borderId="66" xfId="0" applyFont="1" applyBorder="1" applyAlignment="1">
      <alignment horizontal="right" vertical="center"/>
    </xf>
  </cellXfs>
  <cellStyles count="2">
    <cellStyle name="通貨" xfId="1" builtinId="7"/>
    <cellStyle name="標準" xfId="0" builtinId="0"/>
  </cellStyles>
  <dxfs count="0"/>
  <tableStyles count="0" defaultTableStyle="TableStyleMedium2" defaultPivotStyle="PivotStyleLight16"/>
  <colors>
    <mruColors>
      <color rgb="FFCC99FF"/>
      <color rgb="FFCC66FF"/>
      <color rgb="FFCC00FF"/>
      <color rgb="FFCCFFFF"/>
      <color rgb="FFFF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233517</xdr:colOff>
      <xdr:row>66</xdr:row>
      <xdr:rowOff>258097</xdr:rowOff>
    </xdr:from>
    <xdr:ext cx="602226" cy="392800"/>
    <xdr:sp macro="" textlink="">
      <xdr:nvSpPr>
        <xdr:cNvPr id="3" name="テキスト ボックス 2">
          <a:extLst>
            <a:ext uri="{FF2B5EF4-FFF2-40B4-BE49-F238E27FC236}">
              <a16:creationId xmlns:a16="http://schemas.microsoft.com/office/drawing/2014/main" id="{0D8F955A-7843-438F-9C2B-921FFD6AF30A}"/>
            </a:ext>
          </a:extLst>
        </xdr:cNvPr>
        <xdr:cNvSpPr txBox="1"/>
      </xdr:nvSpPr>
      <xdr:spPr>
        <a:xfrm>
          <a:off x="2237577" y="33786097"/>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245807</xdr:colOff>
      <xdr:row>70</xdr:row>
      <xdr:rowOff>221226</xdr:rowOff>
    </xdr:from>
    <xdr:ext cx="737419" cy="405580"/>
    <xdr:sp macro="" textlink="">
      <xdr:nvSpPr>
        <xdr:cNvPr id="5" name="テキスト ボックス 4">
          <a:extLst>
            <a:ext uri="{FF2B5EF4-FFF2-40B4-BE49-F238E27FC236}">
              <a16:creationId xmlns:a16="http://schemas.microsoft.com/office/drawing/2014/main" id="{2C3B4469-4796-4C46-8795-354D8C8CE4E3}"/>
            </a:ext>
          </a:extLst>
        </xdr:cNvPr>
        <xdr:cNvSpPr txBox="1"/>
      </xdr:nvSpPr>
      <xdr:spPr>
        <a:xfrm>
          <a:off x="2249130" y="3646538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344128</xdr:colOff>
      <xdr:row>69</xdr:row>
      <xdr:rowOff>221225</xdr:rowOff>
    </xdr:from>
    <xdr:ext cx="602226" cy="392800"/>
    <xdr:sp macro="" textlink="">
      <xdr:nvSpPr>
        <xdr:cNvPr id="7" name="テキスト ボックス 6">
          <a:extLst>
            <a:ext uri="{FF2B5EF4-FFF2-40B4-BE49-F238E27FC236}">
              <a16:creationId xmlns:a16="http://schemas.microsoft.com/office/drawing/2014/main" id="{C49B7DC8-21D4-4301-9576-25600C62DF40}"/>
            </a:ext>
          </a:extLst>
        </xdr:cNvPr>
        <xdr:cNvSpPr txBox="1"/>
      </xdr:nvSpPr>
      <xdr:spPr>
        <a:xfrm>
          <a:off x="2347451" y="35961483"/>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245806</xdr:colOff>
      <xdr:row>64</xdr:row>
      <xdr:rowOff>221226</xdr:rowOff>
    </xdr:from>
    <xdr:ext cx="602226" cy="392800"/>
    <xdr:sp macro="" textlink="">
      <xdr:nvSpPr>
        <xdr:cNvPr id="8" name="テキスト ボックス 7">
          <a:extLst>
            <a:ext uri="{FF2B5EF4-FFF2-40B4-BE49-F238E27FC236}">
              <a16:creationId xmlns:a16="http://schemas.microsoft.com/office/drawing/2014/main" id="{9A28C0B6-4E62-423F-9668-C5E40E47758B}"/>
            </a:ext>
          </a:extLst>
        </xdr:cNvPr>
        <xdr:cNvSpPr txBox="1"/>
      </xdr:nvSpPr>
      <xdr:spPr>
        <a:xfrm>
          <a:off x="2249866" y="3326154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63</xdr:row>
      <xdr:rowOff>233516</xdr:rowOff>
    </xdr:from>
    <xdr:ext cx="737419" cy="405580"/>
    <xdr:sp macro="" textlink="">
      <xdr:nvSpPr>
        <xdr:cNvPr id="9" name="テキスト ボックス 8">
          <a:extLst>
            <a:ext uri="{FF2B5EF4-FFF2-40B4-BE49-F238E27FC236}">
              <a16:creationId xmlns:a16="http://schemas.microsoft.com/office/drawing/2014/main" id="{B68E0C80-E94D-482B-A5F8-22CBB458FA9F}"/>
            </a:ext>
          </a:extLst>
        </xdr:cNvPr>
        <xdr:cNvSpPr txBox="1"/>
      </xdr:nvSpPr>
      <xdr:spPr>
        <a:xfrm>
          <a:off x="2163834" y="3278615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258097</xdr:colOff>
      <xdr:row>73</xdr:row>
      <xdr:rowOff>221226</xdr:rowOff>
    </xdr:from>
    <xdr:ext cx="737419" cy="405580"/>
    <xdr:sp macro="" textlink="">
      <xdr:nvSpPr>
        <xdr:cNvPr id="10" name="テキスト ボックス 9">
          <a:extLst>
            <a:ext uri="{FF2B5EF4-FFF2-40B4-BE49-F238E27FC236}">
              <a16:creationId xmlns:a16="http://schemas.microsoft.com/office/drawing/2014/main" id="{74FBCED0-8F35-458C-BAEE-9A3DDF13E958}"/>
            </a:ext>
          </a:extLst>
        </xdr:cNvPr>
        <xdr:cNvSpPr txBox="1"/>
      </xdr:nvSpPr>
      <xdr:spPr>
        <a:xfrm>
          <a:off x="2261420" y="3797709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147484</xdr:colOff>
      <xdr:row>67</xdr:row>
      <xdr:rowOff>172064</xdr:rowOff>
    </xdr:from>
    <xdr:ext cx="737419" cy="405580"/>
    <xdr:sp macro="" textlink="">
      <xdr:nvSpPr>
        <xdr:cNvPr id="13" name="テキスト ボックス 12">
          <a:extLst>
            <a:ext uri="{FF2B5EF4-FFF2-40B4-BE49-F238E27FC236}">
              <a16:creationId xmlns:a16="http://schemas.microsoft.com/office/drawing/2014/main" id="{740238D8-907D-43FE-8DB6-B6D25411D323}"/>
            </a:ext>
          </a:extLst>
        </xdr:cNvPr>
        <xdr:cNvSpPr txBox="1"/>
      </xdr:nvSpPr>
      <xdr:spPr>
        <a:xfrm>
          <a:off x="2150807" y="3490451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356419</xdr:colOff>
      <xdr:row>72</xdr:row>
      <xdr:rowOff>196645</xdr:rowOff>
    </xdr:from>
    <xdr:ext cx="602226" cy="392800"/>
    <xdr:sp macro="" textlink="">
      <xdr:nvSpPr>
        <xdr:cNvPr id="14" name="テキスト ボックス 13">
          <a:extLst>
            <a:ext uri="{FF2B5EF4-FFF2-40B4-BE49-F238E27FC236}">
              <a16:creationId xmlns:a16="http://schemas.microsoft.com/office/drawing/2014/main" id="{612BCA46-9CA8-4017-8C6E-BCBEDE50834D}"/>
            </a:ext>
          </a:extLst>
        </xdr:cNvPr>
        <xdr:cNvSpPr txBox="1"/>
      </xdr:nvSpPr>
      <xdr:spPr>
        <a:xfrm>
          <a:off x="2359742" y="37448613"/>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147483</xdr:colOff>
      <xdr:row>42</xdr:row>
      <xdr:rowOff>221227</xdr:rowOff>
    </xdr:from>
    <xdr:ext cx="737419" cy="405580"/>
    <xdr:sp macro="" textlink="">
      <xdr:nvSpPr>
        <xdr:cNvPr id="2" name="テキスト ボックス 1">
          <a:extLst>
            <a:ext uri="{FF2B5EF4-FFF2-40B4-BE49-F238E27FC236}">
              <a16:creationId xmlns:a16="http://schemas.microsoft.com/office/drawing/2014/main" id="{678745A1-8EC5-45A5-B7C6-EDC21527323D}"/>
            </a:ext>
          </a:extLst>
        </xdr:cNvPr>
        <xdr:cNvSpPr txBox="1"/>
      </xdr:nvSpPr>
      <xdr:spPr>
        <a:xfrm>
          <a:off x="2151543" y="2651022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233517</xdr:colOff>
      <xdr:row>41</xdr:row>
      <xdr:rowOff>258097</xdr:rowOff>
    </xdr:from>
    <xdr:ext cx="602226" cy="392800"/>
    <xdr:sp macro="" textlink="">
      <xdr:nvSpPr>
        <xdr:cNvPr id="3" name="テキスト ボックス 2">
          <a:extLst>
            <a:ext uri="{FF2B5EF4-FFF2-40B4-BE49-F238E27FC236}">
              <a16:creationId xmlns:a16="http://schemas.microsoft.com/office/drawing/2014/main" id="{EA8071F8-A25D-41D8-B815-4FBDB1FB5F3C}"/>
            </a:ext>
          </a:extLst>
        </xdr:cNvPr>
        <xdr:cNvSpPr txBox="1"/>
      </xdr:nvSpPr>
      <xdr:spPr>
        <a:xfrm>
          <a:off x="2237577" y="26143237"/>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221225</xdr:colOff>
      <xdr:row>36</xdr:row>
      <xdr:rowOff>245806</xdr:rowOff>
    </xdr:from>
    <xdr:ext cx="737419" cy="405580"/>
    <xdr:sp macro="" textlink="">
      <xdr:nvSpPr>
        <xdr:cNvPr id="4" name="テキスト ボックス 3">
          <a:extLst>
            <a:ext uri="{FF2B5EF4-FFF2-40B4-BE49-F238E27FC236}">
              <a16:creationId xmlns:a16="http://schemas.microsoft.com/office/drawing/2014/main" id="{3D8589F2-81DE-474C-8B9C-17548A981E54}"/>
            </a:ext>
          </a:extLst>
        </xdr:cNvPr>
        <xdr:cNvSpPr txBox="1"/>
      </xdr:nvSpPr>
      <xdr:spPr>
        <a:xfrm>
          <a:off x="2225285" y="2290006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467032</xdr:colOff>
      <xdr:row>35</xdr:row>
      <xdr:rowOff>245807</xdr:rowOff>
    </xdr:from>
    <xdr:ext cx="737419" cy="405580"/>
    <xdr:sp macro="" textlink="">
      <xdr:nvSpPr>
        <xdr:cNvPr id="5" name="テキスト ボックス 4">
          <a:extLst>
            <a:ext uri="{FF2B5EF4-FFF2-40B4-BE49-F238E27FC236}">
              <a16:creationId xmlns:a16="http://schemas.microsoft.com/office/drawing/2014/main" id="{21AC9CDD-7606-4DD0-A2B2-4906143A0962}"/>
            </a:ext>
          </a:extLst>
        </xdr:cNvPr>
        <xdr:cNvSpPr txBox="1"/>
      </xdr:nvSpPr>
      <xdr:spPr>
        <a:xfrm>
          <a:off x="2471092" y="2249620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258097</xdr:colOff>
      <xdr:row>37</xdr:row>
      <xdr:rowOff>184355</xdr:rowOff>
    </xdr:from>
    <xdr:ext cx="602226" cy="392800"/>
    <xdr:sp macro="" textlink="">
      <xdr:nvSpPr>
        <xdr:cNvPr id="6" name="テキスト ボックス 5">
          <a:extLst>
            <a:ext uri="{FF2B5EF4-FFF2-40B4-BE49-F238E27FC236}">
              <a16:creationId xmlns:a16="http://schemas.microsoft.com/office/drawing/2014/main" id="{82213B19-DD31-445E-877C-6790E1D5B05B}"/>
            </a:ext>
          </a:extLst>
        </xdr:cNvPr>
        <xdr:cNvSpPr txBox="1"/>
      </xdr:nvSpPr>
      <xdr:spPr>
        <a:xfrm>
          <a:off x="2262157" y="23242475"/>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503902</xdr:colOff>
      <xdr:row>34</xdr:row>
      <xdr:rowOff>245806</xdr:rowOff>
    </xdr:from>
    <xdr:ext cx="602226" cy="392800"/>
    <xdr:sp macro="" textlink="">
      <xdr:nvSpPr>
        <xdr:cNvPr id="7" name="テキスト ボックス 6">
          <a:extLst>
            <a:ext uri="{FF2B5EF4-FFF2-40B4-BE49-F238E27FC236}">
              <a16:creationId xmlns:a16="http://schemas.microsoft.com/office/drawing/2014/main" id="{90153D8D-A2E2-4CD9-91F4-2839CFD05FD9}"/>
            </a:ext>
          </a:extLst>
        </xdr:cNvPr>
        <xdr:cNvSpPr txBox="1"/>
      </xdr:nvSpPr>
      <xdr:spPr>
        <a:xfrm>
          <a:off x="2507962" y="2209234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245806</xdr:colOff>
      <xdr:row>40</xdr:row>
      <xdr:rowOff>221226</xdr:rowOff>
    </xdr:from>
    <xdr:ext cx="602226" cy="392800"/>
    <xdr:sp macro="" textlink="">
      <xdr:nvSpPr>
        <xdr:cNvPr id="8" name="テキスト ボックス 7">
          <a:extLst>
            <a:ext uri="{FF2B5EF4-FFF2-40B4-BE49-F238E27FC236}">
              <a16:creationId xmlns:a16="http://schemas.microsoft.com/office/drawing/2014/main" id="{D878720F-C7EF-450A-B628-D2048E1487B8}"/>
            </a:ext>
          </a:extLst>
        </xdr:cNvPr>
        <xdr:cNvSpPr txBox="1"/>
      </xdr:nvSpPr>
      <xdr:spPr>
        <a:xfrm>
          <a:off x="2249866" y="2570250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39</xdr:row>
      <xdr:rowOff>233516</xdr:rowOff>
    </xdr:from>
    <xdr:ext cx="737419" cy="405580"/>
    <xdr:sp macro="" textlink="">
      <xdr:nvSpPr>
        <xdr:cNvPr id="9" name="テキスト ボックス 8">
          <a:extLst>
            <a:ext uri="{FF2B5EF4-FFF2-40B4-BE49-F238E27FC236}">
              <a16:creationId xmlns:a16="http://schemas.microsoft.com/office/drawing/2014/main" id="{6CC1A5C2-8B77-48D0-A76B-D2016F1B032C}"/>
            </a:ext>
          </a:extLst>
        </xdr:cNvPr>
        <xdr:cNvSpPr txBox="1"/>
      </xdr:nvSpPr>
      <xdr:spPr>
        <a:xfrm>
          <a:off x="2163834" y="2531093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147483</xdr:colOff>
      <xdr:row>67</xdr:row>
      <xdr:rowOff>221227</xdr:rowOff>
    </xdr:from>
    <xdr:ext cx="737419" cy="405580"/>
    <xdr:sp macro="" textlink="">
      <xdr:nvSpPr>
        <xdr:cNvPr id="2" name="テキスト ボックス 1">
          <a:extLst>
            <a:ext uri="{FF2B5EF4-FFF2-40B4-BE49-F238E27FC236}">
              <a16:creationId xmlns:a16="http://schemas.microsoft.com/office/drawing/2014/main" id="{88BB3E61-D8B0-4D6E-BE7A-379B82A0C743}"/>
            </a:ext>
          </a:extLst>
        </xdr:cNvPr>
        <xdr:cNvSpPr txBox="1"/>
      </xdr:nvSpPr>
      <xdr:spPr>
        <a:xfrm>
          <a:off x="2151543" y="3499128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233517</xdr:colOff>
      <xdr:row>66</xdr:row>
      <xdr:rowOff>258097</xdr:rowOff>
    </xdr:from>
    <xdr:ext cx="602226" cy="392800"/>
    <xdr:sp macro="" textlink="">
      <xdr:nvSpPr>
        <xdr:cNvPr id="3" name="テキスト ボックス 2">
          <a:extLst>
            <a:ext uri="{FF2B5EF4-FFF2-40B4-BE49-F238E27FC236}">
              <a16:creationId xmlns:a16="http://schemas.microsoft.com/office/drawing/2014/main" id="{6A49B7BB-1E75-4B81-BA88-B65C5F1922F8}"/>
            </a:ext>
          </a:extLst>
        </xdr:cNvPr>
        <xdr:cNvSpPr txBox="1"/>
      </xdr:nvSpPr>
      <xdr:spPr>
        <a:xfrm>
          <a:off x="2237577" y="34555717"/>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221225</xdr:colOff>
      <xdr:row>58</xdr:row>
      <xdr:rowOff>245806</xdr:rowOff>
    </xdr:from>
    <xdr:ext cx="737419" cy="405580"/>
    <xdr:sp macro="" textlink="">
      <xdr:nvSpPr>
        <xdr:cNvPr id="4" name="テキスト ボックス 3">
          <a:extLst>
            <a:ext uri="{FF2B5EF4-FFF2-40B4-BE49-F238E27FC236}">
              <a16:creationId xmlns:a16="http://schemas.microsoft.com/office/drawing/2014/main" id="{A62B3159-1227-41BB-A331-E52DDB4476C4}"/>
            </a:ext>
          </a:extLst>
        </xdr:cNvPr>
        <xdr:cNvSpPr txBox="1"/>
      </xdr:nvSpPr>
      <xdr:spPr>
        <a:xfrm>
          <a:off x="2225285" y="3076390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467032</xdr:colOff>
      <xdr:row>57</xdr:row>
      <xdr:rowOff>245807</xdr:rowOff>
    </xdr:from>
    <xdr:ext cx="737419" cy="405580"/>
    <xdr:sp macro="" textlink="">
      <xdr:nvSpPr>
        <xdr:cNvPr id="5" name="テキスト ボックス 4">
          <a:extLst>
            <a:ext uri="{FF2B5EF4-FFF2-40B4-BE49-F238E27FC236}">
              <a16:creationId xmlns:a16="http://schemas.microsoft.com/office/drawing/2014/main" id="{DBE6C2F4-8AEB-4AC9-A4D4-6CA07E5A0064}"/>
            </a:ext>
          </a:extLst>
        </xdr:cNvPr>
        <xdr:cNvSpPr txBox="1"/>
      </xdr:nvSpPr>
      <xdr:spPr>
        <a:xfrm>
          <a:off x="2471092" y="3029146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258097</xdr:colOff>
      <xdr:row>59</xdr:row>
      <xdr:rowOff>184355</xdr:rowOff>
    </xdr:from>
    <xdr:ext cx="602226" cy="392800"/>
    <xdr:sp macro="" textlink="">
      <xdr:nvSpPr>
        <xdr:cNvPr id="6" name="テキスト ボックス 5">
          <a:extLst>
            <a:ext uri="{FF2B5EF4-FFF2-40B4-BE49-F238E27FC236}">
              <a16:creationId xmlns:a16="http://schemas.microsoft.com/office/drawing/2014/main" id="{6F051AEB-B2D1-4674-B739-2F12E4DA732D}"/>
            </a:ext>
          </a:extLst>
        </xdr:cNvPr>
        <xdr:cNvSpPr txBox="1"/>
      </xdr:nvSpPr>
      <xdr:spPr>
        <a:xfrm>
          <a:off x="2262157" y="31174895"/>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503902</xdr:colOff>
      <xdr:row>56</xdr:row>
      <xdr:rowOff>245806</xdr:rowOff>
    </xdr:from>
    <xdr:ext cx="602226" cy="392800"/>
    <xdr:sp macro="" textlink="">
      <xdr:nvSpPr>
        <xdr:cNvPr id="7" name="テキスト ボックス 6">
          <a:extLst>
            <a:ext uri="{FF2B5EF4-FFF2-40B4-BE49-F238E27FC236}">
              <a16:creationId xmlns:a16="http://schemas.microsoft.com/office/drawing/2014/main" id="{6802AF38-D9B3-4E03-92EC-BF10D17B2B97}"/>
            </a:ext>
          </a:extLst>
        </xdr:cNvPr>
        <xdr:cNvSpPr txBox="1"/>
      </xdr:nvSpPr>
      <xdr:spPr>
        <a:xfrm>
          <a:off x="2507962" y="2981902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245806</xdr:colOff>
      <xdr:row>65</xdr:row>
      <xdr:rowOff>221226</xdr:rowOff>
    </xdr:from>
    <xdr:ext cx="602226" cy="392800"/>
    <xdr:sp macro="" textlink="">
      <xdr:nvSpPr>
        <xdr:cNvPr id="8" name="テキスト ボックス 7">
          <a:extLst>
            <a:ext uri="{FF2B5EF4-FFF2-40B4-BE49-F238E27FC236}">
              <a16:creationId xmlns:a16="http://schemas.microsoft.com/office/drawing/2014/main" id="{70B3BB04-D844-44AA-A576-7ABF4B0485BA}"/>
            </a:ext>
          </a:extLst>
        </xdr:cNvPr>
        <xdr:cNvSpPr txBox="1"/>
      </xdr:nvSpPr>
      <xdr:spPr>
        <a:xfrm>
          <a:off x="2249866" y="3404640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64</xdr:row>
      <xdr:rowOff>233516</xdr:rowOff>
    </xdr:from>
    <xdr:ext cx="737419" cy="405580"/>
    <xdr:sp macro="" textlink="">
      <xdr:nvSpPr>
        <xdr:cNvPr id="9" name="テキスト ボックス 8">
          <a:extLst>
            <a:ext uri="{FF2B5EF4-FFF2-40B4-BE49-F238E27FC236}">
              <a16:creationId xmlns:a16="http://schemas.microsoft.com/office/drawing/2014/main" id="{F330E6E4-81A1-4CA9-BDF5-24C2AC0B1432}"/>
            </a:ext>
          </a:extLst>
        </xdr:cNvPr>
        <xdr:cNvSpPr txBox="1"/>
      </xdr:nvSpPr>
      <xdr:spPr>
        <a:xfrm>
          <a:off x="2163834" y="3358625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270386</xdr:colOff>
      <xdr:row>87</xdr:row>
      <xdr:rowOff>159774</xdr:rowOff>
    </xdr:from>
    <xdr:ext cx="602226" cy="392800"/>
    <xdr:sp macro="" textlink="">
      <xdr:nvSpPr>
        <xdr:cNvPr id="10" name="テキスト ボックス 9">
          <a:extLst>
            <a:ext uri="{FF2B5EF4-FFF2-40B4-BE49-F238E27FC236}">
              <a16:creationId xmlns:a16="http://schemas.microsoft.com/office/drawing/2014/main" id="{1AD1DD40-035B-4C99-A95D-F7AD61970CF6}"/>
            </a:ext>
          </a:extLst>
        </xdr:cNvPr>
        <xdr:cNvSpPr txBox="1"/>
      </xdr:nvSpPr>
      <xdr:spPr>
        <a:xfrm>
          <a:off x="2274446" y="43738554"/>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86</xdr:row>
      <xdr:rowOff>159775</xdr:rowOff>
    </xdr:from>
    <xdr:ext cx="737419" cy="405580"/>
    <xdr:sp macro="" textlink="">
      <xdr:nvSpPr>
        <xdr:cNvPr id="11" name="テキスト ボックス 10">
          <a:extLst>
            <a:ext uri="{FF2B5EF4-FFF2-40B4-BE49-F238E27FC236}">
              <a16:creationId xmlns:a16="http://schemas.microsoft.com/office/drawing/2014/main" id="{15008F7E-C933-492E-B7D1-04B75B5B7200}"/>
            </a:ext>
          </a:extLst>
        </xdr:cNvPr>
        <xdr:cNvSpPr txBox="1"/>
      </xdr:nvSpPr>
      <xdr:spPr>
        <a:xfrm>
          <a:off x="2163834" y="43319455"/>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twoCellAnchor>
    <xdr:from>
      <xdr:col>11</xdr:col>
      <xdr:colOff>258097</xdr:colOff>
      <xdr:row>101</xdr:row>
      <xdr:rowOff>98322</xdr:rowOff>
    </xdr:from>
    <xdr:to>
      <xdr:col>11</xdr:col>
      <xdr:colOff>413545</xdr:colOff>
      <xdr:row>102</xdr:row>
      <xdr:rowOff>422787</xdr:rowOff>
    </xdr:to>
    <xdr:sp macro="" textlink="">
      <xdr:nvSpPr>
        <xdr:cNvPr id="12" name="右中かっこ 11">
          <a:extLst>
            <a:ext uri="{FF2B5EF4-FFF2-40B4-BE49-F238E27FC236}">
              <a16:creationId xmlns:a16="http://schemas.microsoft.com/office/drawing/2014/main" id="{462CBE78-341B-46D9-B5CC-E24697E73999}"/>
            </a:ext>
          </a:extLst>
        </xdr:cNvPr>
        <xdr:cNvSpPr/>
      </xdr:nvSpPr>
      <xdr:spPr>
        <a:xfrm>
          <a:off x="6049297" y="49521642"/>
          <a:ext cx="155448" cy="77404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26105</xdr:colOff>
      <xdr:row>109</xdr:row>
      <xdr:rowOff>10767</xdr:rowOff>
    </xdr:from>
    <xdr:to>
      <xdr:col>14</xdr:col>
      <xdr:colOff>-1</xdr:colOff>
      <xdr:row>110</xdr:row>
      <xdr:rowOff>12291</xdr:rowOff>
    </xdr:to>
    <xdr:sp macro="" textlink="">
      <xdr:nvSpPr>
        <xdr:cNvPr id="13" name="右中かっこ 12">
          <a:extLst>
            <a:ext uri="{FF2B5EF4-FFF2-40B4-BE49-F238E27FC236}">
              <a16:creationId xmlns:a16="http://schemas.microsoft.com/office/drawing/2014/main" id="{42F155C1-2C0F-4E63-A344-3FCAB5058465}"/>
            </a:ext>
          </a:extLst>
        </xdr:cNvPr>
        <xdr:cNvSpPr/>
      </xdr:nvSpPr>
      <xdr:spPr>
        <a:xfrm rot="5400000">
          <a:off x="5308190" y="51375762"/>
          <a:ext cx="451104" cy="3761034"/>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144279</xdr:colOff>
      <xdr:row>108</xdr:row>
      <xdr:rowOff>184355</xdr:rowOff>
    </xdr:from>
    <xdr:to>
      <xdr:col>21</xdr:col>
      <xdr:colOff>417870</xdr:colOff>
      <xdr:row>114</xdr:row>
      <xdr:rowOff>381000</xdr:rowOff>
    </xdr:to>
    <xdr:sp macro="" textlink="">
      <xdr:nvSpPr>
        <xdr:cNvPr id="14" name="右中かっこ 13">
          <a:extLst>
            <a:ext uri="{FF2B5EF4-FFF2-40B4-BE49-F238E27FC236}">
              <a16:creationId xmlns:a16="http://schemas.microsoft.com/office/drawing/2014/main" id="{0034E54A-BBE5-432C-AA3B-88932826C610}"/>
            </a:ext>
          </a:extLst>
        </xdr:cNvPr>
        <xdr:cNvSpPr/>
      </xdr:nvSpPr>
      <xdr:spPr>
        <a:xfrm>
          <a:off x="11345679" y="52754735"/>
          <a:ext cx="273591" cy="289412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101600</xdr:colOff>
      <xdr:row>138</xdr:row>
      <xdr:rowOff>177801</xdr:rowOff>
    </xdr:from>
    <xdr:to>
      <xdr:col>20</xdr:col>
      <xdr:colOff>273591</xdr:colOff>
      <xdr:row>139</xdr:row>
      <xdr:rowOff>419100</xdr:rowOff>
    </xdr:to>
    <xdr:sp macro="" textlink="">
      <xdr:nvSpPr>
        <xdr:cNvPr id="15" name="右中かっこ 14">
          <a:extLst>
            <a:ext uri="{FF2B5EF4-FFF2-40B4-BE49-F238E27FC236}">
              <a16:creationId xmlns:a16="http://schemas.microsoft.com/office/drawing/2014/main" id="{77D34552-3A9E-455B-9351-B69927860149}"/>
            </a:ext>
          </a:extLst>
        </xdr:cNvPr>
        <xdr:cNvSpPr/>
      </xdr:nvSpPr>
      <xdr:spPr>
        <a:xfrm>
          <a:off x="7581900" y="65684401"/>
          <a:ext cx="171991" cy="838199"/>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4</xdr:col>
      <xdr:colOff>147483</xdr:colOff>
      <xdr:row>63</xdr:row>
      <xdr:rowOff>221227</xdr:rowOff>
    </xdr:from>
    <xdr:ext cx="737419" cy="405580"/>
    <xdr:sp macro="" textlink="">
      <xdr:nvSpPr>
        <xdr:cNvPr id="2" name="テキスト ボックス 1">
          <a:extLst>
            <a:ext uri="{FF2B5EF4-FFF2-40B4-BE49-F238E27FC236}">
              <a16:creationId xmlns:a16="http://schemas.microsoft.com/office/drawing/2014/main" id="{36ADD9D3-4588-4FA7-B690-00F78A0A3B49}"/>
            </a:ext>
          </a:extLst>
        </xdr:cNvPr>
        <xdr:cNvSpPr txBox="1"/>
      </xdr:nvSpPr>
      <xdr:spPr>
        <a:xfrm>
          <a:off x="2151543" y="3468648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233517</xdr:colOff>
      <xdr:row>62</xdr:row>
      <xdr:rowOff>258097</xdr:rowOff>
    </xdr:from>
    <xdr:ext cx="602226" cy="392800"/>
    <xdr:sp macro="" textlink="">
      <xdr:nvSpPr>
        <xdr:cNvPr id="3" name="テキスト ボックス 2">
          <a:extLst>
            <a:ext uri="{FF2B5EF4-FFF2-40B4-BE49-F238E27FC236}">
              <a16:creationId xmlns:a16="http://schemas.microsoft.com/office/drawing/2014/main" id="{AE01A095-BF98-445E-B6C0-4EF01329C818}"/>
            </a:ext>
          </a:extLst>
        </xdr:cNvPr>
        <xdr:cNvSpPr txBox="1"/>
      </xdr:nvSpPr>
      <xdr:spPr>
        <a:xfrm>
          <a:off x="2237577" y="34235677"/>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221225</xdr:colOff>
      <xdr:row>54</xdr:row>
      <xdr:rowOff>245806</xdr:rowOff>
    </xdr:from>
    <xdr:ext cx="737419" cy="405580"/>
    <xdr:sp macro="" textlink="">
      <xdr:nvSpPr>
        <xdr:cNvPr id="4" name="テキスト ボックス 3">
          <a:extLst>
            <a:ext uri="{FF2B5EF4-FFF2-40B4-BE49-F238E27FC236}">
              <a16:creationId xmlns:a16="http://schemas.microsoft.com/office/drawing/2014/main" id="{E33595D3-EA08-40C5-AC9F-D2EC6903F52D}"/>
            </a:ext>
          </a:extLst>
        </xdr:cNvPr>
        <xdr:cNvSpPr txBox="1"/>
      </xdr:nvSpPr>
      <xdr:spPr>
        <a:xfrm>
          <a:off x="2225285" y="3032194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467032</xdr:colOff>
      <xdr:row>53</xdr:row>
      <xdr:rowOff>245807</xdr:rowOff>
    </xdr:from>
    <xdr:ext cx="737419" cy="405580"/>
    <xdr:sp macro="" textlink="">
      <xdr:nvSpPr>
        <xdr:cNvPr id="5" name="テキスト ボックス 4">
          <a:extLst>
            <a:ext uri="{FF2B5EF4-FFF2-40B4-BE49-F238E27FC236}">
              <a16:creationId xmlns:a16="http://schemas.microsoft.com/office/drawing/2014/main" id="{2A4947F2-2ECC-48A0-8172-895F67626771}"/>
            </a:ext>
          </a:extLst>
        </xdr:cNvPr>
        <xdr:cNvSpPr txBox="1"/>
      </xdr:nvSpPr>
      <xdr:spPr>
        <a:xfrm>
          <a:off x="2471092" y="2983426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258097</xdr:colOff>
      <xdr:row>55</xdr:row>
      <xdr:rowOff>184355</xdr:rowOff>
    </xdr:from>
    <xdr:ext cx="602226" cy="392800"/>
    <xdr:sp macro="" textlink="">
      <xdr:nvSpPr>
        <xdr:cNvPr id="6" name="テキスト ボックス 5">
          <a:extLst>
            <a:ext uri="{FF2B5EF4-FFF2-40B4-BE49-F238E27FC236}">
              <a16:creationId xmlns:a16="http://schemas.microsoft.com/office/drawing/2014/main" id="{BCE0A495-56F8-4759-AC17-5072B343CCB6}"/>
            </a:ext>
          </a:extLst>
        </xdr:cNvPr>
        <xdr:cNvSpPr txBox="1"/>
      </xdr:nvSpPr>
      <xdr:spPr>
        <a:xfrm>
          <a:off x="2262157" y="30748175"/>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503902</xdr:colOff>
      <xdr:row>52</xdr:row>
      <xdr:rowOff>245806</xdr:rowOff>
    </xdr:from>
    <xdr:ext cx="602226" cy="392800"/>
    <xdr:sp macro="" textlink="">
      <xdr:nvSpPr>
        <xdr:cNvPr id="7" name="テキスト ボックス 6">
          <a:extLst>
            <a:ext uri="{FF2B5EF4-FFF2-40B4-BE49-F238E27FC236}">
              <a16:creationId xmlns:a16="http://schemas.microsoft.com/office/drawing/2014/main" id="{01327422-7A5C-48D7-8FB6-A305DEB7D3FD}"/>
            </a:ext>
          </a:extLst>
        </xdr:cNvPr>
        <xdr:cNvSpPr txBox="1"/>
      </xdr:nvSpPr>
      <xdr:spPr>
        <a:xfrm>
          <a:off x="2507962" y="2934658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245806</xdr:colOff>
      <xdr:row>61</xdr:row>
      <xdr:rowOff>221226</xdr:rowOff>
    </xdr:from>
    <xdr:ext cx="602226" cy="392800"/>
    <xdr:sp macro="" textlink="">
      <xdr:nvSpPr>
        <xdr:cNvPr id="8" name="テキスト ボックス 7">
          <a:extLst>
            <a:ext uri="{FF2B5EF4-FFF2-40B4-BE49-F238E27FC236}">
              <a16:creationId xmlns:a16="http://schemas.microsoft.com/office/drawing/2014/main" id="{29F63A57-55D4-46A3-B274-830171DB8D07}"/>
            </a:ext>
          </a:extLst>
        </xdr:cNvPr>
        <xdr:cNvSpPr txBox="1"/>
      </xdr:nvSpPr>
      <xdr:spPr>
        <a:xfrm>
          <a:off x="2249866" y="3371112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60</xdr:row>
      <xdr:rowOff>233516</xdr:rowOff>
    </xdr:from>
    <xdr:ext cx="737419" cy="405580"/>
    <xdr:sp macro="" textlink="">
      <xdr:nvSpPr>
        <xdr:cNvPr id="9" name="テキスト ボックス 8">
          <a:extLst>
            <a:ext uri="{FF2B5EF4-FFF2-40B4-BE49-F238E27FC236}">
              <a16:creationId xmlns:a16="http://schemas.microsoft.com/office/drawing/2014/main" id="{F0490BF8-7A22-4643-9D72-71E9E7EA3DB8}"/>
            </a:ext>
          </a:extLst>
        </xdr:cNvPr>
        <xdr:cNvSpPr txBox="1"/>
      </xdr:nvSpPr>
      <xdr:spPr>
        <a:xfrm>
          <a:off x="2163834" y="3323573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270386</xdr:colOff>
      <xdr:row>83</xdr:row>
      <xdr:rowOff>159774</xdr:rowOff>
    </xdr:from>
    <xdr:ext cx="602226" cy="392800"/>
    <xdr:sp macro="" textlink="">
      <xdr:nvSpPr>
        <xdr:cNvPr id="10" name="テキスト ボックス 9">
          <a:extLst>
            <a:ext uri="{FF2B5EF4-FFF2-40B4-BE49-F238E27FC236}">
              <a16:creationId xmlns:a16="http://schemas.microsoft.com/office/drawing/2014/main" id="{01336B34-9C40-4422-9802-6C869A51F840}"/>
            </a:ext>
          </a:extLst>
        </xdr:cNvPr>
        <xdr:cNvSpPr txBox="1"/>
      </xdr:nvSpPr>
      <xdr:spPr>
        <a:xfrm>
          <a:off x="2274446" y="43647114"/>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82</xdr:row>
      <xdr:rowOff>159775</xdr:rowOff>
    </xdr:from>
    <xdr:ext cx="737419" cy="405580"/>
    <xdr:sp macro="" textlink="">
      <xdr:nvSpPr>
        <xdr:cNvPr id="11" name="テキスト ボックス 10">
          <a:extLst>
            <a:ext uri="{FF2B5EF4-FFF2-40B4-BE49-F238E27FC236}">
              <a16:creationId xmlns:a16="http://schemas.microsoft.com/office/drawing/2014/main" id="{42E0C509-3CFE-42BE-871C-145561079F13}"/>
            </a:ext>
          </a:extLst>
        </xdr:cNvPr>
        <xdr:cNvSpPr txBox="1"/>
      </xdr:nvSpPr>
      <xdr:spPr>
        <a:xfrm>
          <a:off x="2163834" y="43220395"/>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twoCellAnchor>
    <xdr:from>
      <xdr:col>11</xdr:col>
      <xdr:colOff>258097</xdr:colOff>
      <xdr:row>97</xdr:row>
      <xdr:rowOff>98322</xdr:rowOff>
    </xdr:from>
    <xdr:to>
      <xdr:col>11</xdr:col>
      <xdr:colOff>413545</xdr:colOff>
      <xdr:row>98</xdr:row>
      <xdr:rowOff>422787</xdr:rowOff>
    </xdr:to>
    <xdr:sp macro="" textlink="">
      <xdr:nvSpPr>
        <xdr:cNvPr id="12" name="右中かっこ 11">
          <a:extLst>
            <a:ext uri="{FF2B5EF4-FFF2-40B4-BE49-F238E27FC236}">
              <a16:creationId xmlns:a16="http://schemas.microsoft.com/office/drawing/2014/main" id="{29AD41A9-966B-4B43-92F5-076CB042A636}"/>
            </a:ext>
          </a:extLst>
        </xdr:cNvPr>
        <xdr:cNvSpPr/>
      </xdr:nvSpPr>
      <xdr:spPr>
        <a:xfrm>
          <a:off x="6049297" y="49872162"/>
          <a:ext cx="155448" cy="91120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26105</xdr:colOff>
      <xdr:row>105</xdr:row>
      <xdr:rowOff>10767</xdr:rowOff>
    </xdr:from>
    <xdr:to>
      <xdr:col>14</xdr:col>
      <xdr:colOff>-1</xdr:colOff>
      <xdr:row>106</xdr:row>
      <xdr:rowOff>12291</xdr:rowOff>
    </xdr:to>
    <xdr:sp macro="" textlink="">
      <xdr:nvSpPr>
        <xdr:cNvPr id="13" name="右中かっこ 12">
          <a:extLst>
            <a:ext uri="{FF2B5EF4-FFF2-40B4-BE49-F238E27FC236}">
              <a16:creationId xmlns:a16="http://schemas.microsoft.com/office/drawing/2014/main" id="{EC6799C8-AFBC-4F30-9224-EECD8C95F52E}"/>
            </a:ext>
          </a:extLst>
        </xdr:cNvPr>
        <xdr:cNvSpPr/>
      </xdr:nvSpPr>
      <xdr:spPr>
        <a:xfrm rot="5400000">
          <a:off x="5239610" y="52892142"/>
          <a:ext cx="588264" cy="3761034"/>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144279</xdr:colOff>
      <xdr:row>104</xdr:row>
      <xdr:rowOff>184355</xdr:rowOff>
    </xdr:from>
    <xdr:to>
      <xdr:col>21</xdr:col>
      <xdr:colOff>417870</xdr:colOff>
      <xdr:row>110</xdr:row>
      <xdr:rowOff>381000</xdr:rowOff>
    </xdr:to>
    <xdr:sp macro="" textlink="">
      <xdr:nvSpPr>
        <xdr:cNvPr id="14" name="右中かっこ 13">
          <a:extLst>
            <a:ext uri="{FF2B5EF4-FFF2-40B4-BE49-F238E27FC236}">
              <a16:creationId xmlns:a16="http://schemas.microsoft.com/office/drawing/2014/main" id="{5E32E09D-E3E1-4CF3-9571-17C1B8C1F959}"/>
            </a:ext>
          </a:extLst>
        </xdr:cNvPr>
        <xdr:cNvSpPr/>
      </xdr:nvSpPr>
      <xdr:spPr>
        <a:xfrm>
          <a:off x="11345679" y="54065375"/>
          <a:ext cx="273591" cy="371708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4</xdr:col>
      <xdr:colOff>147483</xdr:colOff>
      <xdr:row>65</xdr:row>
      <xdr:rowOff>221227</xdr:rowOff>
    </xdr:from>
    <xdr:ext cx="737419" cy="405580"/>
    <xdr:sp macro="" textlink="">
      <xdr:nvSpPr>
        <xdr:cNvPr id="2" name="テキスト ボックス 1">
          <a:extLst>
            <a:ext uri="{FF2B5EF4-FFF2-40B4-BE49-F238E27FC236}">
              <a16:creationId xmlns:a16="http://schemas.microsoft.com/office/drawing/2014/main" id="{2046340D-0C90-6A0C-EAF7-1BE45DA73593}"/>
            </a:ext>
          </a:extLst>
        </xdr:cNvPr>
        <xdr:cNvSpPr txBox="1"/>
      </xdr:nvSpPr>
      <xdr:spPr>
        <a:xfrm>
          <a:off x="2150806" y="36133550"/>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233517</xdr:colOff>
      <xdr:row>64</xdr:row>
      <xdr:rowOff>258097</xdr:rowOff>
    </xdr:from>
    <xdr:ext cx="602226" cy="392800"/>
    <xdr:sp macro="" textlink="">
      <xdr:nvSpPr>
        <xdr:cNvPr id="3" name="テキスト ボックス 2">
          <a:extLst>
            <a:ext uri="{FF2B5EF4-FFF2-40B4-BE49-F238E27FC236}">
              <a16:creationId xmlns:a16="http://schemas.microsoft.com/office/drawing/2014/main" id="{2D1DB328-0131-46CF-A514-7D897A80F91B}"/>
            </a:ext>
          </a:extLst>
        </xdr:cNvPr>
        <xdr:cNvSpPr txBox="1"/>
      </xdr:nvSpPr>
      <xdr:spPr>
        <a:xfrm>
          <a:off x="2236840" y="3565422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221225</xdr:colOff>
      <xdr:row>56</xdr:row>
      <xdr:rowOff>245806</xdr:rowOff>
    </xdr:from>
    <xdr:ext cx="737419" cy="405580"/>
    <xdr:sp macro="" textlink="">
      <xdr:nvSpPr>
        <xdr:cNvPr id="4" name="テキスト ボックス 3">
          <a:extLst>
            <a:ext uri="{FF2B5EF4-FFF2-40B4-BE49-F238E27FC236}">
              <a16:creationId xmlns:a16="http://schemas.microsoft.com/office/drawing/2014/main" id="{FB868205-BA68-4EF6-834B-26C056182831}"/>
            </a:ext>
          </a:extLst>
        </xdr:cNvPr>
        <xdr:cNvSpPr txBox="1"/>
      </xdr:nvSpPr>
      <xdr:spPr>
        <a:xfrm>
          <a:off x="2224548" y="3151238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467032</xdr:colOff>
      <xdr:row>55</xdr:row>
      <xdr:rowOff>245807</xdr:rowOff>
    </xdr:from>
    <xdr:ext cx="737419" cy="405580"/>
    <xdr:sp macro="" textlink="">
      <xdr:nvSpPr>
        <xdr:cNvPr id="5" name="テキスト ボックス 4">
          <a:extLst>
            <a:ext uri="{FF2B5EF4-FFF2-40B4-BE49-F238E27FC236}">
              <a16:creationId xmlns:a16="http://schemas.microsoft.com/office/drawing/2014/main" id="{CE92DB48-346C-44DB-82A6-26485B240556}"/>
            </a:ext>
          </a:extLst>
        </xdr:cNvPr>
        <xdr:cNvSpPr txBox="1"/>
      </xdr:nvSpPr>
      <xdr:spPr>
        <a:xfrm>
          <a:off x="2470355" y="31069936"/>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258097</xdr:colOff>
      <xdr:row>57</xdr:row>
      <xdr:rowOff>184355</xdr:rowOff>
    </xdr:from>
    <xdr:ext cx="602226" cy="392800"/>
    <xdr:sp macro="" textlink="">
      <xdr:nvSpPr>
        <xdr:cNvPr id="7" name="テキスト ボックス 6">
          <a:extLst>
            <a:ext uri="{FF2B5EF4-FFF2-40B4-BE49-F238E27FC236}">
              <a16:creationId xmlns:a16="http://schemas.microsoft.com/office/drawing/2014/main" id="{CA0B0A10-5E3B-406F-A85A-3342D86E4235}"/>
            </a:ext>
          </a:extLst>
        </xdr:cNvPr>
        <xdr:cNvSpPr txBox="1"/>
      </xdr:nvSpPr>
      <xdr:spPr>
        <a:xfrm>
          <a:off x="2261420" y="30922452"/>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503902</xdr:colOff>
      <xdr:row>54</xdr:row>
      <xdr:rowOff>245806</xdr:rowOff>
    </xdr:from>
    <xdr:ext cx="602226" cy="392800"/>
    <xdr:sp macro="" textlink="">
      <xdr:nvSpPr>
        <xdr:cNvPr id="8" name="テキスト ボックス 7">
          <a:extLst>
            <a:ext uri="{FF2B5EF4-FFF2-40B4-BE49-F238E27FC236}">
              <a16:creationId xmlns:a16="http://schemas.microsoft.com/office/drawing/2014/main" id="{E4023B82-A3CC-4C48-8DAD-61E180910BA1}"/>
            </a:ext>
          </a:extLst>
        </xdr:cNvPr>
        <xdr:cNvSpPr txBox="1"/>
      </xdr:nvSpPr>
      <xdr:spPr>
        <a:xfrm>
          <a:off x="2507225" y="30529161"/>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245806</xdr:colOff>
      <xdr:row>63</xdr:row>
      <xdr:rowOff>221226</xdr:rowOff>
    </xdr:from>
    <xdr:ext cx="602226" cy="392800"/>
    <xdr:sp macro="" textlink="">
      <xdr:nvSpPr>
        <xdr:cNvPr id="6" name="テキスト ボックス 5">
          <a:extLst>
            <a:ext uri="{FF2B5EF4-FFF2-40B4-BE49-F238E27FC236}">
              <a16:creationId xmlns:a16="http://schemas.microsoft.com/office/drawing/2014/main" id="{D0051E32-077B-4D7F-967F-89D7D72013D0}"/>
            </a:ext>
          </a:extLst>
        </xdr:cNvPr>
        <xdr:cNvSpPr txBox="1"/>
      </xdr:nvSpPr>
      <xdr:spPr>
        <a:xfrm>
          <a:off x="2249129" y="35101161"/>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62</xdr:row>
      <xdr:rowOff>233516</xdr:rowOff>
    </xdr:from>
    <xdr:ext cx="737419" cy="405580"/>
    <xdr:sp macro="" textlink="">
      <xdr:nvSpPr>
        <xdr:cNvPr id="9" name="テキスト ボックス 8">
          <a:extLst>
            <a:ext uri="{FF2B5EF4-FFF2-40B4-BE49-F238E27FC236}">
              <a16:creationId xmlns:a16="http://schemas.microsoft.com/office/drawing/2014/main" id="{1C679605-ECEB-4A99-A14F-8827AC7A3E18}"/>
            </a:ext>
          </a:extLst>
        </xdr:cNvPr>
        <xdr:cNvSpPr txBox="1"/>
      </xdr:nvSpPr>
      <xdr:spPr>
        <a:xfrm>
          <a:off x="2163097" y="34597258"/>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oneCellAnchor>
    <xdr:from>
      <xdr:col>4</xdr:col>
      <xdr:colOff>270386</xdr:colOff>
      <xdr:row>85</xdr:row>
      <xdr:rowOff>159774</xdr:rowOff>
    </xdr:from>
    <xdr:ext cx="602226" cy="392800"/>
    <xdr:sp macro="" textlink="">
      <xdr:nvSpPr>
        <xdr:cNvPr id="10" name="テキスト ボックス 9">
          <a:extLst>
            <a:ext uri="{FF2B5EF4-FFF2-40B4-BE49-F238E27FC236}">
              <a16:creationId xmlns:a16="http://schemas.microsoft.com/office/drawing/2014/main" id="{EA7D776B-ED47-4458-B4AE-BBDAE600EE65}"/>
            </a:ext>
          </a:extLst>
        </xdr:cNvPr>
        <xdr:cNvSpPr txBox="1"/>
      </xdr:nvSpPr>
      <xdr:spPr>
        <a:xfrm>
          <a:off x="2273709" y="43237355"/>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159774</xdr:colOff>
      <xdr:row>84</xdr:row>
      <xdr:rowOff>159775</xdr:rowOff>
    </xdr:from>
    <xdr:ext cx="737419" cy="405580"/>
    <xdr:sp macro="" textlink="">
      <xdr:nvSpPr>
        <xdr:cNvPr id="11" name="テキスト ボックス 10">
          <a:extLst>
            <a:ext uri="{FF2B5EF4-FFF2-40B4-BE49-F238E27FC236}">
              <a16:creationId xmlns:a16="http://schemas.microsoft.com/office/drawing/2014/main" id="{180D2D6C-A785-414A-9D93-80DA5940F610}"/>
            </a:ext>
          </a:extLst>
        </xdr:cNvPr>
        <xdr:cNvSpPr txBox="1"/>
      </xdr:nvSpPr>
      <xdr:spPr>
        <a:xfrm>
          <a:off x="2163097" y="42794904"/>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twoCellAnchor>
    <xdr:from>
      <xdr:col>11</xdr:col>
      <xdr:colOff>258097</xdr:colOff>
      <xdr:row>100</xdr:row>
      <xdr:rowOff>98322</xdr:rowOff>
    </xdr:from>
    <xdr:to>
      <xdr:col>11</xdr:col>
      <xdr:colOff>413545</xdr:colOff>
      <xdr:row>101</xdr:row>
      <xdr:rowOff>422787</xdr:rowOff>
    </xdr:to>
    <xdr:sp macro="" textlink="">
      <xdr:nvSpPr>
        <xdr:cNvPr id="12" name="右中かっこ 11">
          <a:extLst>
            <a:ext uri="{FF2B5EF4-FFF2-40B4-BE49-F238E27FC236}">
              <a16:creationId xmlns:a16="http://schemas.microsoft.com/office/drawing/2014/main" id="{858671FA-9D62-0722-08A0-747F2730553A}"/>
            </a:ext>
          </a:extLst>
        </xdr:cNvPr>
        <xdr:cNvSpPr/>
      </xdr:nvSpPr>
      <xdr:spPr>
        <a:xfrm>
          <a:off x="6046839" y="51226064"/>
          <a:ext cx="155448" cy="9144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26105</xdr:colOff>
      <xdr:row>108</xdr:row>
      <xdr:rowOff>10767</xdr:rowOff>
    </xdr:from>
    <xdr:to>
      <xdr:col>14</xdr:col>
      <xdr:colOff>-1</xdr:colOff>
      <xdr:row>109</xdr:row>
      <xdr:rowOff>12291</xdr:rowOff>
    </xdr:to>
    <xdr:sp macro="" textlink="">
      <xdr:nvSpPr>
        <xdr:cNvPr id="14" name="右中かっこ 13">
          <a:extLst>
            <a:ext uri="{FF2B5EF4-FFF2-40B4-BE49-F238E27FC236}">
              <a16:creationId xmlns:a16="http://schemas.microsoft.com/office/drawing/2014/main" id="{D764724D-A927-4FBE-A0DE-CB8804344051}"/>
            </a:ext>
          </a:extLst>
        </xdr:cNvPr>
        <xdr:cNvSpPr/>
      </xdr:nvSpPr>
      <xdr:spPr>
        <a:xfrm rot="5400000">
          <a:off x="5235677" y="54274066"/>
          <a:ext cx="591459" cy="3759314"/>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144279</xdr:colOff>
      <xdr:row>108</xdr:row>
      <xdr:rowOff>184355</xdr:rowOff>
    </xdr:from>
    <xdr:to>
      <xdr:col>21</xdr:col>
      <xdr:colOff>417870</xdr:colOff>
      <xdr:row>114</xdr:row>
      <xdr:rowOff>381000</xdr:rowOff>
    </xdr:to>
    <xdr:sp macro="" textlink="">
      <xdr:nvSpPr>
        <xdr:cNvPr id="13" name="右中かっこ 12">
          <a:extLst>
            <a:ext uri="{FF2B5EF4-FFF2-40B4-BE49-F238E27FC236}">
              <a16:creationId xmlns:a16="http://schemas.microsoft.com/office/drawing/2014/main" id="{8E9115E6-D448-41D2-82E3-62F895DF9C55}"/>
            </a:ext>
          </a:extLst>
        </xdr:cNvPr>
        <xdr:cNvSpPr/>
      </xdr:nvSpPr>
      <xdr:spPr>
        <a:xfrm>
          <a:off x="11340763" y="55441645"/>
          <a:ext cx="273591" cy="3736258"/>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4</xdr:col>
      <xdr:colOff>270386</xdr:colOff>
      <xdr:row>1</xdr:row>
      <xdr:rowOff>221226</xdr:rowOff>
    </xdr:from>
    <xdr:ext cx="602226" cy="392800"/>
    <xdr:sp macro="" textlink="">
      <xdr:nvSpPr>
        <xdr:cNvPr id="2" name="テキスト ボックス 1">
          <a:extLst>
            <a:ext uri="{FF2B5EF4-FFF2-40B4-BE49-F238E27FC236}">
              <a16:creationId xmlns:a16="http://schemas.microsoft.com/office/drawing/2014/main" id="{DF391A7D-FDCA-46B7-80CC-082BEEF09D0C}"/>
            </a:ext>
          </a:extLst>
        </xdr:cNvPr>
        <xdr:cNvSpPr txBox="1"/>
      </xdr:nvSpPr>
      <xdr:spPr>
        <a:xfrm>
          <a:off x="2274446" y="44127666"/>
          <a:ext cx="602226" cy="392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亀岡</a:t>
          </a:r>
          <a:endParaRPr kumimoji="1" lang="en-US" altLang="ja-JP" sz="1400" b="1">
            <a:solidFill>
              <a:srgbClr val="FF0000"/>
            </a:solidFill>
          </a:endParaRPr>
        </a:p>
      </xdr:txBody>
    </xdr:sp>
    <xdr:clientData/>
  </xdr:oneCellAnchor>
  <xdr:oneCellAnchor>
    <xdr:from>
      <xdr:col>4</xdr:col>
      <xdr:colOff>221226</xdr:colOff>
      <xdr:row>0</xdr:row>
      <xdr:rowOff>245807</xdr:rowOff>
    </xdr:from>
    <xdr:ext cx="737419" cy="405580"/>
    <xdr:sp macro="" textlink="">
      <xdr:nvSpPr>
        <xdr:cNvPr id="3" name="テキスト ボックス 2">
          <a:extLst>
            <a:ext uri="{FF2B5EF4-FFF2-40B4-BE49-F238E27FC236}">
              <a16:creationId xmlns:a16="http://schemas.microsoft.com/office/drawing/2014/main" id="{18BBD28D-430E-4F0D-B7D1-DE1445B5E1B5}"/>
            </a:ext>
          </a:extLst>
        </xdr:cNvPr>
        <xdr:cNvSpPr txBox="1"/>
      </xdr:nvSpPr>
      <xdr:spPr>
        <a:xfrm>
          <a:off x="2225286" y="43611227"/>
          <a:ext cx="737419" cy="4055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400" b="1">
              <a:solidFill>
                <a:srgbClr val="FF0000"/>
              </a:solidFill>
            </a:rPr>
            <a:t>びわ湖</a:t>
          </a:r>
          <a:endParaRPr kumimoji="1" lang="en-US" altLang="ja-JP" sz="1400" b="1">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6</xdr:col>
      <xdr:colOff>106680</xdr:colOff>
      <xdr:row>11</xdr:row>
      <xdr:rowOff>38100</xdr:rowOff>
    </xdr:from>
    <xdr:to>
      <xdr:col>6</xdr:col>
      <xdr:colOff>617220</xdr:colOff>
      <xdr:row>12</xdr:row>
      <xdr:rowOff>251460</xdr:rowOff>
    </xdr:to>
    <xdr:pic>
      <xdr:nvPicPr>
        <xdr:cNvPr id="2" name="図 1">
          <a:extLst>
            <a:ext uri="{FF2B5EF4-FFF2-40B4-BE49-F238E27FC236}">
              <a16:creationId xmlns:a16="http://schemas.microsoft.com/office/drawing/2014/main" id="{20007453-D3E6-9079-943D-071978E43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30040" y="3108960"/>
          <a:ext cx="510540" cy="51054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6E9EA-C927-4300-935F-1AA7E0E7C902}">
  <dimension ref="A2:R40"/>
  <sheetViews>
    <sheetView zoomScale="66" zoomScaleNormal="66" workbookViewId="0">
      <selection activeCell="V7" sqref="V7"/>
    </sheetView>
  </sheetViews>
  <sheetFormatPr defaultRowHeight="36" customHeight="1" x14ac:dyDescent="0.45"/>
  <cols>
    <col min="1" max="1" width="6.796875" style="35" customWidth="1"/>
    <col min="2" max="7" width="8.796875" style="35"/>
    <col min="8" max="8" width="9" style="35" customWidth="1"/>
    <col min="9" max="16384" width="8.796875" style="35"/>
  </cols>
  <sheetData>
    <row r="2" spans="1:18" ht="36" customHeight="1" thickBot="1" x14ac:dyDescent="0.5"/>
    <row r="3" spans="1:18" ht="36" customHeight="1" x14ac:dyDescent="0.45">
      <c r="A3" s="174" t="s">
        <v>165</v>
      </c>
      <c r="B3" s="220" t="s">
        <v>174</v>
      </c>
      <c r="C3" s="221"/>
      <c r="D3" s="222"/>
      <c r="E3" s="223">
        <v>2272727</v>
      </c>
      <c r="F3" s="224"/>
      <c r="G3" s="224"/>
      <c r="H3" s="225"/>
      <c r="I3" s="184">
        <f>E3*0.1</f>
        <v>227272.7</v>
      </c>
      <c r="J3" s="185"/>
      <c r="K3" s="185"/>
      <c r="L3" s="186"/>
    </row>
    <row r="4" spans="1:18" ht="36" customHeight="1" x14ac:dyDescent="0.45">
      <c r="A4" s="219"/>
      <c r="B4" s="215" t="s">
        <v>175</v>
      </c>
      <c r="C4" s="216"/>
      <c r="D4" s="167"/>
      <c r="E4" s="197">
        <v>45700000</v>
      </c>
      <c r="F4" s="198"/>
      <c r="G4" s="198"/>
      <c r="H4" s="199"/>
      <c r="I4" s="146">
        <f>E4*0.1</f>
        <v>4570000</v>
      </c>
      <c r="J4" s="217"/>
      <c r="K4" s="217"/>
      <c r="L4" s="218"/>
    </row>
    <row r="5" spans="1:18" ht="36" customHeight="1" x14ac:dyDescent="0.45">
      <c r="A5" s="219"/>
      <c r="B5" s="215" t="s">
        <v>176</v>
      </c>
      <c r="C5" s="216"/>
      <c r="D5" s="167"/>
      <c r="E5" s="197">
        <v>31200000</v>
      </c>
      <c r="F5" s="198"/>
      <c r="G5" s="198"/>
      <c r="H5" s="199"/>
      <c r="I5" s="131">
        <f t="shared" ref="I5:I10" si="0">E5*0.1</f>
        <v>3120000</v>
      </c>
      <c r="J5" s="131"/>
      <c r="K5" s="131"/>
      <c r="L5" s="200"/>
    </row>
    <row r="6" spans="1:18" ht="36" customHeight="1" x14ac:dyDescent="0.45">
      <c r="A6" s="219"/>
      <c r="B6" s="215" t="s">
        <v>177</v>
      </c>
      <c r="C6" s="216"/>
      <c r="D6" s="167"/>
      <c r="E6" s="197">
        <v>611600</v>
      </c>
      <c r="F6" s="198"/>
      <c r="G6" s="198"/>
      <c r="H6" s="199"/>
      <c r="I6" s="217">
        <v>57200</v>
      </c>
      <c r="J6" s="217"/>
      <c r="K6" s="217"/>
      <c r="L6" s="218"/>
      <c r="M6" s="130" t="s">
        <v>174</v>
      </c>
      <c r="N6" s="159"/>
      <c r="O6" s="159"/>
      <c r="P6" s="159" t="s">
        <v>45</v>
      </c>
      <c r="Q6" s="159"/>
      <c r="R6" s="159"/>
    </row>
    <row r="7" spans="1:18" ht="36" customHeight="1" x14ac:dyDescent="0.45">
      <c r="A7" s="219"/>
      <c r="B7" s="215" t="s">
        <v>178</v>
      </c>
      <c r="C7" s="216"/>
      <c r="D7" s="167"/>
      <c r="E7" s="197">
        <v>266200</v>
      </c>
      <c r="F7" s="198"/>
      <c r="G7" s="198"/>
      <c r="H7" s="199"/>
      <c r="I7" s="217">
        <f t="shared" si="0"/>
        <v>26620</v>
      </c>
      <c r="J7" s="217"/>
      <c r="K7" s="217"/>
      <c r="L7" s="218"/>
      <c r="M7" s="165">
        <f>E3</f>
        <v>2272727</v>
      </c>
      <c r="N7" s="166"/>
      <c r="O7" s="166"/>
      <c r="P7" s="168">
        <f>I3</f>
        <v>227272.7</v>
      </c>
      <c r="Q7" s="166"/>
      <c r="R7" s="166"/>
    </row>
    <row r="8" spans="1:18" ht="36" customHeight="1" x14ac:dyDescent="0.45">
      <c r="A8" s="219"/>
      <c r="B8" s="215" t="s">
        <v>179</v>
      </c>
      <c r="C8" s="216"/>
      <c r="D8" s="167"/>
      <c r="E8" s="197">
        <v>900350</v>
      </c>
      <c r="F8" s="198"/>
      <c r="G8" s="198"/>
      <c r="H8" s="199"/>
      <c r="I8" s="217">
        <v>86075</v>
      </c>
      <c r="J8" s="217"/>
      <c r="K8" s="217"/>
      <c r="L8" s="218"/>
      <c r="M8" s="167"/>
      <c r="N8" s="166"/>
      <c r="O8" s="166"/>
      <c r="P8" s="166"/>
      <c r="Q8" s="166"/>
      <c r="R8" s="166"/>
    </row>
    <row r="9" spans="1:18" ht="36" customHeight="1" x14ac:dyDescent="0.45">
      <c r="A9" s="219"/>
      <c r="B9" s="215" t="s">
        <v>180</v>
      </c>
      <c r="C9" s="216"/>
      <c r="D9" s="167"/>
      <c r="E9" s="197">
        <v>1340000</v>
      </c>
      <c r="F9" s="198"/>
      <c r="G9" s="198"/>
      <c r="H9" s="199"/>
      <c r="I9" s="217">
        <v>137000</v>
      </c>
      <c r="J9" s="217"/>
      <c r="K9" s="217"/>
      <c r="L9" s="218"/>
      <c r="M9" s="130" t="s">
        <v>369</v>
      </c>
      <c r="N9" s="159"/>
      <c r="O9" s="159"/>
      <c r="P9" s="159" t="s">
        <v>45</v>
      </c>
      <c r="Q9" s="159"/>
      <c r="R9" s="159"/>
    </row>
    <row r="10" spans="1:18" ht="36" customHeight="1" x14ac:dyDescent="0.45">
      <c r="A10" s="219"/>
      <c r="B10" s="191" t="s">
        <v>193</v>
      </c>
      <c r="C10" s="192"/>
      <c r="D10" s="193"/>
      <c r="E10" s="197">
        <v>1158000</v>
      </c>
      <c r="F10" s="198"/>
      <c r="G10" s="198"/>
      <c r="H10" s="199"/>
      <c r="I10" s="131">
        <f t="shared" si="0"/>
        <v>115800</v>
      </c>
      <c r="J10" s="131"/>
      <c r="K10" s="131"/>
      <c r="L10" s="200"/>
      <c r="M10" s="165">
        <f>E11+E10+E9+E8+E7+E6+E5+E4</f>
        <v>81196980</v>
      </c>
      <c r="N10" s="166"/>
      <c r="O10" s="166"/>
      <c r="P10" s="168">
        <f>I4+I5+I6+I7+I8+I9+I10</f>
        <v>8112695</v>
      </c>
      <c r="Q10" s="166"/>
      <c r="R10" s="166"/>
    </row>
    <row r="11" spans="1:18" ht="36" customHeight="1" thickBot="1" x14ac:dyDescent="0.5">
      <c r="A11" s="219"/>
      <c r="B11" s="194"/>
      <c r="C11" s="195"/>
      <c r="D11" s="196"/>
      <c r="E11" s="141">
        <v>20830</v>
      </c>
      <c r="F11" s="142"/>
      <c r="G11" s="142"/>
      <c r="H11" s="143"/>
      <c r="I11" s="201">
        <v>0</v>
      </c>
      <c r="J11" s="201"/>
      <c r="K11" s="201"/>
      <c r="L11" s="202"/>
      <c r="M11" s="167"/>
      <c r="N11" s="166"/>
      <c r="O11" s="166"/>
      <c r="P11" s="166"/>
      <c r="Q11" s="166"/>
      <c r="R11" s="166"/>
    </row>
    <row r="12" spans="1:18" ht="36" customHeight="1" thickTop="1" x14ac:dyDescent="0.45">
      <c r="A12" s="219"/>
      <c r="B12" s="203" t="s">
        <v>288</v>
      </c>
      <c r="C12" s="135"/>
      <c r="D12" s="204"/>
      <c r="E12" s="144">
        <v>32836653</v>
      </c>
      <c r="F12" s="145"/>
      <c r="G12" s="145"/>
      <c r="H12" s="146"/>
      <c r="I12" s="208">
        <f>E12*0.1</f>
        <v>3283665.3000000003</v>
      </c>
      <c r="J12" s="208"/>
      <c r="K12" s="208"/>
      <c r="L12" s="209"/>
      <c r="M12" s="130" t="s">
        <v>369</v>
      </c>
      <c r="N12" s="159"/>
      <c r="O12" s="159"/>
      <c r="P12" s="159" t="s">
        <v>45</v>
      </c>
      <c r="Q12" s="159"/>
      <c r="R12" s="159"/>
    </row>
    <row r="13" spans="1:18" ht="36" customHeight="1" thickBot="1" x14ac:dyDescent="0.5">
      <c r="A13" s="175"/>
      <c r="B13" s="205"/>
      <c r="C13" s="206"/>
      <c r="D13" s="207"/>
      <c r="E13" s="210">
        <v>3612032</v>
      </c>
      <c r="F13" s="211"/>
      <c r="G13" s="211"/>
      <c r="H13" s="212"/>
      <c r="I13" s="213">
        <f>E13*0.1</f>
        <v>361203.20000000001</v>
      </c>
      <c r="J13" s="213"/>
      <c r="K13" s="213"/>
      <c r="L13" s="214"/>
      <c r="M13" s="165">
        <f>E12+E13</f>
        <v>36448685</v>
      </c>
      <c r="N13" s="166"/>
      <c r="O13" s="166"/>
      <c r="P13" s="168">
        <f>I12+I13</f>
        <v>3644868.5000000005</v>
      </c>
      <c r="Q13" s="166"/>
      <c r="R13" s="166"/>
    </row>
    <row r="14" spans="1:18" ht="36" customHeight="1" x14ac:dyDescent="0.45">
      <c r="A14" s="174" t="s">
        <v>170</v>
      </c>
      <c r="B14" s="176" t="s">
        <v>264</v>
      </c>
      <c r="C14" s="177"/>
      <c r="D14" s="178"/>
      <c r="E14" s="182">
        <v>52389194</v>
      </c>
      <c r="F14" s="183"/>
      <c r="G14" s="183"/>
      <c r="H14" s="184"/>
      <c r="I14" s="184">
        <f>E14*0.1</f>
        <v>5238919.4000000004</v>
      </c>
      <c r="J14" s="185"/>
      <c r="K14" s="185"/>
      <c r="L14" s="186"/>
    </row>
    <row r="15" spans="1:18" ht="36" customHeight="1" thickBot="1" x14ac:dyDescent="0.5">
      <c r="A15" s="175"/>
      <c r="B15" s="179"/>
      <c r="C15" s="180"/>
      <c r="D15" s="181"/>
      <c r="E15" s="187">
        <v>5000000</v>
      </c>
      <c r="F15" s="188"/>
      <c r="G15" s="188"/>
      <c r="H15" s="189"/>
      <c r="I15" s="187">
        <f>E15*0.1</f>
        <v>500000</v>
      </c>
      <c r="J15" s="188"/>
      <c r="K15" s="188"/>
      <c r="L15" s="190"/>
    </row>
    <row r="16" spans="1:18" ht="36" customHeight="1" thickBot="1" x14ac:dyDescent="0.5">
      <c r="B16" s="61"/>
      <c r="C16" s="119"/>
      <c r="D16" s="169">
        <f>SUM(E3:E15)</f>
        <v>177307586</v>
      </c>
      <c r="E16" s="170"/>
      <c r="F16" s="170"/>
      <c r="G16" s="170"/>
      <c r="H16" s="171"/>
      <c r="I16" s="172">
        <f>SUM(I3:I15)</f>
        <v>17723755.600000001</v>
      </c>
      <c r="J16" s="172"/>
      <c r="K16" s="172"/>
      <c r="L16" s="173"/>
    </row>
    <row r="19" spans="1:18" ht="36" customHeight="1" x14ac:dyDescent="0.45">
      <c r="A19" s="159" t="s">
        <v>324</v>
      </c>
      <c r="B19" s="159"/>
      <c r="C19" s="159"/>
      <c r="D19" s="128"/>
      <c r="E19" s="129"/>
      <c r="F19" s="130"/>
    </row>
    <row r="20" spans="1:18" ht="36" customHeight="1" x14ac:dyDescent="0.45">
      <c r="A20" s="159" t="s">
        <v>370</v>
      </c>
      <c r="B20" s="159"/>
      <c r="C20" s="159"/>
      <c r="D20" s="155">
        <v>2200000</v>
      </c>
      <c r="E20" s="155"/>
      <c r="F20" s="155"/>
      <c r="G20" s="120"/>
    </row>
    <row r="21" spans="1:18" ht="36" customHeight="1" x14ac:dyDescent="0.45">
      <c r="A21" s="159" t="s">
        <v>371</v>
      </c>
      <c r="B21" s="159"/>
      <c r="C21" s="159"/>
      <c r="D21" s="155">
        <v>1800000</v>
      </c>
      <c r="E21" s="155"/>
      <c r="F21" s="155"/>
      <c r="G21" s="120"/>
      <c r="I21" s="121"/>
      <c r="J21" s="128" t="s">
        <v>373</v>
      </c>
      <c r="K21" s="129"/>
      <c r="L21" s="130"/>
      <c r="M21" s="128" t="s">
        <v>374</v>
      </c>
      <c r="N21" s="129"/>
      <c r="O21" s="130"/>
      <c r="P21" s="128" t="s">
        <v>375</v>
      </c>
      <c r="Q21" s="129"/>
      <c r="R21" s="130"/>
    </row>
    <row r="22" spans="1:18" ht="36" customHeight="1" x14ac:dyDescent="0.45">
      <c r="A22" s="129"/>
      <c r="B22" s="129"/>
      <c r="C22" s="129"/>
      <c r="D22" s="157"/>
      <c r="E22" s="157"/>
      <c r="F22" s="157"/>
      <c r="G22" s="120"/>
      <c r="I22" s="121"/>
      <c r="J22" s="147">
        <v>9836925</v>
      </c>
      <c r="K22" s="148"/>
      <c r="L22" s="149"/>
      <c r="M22" s="147">
        <v>2200000</v>
      </c>
      <c r="N22" s="148"/>
      <c r="O22" s="149"/>
      <c r="P22" s="147">
        <f>J22-M22</f>
        <v>7636925</v>
      </c>
      <c r="Q22" s="148"/>
      <c r="R22" s="149"/>
    </row>
    <row r="23" spans="1:18" ht="36" customHeight="1" x14ac:dyDescent="0.45">
      <c r="A23" s="159" t="s">
        <v>325</v>
      </c>
      <c r="B23" s="159"/>
      <c r="C23" s="159"/>
      <c r="D23" s="155"/>
      <c r="E23" s="155"/>
      <c r="F23" s="155"/>
      <c r="G23" s="120"/>
      <c r="I23" s="121"/>
      <c r="J23" s="147"/>
      <c r="K23" s="148"/>
      <c r="L23" s="149"/>
      <c r="M23" s="147">
        <v>1800000</v>
      </c>
      <c r="N23" s="148"/>
      <c r="O23" s="149"/>
      <c r="P23" s="147">
        <f>P22-M23</f>
        <v>5836925</v>
      </c>
      <c r="Q23" s="148"/>
      <c r="R23" s="149"/>
    </row>
    <row r="24" spans="1:18" ht="36" customHeight="1" thickBot="1" x14ac:dyDescent="0.5">
      <c r="A24" s="159" t="s">
        <v>320</v>
      </c>
      <c r="B24" s="159"/>
      <c r="C24" s="159"/>
      <c r="D24" s="155">
        <v>3140000</v>
      </c>
      <c r="E24" s="155"/>
      <c r="F24" s="155"/>
      <c r="G24" s="120"/>
      <c r="I24" s="122"/>
      <c r="J24" s="141"/>
      <c r="K24" s="142"/>
      <c r="L24" s="143"/>
      <c r="M24" s="141">
        <v>5000000</v>
      </c>
      <c r="N24" s="142"/>
      <c r="O24" s="143"/>
      <c r="P24" s="141">
        <f t="shared" ref="P24:P25" si="1">P23-M24</f>
        <v>836925</v>
      </c>
      <c r="Q24" s="142"/>
      <c r="R24" s="143"/>
    </row>
    <row r="25" spans="1:18" ht="36" customHeight="1" thickTop="1" x14ac:dyDescent="0.45">
      <c r="A25" s="159" t="s">
        <v>372</v>
      </c>
      <c r="B25" s="159"/>
      <c r="C25" s="159"/>
      <c r="D25" s="155">
        <v>5000000</v>
      </c>
      <c r="E25" s="155"/>
      <c r="F25" s="155"/>
      <c r="G25" s="120"/>
      <c r="I25" s="123"/>
      <c r="J25" s="144"/>
      <c r="K25" s="145"/>
      <c r="L25" s="146"/>
      <c r="M25" s="144"/>
      <c r="N25" s="145"/>
      <c r="O25" s="146"/>
      <c r="P25" s="144">
        <f t="shared" si="1"/>
        <v>836925</v>
      </c>
      <c r="Q25" s="145"/>
      <c r="R25" s="146"/>
    </row>
    <row r="26" spans="1:18" ht="36" customHeight="1" x14ac:dyDescent="0.45">
      <c r="A26" s="139"/>
      <c r="B26" s="139"/>
      <c r="C26" s="139"/>
      <c r="D26" s="152"/>
      <c r="E26" s="152"/>
      <c r="F26" s="152"/>
      <c r="G26" s="120"/>
    </row>
    <row r="27" spans="1:18" ht="36" customHeight="1" thickBot="1" x14ac:dyDescent="0.5">
      <c r="A27" s="139"/>
      <c r="B27" s="139"/>
      <c r="C27" s="139"/>
      <c r="D27" s="152"/>
      <c r="E27" s="152"/>
      <c r="F27" s="152"/>
      <c r="G27" s="120"/>
      <c r="I27" s="128" t="s">
        <v>320</v>
      </c>
      <c r="J27" s="129"/>
      <c r="K27" s="129"/>
      <c r="L27" s="130"/>
      <c r="M27" s="131"/>
      <c r="N27" s="131"/>
      <c r="O27" s="131"/>
      <c r="P27" s="131">
        <v>3140220</v>
      </c>
      <c r="Q27" s="131"/>
      <c r="R27" s="131"/>
    </row>
    <row r="28" spans="1:18" ht="36" customHeight="1" thickBot="1" x14ac:dyDescent="0.5">
      <c r="A28" s="162" t="s">
        <v>387</v>
      </c>
      <c r="B28" s="125"/>
      <c r="C28" s="126"/>
      <c r="D28" s="137">
        <v>40000000</v>
      </c>
      <c r="E28" s="137"/>
      <c r="F28" s="138"/>
      <c r="G28" s="120"/>
      <c r="I28" s="132" t="s">
        <v>386</v>
      </c>
      <c r="J28" s="133"/>
      <c r="K28" s="133"/>
      <c r="L28" s="134"/>
      <c r="M28" s="140"/>
      <c r="N28" s="140"/>
      <c r="O28" s="140"/>
      <c r="P28" s="140">
        <v>1000000</v>
      </c>
      <c r="Q28" s="140"/>
      <c r="R28" s="140"/>
    </row>
    <row r="29" spans="1:18" ht="36" customHeight="1" x14ac:dyDescent="0.45">
      <c r="A29" s="163" t="s">
        <v>161</v>
      </c>
      <c r="B29" s="164"/>
      <c r="C29" s="164"/>
      <c r="D29" s="153">
        <f>J22</f>
        <v>9836925</v>
      </c>
      <c r="E29" s="153"/>
      <c r="F29" s="154"/>
      <c r="G29" s="120"/>
      <c r="I29" s="128" t="s">
        <v>376</v>
      </c>
      <c r="J29" s="129"/>
      <c r="K29" s="129"/>
      <c r="L29" s="130"/>
      <c r="M29" s="131"/>
      <c r="N29" s="131"/>
      <c r="O29" s="131"/>
      <c r="P29" s="131">
        <v>944480</v>
      </c>
      <c r="Q29" s="131"/>
      <c r="R29" s="131"/>
    </row>
    <row r="30" spans="1:18" ht="36" customHeight="1" x14ac:dyDescent="0.45">
      <c r="A30" s="158" t="s">
        <v>388</v>
      </c>
      <c r="B30" s="159"/>
      <c r="C30" s="159"/>
      <c r="D30" s="155">
        <f>P34</f>
        <v>11984836.200000001</v>
      </c>
      <c r="E30" s="155"/>
      <c r="F30" s="156"/>
      <c r="G30" s="120"/>
    </row>
    <row r="31" spans="1:18" ht="36" customHeight="1" x14ac:dyDescent="0.45">
      <c r="A31" s="158" t="s">
        <v>389</v>
      </c>
      <c r="B31" s="159"/>
      <c r="C31" s="159"/>
      <c r="D31" s="155">
        <v>1000000</v>
      </c>
      <c r="E31" s="155"/>
      <c r="F31" s="156"/>
      <c r="G31" s="120"/>
      <c r="I31" s="128" t="s">
        <v>377</v>
      </c>
      <c r="J31" s="129"/>
      <c r="K31" s="129"/>
      <c r="L31" s="130"/>
      <c r="M31" s="131" t="s">
        <v>380</v>
      </c>
      <c r="N31" s="131"/>
      <c r="O31" s="131"/>
      <c r="P31" s="131">
        <f>P10</f>
        <v>8112695</v>
      </c>
      <c r="Q31" s="131"/>
      <c r="R31" s="131"/>
    </row>
    <row r="32" spans="1:18" ht="36" customHeight="1" x14ac:dyDescent="0.45">
      <c r="A32" s="158" t="s">
        <v>171</v>
      </c>
      <c r="B32" s="159"/>
      <c r="C32" s="159"/>
      <c r="D32" s="155">
        <v>855327</v>
      </c>
      <c r="E32" s="155"/>
      <c r="F32" s="156"/>
      <c r="I32" s="128" t="s">
        <v>378</v>
      </c>
      <c r="J32" s="129"/>
      <c r="K32" s="129"/>
      <c r="L32" s="130"/>
      <c r="M32" s="131" t="s">
        <v>174</v>
      </c>
      <c r="N32" s="131"/>
      <c r="O32" s="131"/>
      <c r="P32" s="131">
        <f>P7</f>
        <v>227272.7</v>
      </c>
      <c r="Q32" s="131"/>
      <c r="R32" s="131"/>
    </row>
    <row r="33" spans="1:18" ht="36" customHeight="1" thickBot="1" x14ac:dyDescent="0.5">
      <c r="A33" s="160" t="s">
        <v>264</v>
      </c>
      <c r="B33" s="161"/>
      <c r="C33" s="161"/>
      <c r="D33" s="150">
        <v>3806220</v>
      </c>
      <c r="E33" s="150"/>
      <c r="F33" s="151"/>
      <c r="I33" s="128" t="s">
        <v>379</v>
      </c>
      <c r="J33" s="129"/>
      <c r="K33" s="129"/>
      <c r="L33" s="130"/>
      <c r="M33" s="131" t="s">
        <v>381</v>
      </c>
      <c r="N33" s="131"/>
      <c r="O33" s="131"/>
      <c r="P33" s="131">
        <f>P13</f>
        <v>3644868.5000000005</v>
      </c>
      <c r="Q33" s="131"/>
      <c r="R33" s="131"/>
    </row>
    <row r="34" spans="1:18" ht="36" customHeight="1" thickBot="1" x14ac:dyDescent="0.5">
      <c r="A34" s="135" t="s">
        <v>390</v>
      </c>
      <c r="B34" s="135"/>
      <c r="C34" s="135"/>
      <c r="D34" s="136">
        <f>SUM(D29:D33)</f>
        <v>27483308.200000003</v>
      </c>
      <c r="E34" s="137"/>
      <c r="F34" s="138"/>
      <c r="P34" s="124">
        <f>SUM(P31:P33)</f>
        <v>11984836.200000001</v>
      </c>
      <c r="Q34" s="125"/>
      <c r="R34" s="126"/>
    </row>
    <row r="35" spans="1:18" ht="36" customHeight="1" thickBot="1" x14ac:dyDescent="0.5">
      <c r="A35" s="135" t="s">
        <v>317</v>
      </c>
      <c r="B35" s="135"/>
      <c r="C35" s="135"/>
      <c r="D35" s="136">
        <f>D28-D34</f>
        <v>12516691.799999997</v>
      </c>
      <c r="E35" s="137"/>
      <c r="F35" s="138"/>
      <c r="H35" s="127">
        <v>45554</v>
      </c>
      <c r="I35" s="128" t="s">
        <v>384</v>
      </c>
      <c r="J35" s="129"/>
      <c r="K35" s="129"/>
      <c r="L35" s="130"/>
      <c r="M35" s="131" t="s">
        <v>382</v>
      </c>
      <c r="N35" s="131"/>
      <c r="O35" s="131"/>
      <c r="P35" s="131">
        <f>I14</f>
        <v>5238919.4000000004</v>
      </c>
      <c r="Q35" s="131"/>
      <c r="R35" s="131"/>
    </row>
    <row r="36" spans="1:18" ht="36" customHeight="1" x14ac:dyDescent="0.45">
      <c r="A36" s="139"/>
      <c r="B36" s="139"/>
      <c r="C36" s="139"/>
      <c r="D36" s="152"/>
      <c r="E36" s="152"/>
      <c r="F36" s="152"/>
      <c r="H36" s="127"/>
      <c r="I36" s="128" t="s">
        <v>385</v>
      </c>
      <c r="J36" s="129"/>
      <c r="K36" s="129"/>
      <c r="L36" s="130"/>
      <c r="M36" s="131" t="s">
        <v>383</v>
      </c>
      <c r="N36" s="131"/>
      <c r="O36" s="131"/>
      <c r="P36" s="131">
        <f>I15</f>
        <v>500000</v>
      </c>
      <c r="Q36" s="131"/>
      <c r="R36" s="131"/>
    </row>
    <row r="37" spans="1:18" ht="36" customHeight="1" x14ac:dyDescent="0.45">
      <c r="B37" s="139"/>
      <c r="C37" s="139"/>
      <c r="D37" s="139"/>
    </row>
    <row r="38" spans="1:18" ht="36" customHeight="1" x14ac:dyDescent="0.45">
      <c r="B38" s="139"/>
      <c r="C38" s="139"/>
      <c r="D38" s="139"/>
    </row>
    <row r="39" spans="1:18" ht="36" customHeight="1" x14ac:dyDescent="0.45">
      <c r="B39" s="139"/>
      <c r="C39" s="139"/>
      <c r="D39" s="139"/>
    </row>
    <row r="40" spans="1:18" ht="36" customHeight="1" x14ac:dyDescent="0.45">
      <c r="B40" s="139"/>
      <c r="C40" s="139"/>
      <c r="D40" s="139"/>
    </row>
  </sheetData>
  <mergeCells count="133">
    <mergeCell ref="A3:A13"/>
    <mergeCell ref="B3:D3"/>
    <mergeCell ref="E3:H3"/>
    <mergeCell ref="I3:L3"/>
    <mergeCell ref="B4:D4"/>
    <mergeCell ref="E4:H4"/>
    <mergeCell ref="I4:L4"/>
    <mergeCell ref="B5:D5"/>
    <mergeCell ref="E5:H5"/>
    <mergeCell ref="I5:L5"/>
    <mergeCell ref="B8:D8"/>
    <mergeCell ref="E8:H8"/>
    <mergeCell ref="I8:L8"/>
    <mergeCell ref="B9:D9"/>
    <mergeCell ref="E9:H9"/>
    <mergeCell ref="I9:L9"/>
    <mergeCell ref="B6:D6"/>
    <mergeCell ref="E6:H6"/>
    <mergeCell ref="I6:L6"/>
    <mergeCell ref="B7:D7"/>
    <mergeCell ref="E7:H7"/>
    <mergeCell ref="I7:L7"/>
    <mergeCell ref="E15:H15"/>
    <mergeCell ref="I15:L15"/>
    <mergeCell ref="B10:D11"/>
    <mergeCell ref="E10:H10"/>
    <mergeCell ref="I10:L10"/>
    <mergeCell ref="E11:H11"/>
    <mergeCell ref="I11:L11"/>
    <mergeCell ref="B12:D13"/>
    <mergeCell ref="E12:H12"/>
    <mergeCell ref="I12:L12"/>
    <mergeCell ref="E13:H13"/>
    <mergeCell ref="I13:L13"/>
    <mergeCell ref="A19:C19"/>
    <mergeCell ref="A20:C20"/>
    <mergeCell ref="A21:C21"/>
    <mergeCell ref="A22:C22"/>
    <mergeCell ref="A23:C23"/>
    <mergeCell ref="A24:C24"/>
    <mergeCell ref="M6:O6"/>
    <mergeCell ref="P6:R6"/>
    <mergeCell ref="M7:O8"/>
    <mergeCell ref="P7:R8"/>
    <mergeCell ref="M12:O12"/>
    <mergeCell ref="P12:R12"/>
    <mergeCell ref="D16:H16"/>
    <mergeCell ref="I16:L16"/>
    <mergeCell ref="M10:O11"/>
    <mergeCell ref="M9:O9"/>
    <mergeCell ref="P9:R9"/>
    <mergeCell ref="P10:R11"/>
    <mergeCell ref="M13:O13"/>
    <mergeCell ref="P13:R13"/>
    <mergeCell ref="A14:A15"/>
    <mergeCell ref="B14:D15"/>
    <mergeCell ref="E14:H14"/>
    <mergeCell ref="I14:L14"/>
    <mergeCell ref="B39:D39"/>
    <mergeCell ref="B40:D40"/>
    <mergeCell ref="D20:F20"/>
    <mergeCell ref="D21:F21"/>
    <mergeCell ref="D22:F22"/>
    <mergeCell ref="D23:F23"/>
    <mergeCell ref="D24:F24"/>
    <mergeCell ref="D25:F25"/>
    <mergeCell ref="D26:F26"/>
    <mergeCell ref="B37:D37"/>
    <mergeCell ref="A31:C31"/>
    <mergeCell ref="A32:C32"/>
    <mergeCell ref="A33:C33"/>
    <mergeCell ref="A34:C34"/>
    <mergeCell ref="A25:C25"/>
    <mergeCell ref="A26:C26"/>
    <mergeCell ref="A27:C27"/>
    <mergeCell ref="A28:C28"/>
    <mergeCell ref="A29:C29"/>
    <mergeCell ref="A30:C30"/>
    <mergeCell ref="D36:F36"/>
    <mergeCell ref="D34:F34"/>
    <mergeCell ref="D27:F27"/>
    <mergeCell ref="D28:F28"/>
    <mergeCell ref="D29:F29"/>
    <mergeCell ref="D30:F30"/>
    <mergeCell ref="D31:F31"/>
    <mergeCell ref="D32:F32"/>
    <mergeCell ref="B38:D38"/>
    <mergeCell ref="D19:F19"/>
    <mergeCell ref="M29:O29"/>
    <mergeCell ref="P29:R29"/>
    <mergeCell ref="I27:L27"/>
    <mergeCell ref="I29:L29"/>
    <mergeCell ref="M27:O27"/>
    <mergeCell ref="P27:R27"/>
    <mergeCell ref="P24:R24"/>
    <mergeCell ref="J25:L25"/>
    <mergeCell ref="M25:O25"/>
    <mergeCell ref="P25:R25"/>
    <mergeCell ref="P21:R21"/>
    <mergeCell ref="J22:L22"/>
    <mergeCell ref="M22:O22"/>
    <mergeCell ref="P22:R22"/>
    <mergeCell ref="J23:L23"/>
    <mergeCell ref="M23:O23"/>
    <mergeCell ref="P23:R23"/>
    <mergeCell ref="J21:L21"/>
    <mergeCell ref="M21:O21"/>
    <mergeCell ref="J24:L24"/>
    <mergeCell ref="M24:O24"/>
    <mergeCell ref="P34:R34"/>
    <mergeCell ref="H35:H36"/>
    <mergeCell ref="I36:L36"/>
    <mergeCell ref="M36:O36"/>
    <mergeCell ref="P36:R36"/>
    <mergeCell ref="I28:L28"/>
    <mergeCell ref="A35:C35"/>
    <mergeCell ref="D35:F35"/>
    <mergeCell ref="A36:C36"/>
    <mergeCell ref="I33:L33"/>
    <mergeCell ref="M33:O33"/>
    <mergeCell ref="P33:R33"/>
    <mergeCell ref="I35:L35"/>
    <mergeCell ref="M35:O35"/>
    <mergeCell ref="P35:R35"/>
    <mergeCell ref="I31:L31"/>
    <mergeCell ref="M31:O31"/>
    <mergeCell ref="P31:R31"/>
    <mergeCell ref="I32:L32"/>
    <mergeCell ref="M32:O32"/>
    <mergeCell ref="P32:R32"/>
    <mergeCell ref="M28:O28"/>
    <mergeCell ref="P28:R28"/>
    <mergeCell ref="D33:F33"/>
  </mergeCells>
  <phoneticPr fontId="1"/>
  <pageMargins left="0.16" right="0.16" top="0.37" bottom="0.16" header="0.4" footer="0.22"/>
  <pageSetup paperSize="1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F5387-55F3-4B93-BD91-F75B7C9D8242}">
  <sheetPr codeName="Sheet11"/>
  <dimension ref="A1:AX75"/>
  <sheetViews>
    <sheetView topLeftCell="A25" zoomScale="46" zoomScaleNormal="46" workbookViewId="0">
      <selection activeCell="M19" sqref="M19:P19"/>
    </sheetView>
  </sheetViews>
  <sheetFormatPr defaultColWidth="7.09765625" defaultRowHeight="39.6" customHeight="1" x14ac:dyDescent="0.45"/>
  <cols>
    <col min="1" max="1" width="5" style="35" customWidth="1"/>
    <col min="2" max="5" width="7.09765625" style="35"/>
    <col min="6" max="16" width="7.09765625" style="38"/>
    <col min="17" max="24" width="7.09765625" style="36"/>
    <col min="25" max="27" width="7.09765625" style="37"/>
    <col min="28" max="28" width="6.8984375" style="26" customWidth="1"/>
    <col min="29" max="16384" width="7.09765625" style="26"/>
  </cols>
  <sheetData>
    <row r="1" spans="1:27" ht="39.6" customHeight="1" thickBot="1" x14ac:dyDescent="0.5">
      <c r="A1" s="25" t="s">
        <v>0</v>
      </c>
      <c r="B1" s="299" t="s">
        <v>1</v>
      </c>
      <c r="C1" s="300"/>
      <c r="D1" s="300"/>
      <c r="E1" s="301"/>
      <c r="F1" s="302" t="s">
        <v>44</v>
      </c>
      <c r="G1" s="302"/>
      <c r="H1" s="302"/>
      <c r="I1" s="302"/>
      <c r="J1" s="302" t="s">
        <v>45</v>
      </c>
      <c r="K1" s="302"/>
      <c r="L1" s="302"/>
      <c r="M1" s="302" t="s">
        <v>46</v>
      </c>
      <c r="N1" s="302"/>
      <c r="O1" s="302"/>
      <c r="P1" s="302"/>
      <c r="Q1" s="303" t="s">
        <v>48</v>
      </c>
      <c r="R1" s="303"/>
      <c r="S1" s="303"/>
      <c r="T1" s="303"/>
      <c r="U1" s="303"/>
      <c r="V1" s="303"/>
      <c r="W1" s="303"/>
      <c r="X1" s="303"/>
      <c r="Y1" s="303"/>
      <c r="Z1" s="303"/>
      <c r="AA1" s="303"/>
    </row>
    <row r="2" spans="1:27" ht="39.6" customHeight="1" x14ac:dyDescent="0.45">
      <c r="A2" s="27">
        <v>1</v>
      </c>
      <c r="B2" s="304" t="s">
        <v>19</v>
      </c>
      <c r="C2" s="305"/>
      <c r="D2" s="305"/>
      <c r="E2" s="306"/>
      <c r="F2" s="307">
        <v>457835</v>
      </c>
      <c r="G2" s="307"/>
      <c r="H2" s="307"/>
      <c r="I2" s="307"/>
      <c r="J2" s="307">
        <f>F2*0.1</f>
        <v>45783.5</v>
      </c>
      <c r="K2" s="307"/>
      <c r="L2" s="307"/>
      <c r="M2" s="307">
        <f t="shared" ref="M2:M15" si="0">F2+J2</f>
        <v>503618.5</v>
      </c>
      <c r="N2" s="307"/>
      <c r="O2" s="307"/>
      <c r="P2" s="307"/>
      <c r="Q2" s="308" t="s">
        <v>218</v>
      </c>
      <c r="R2" s="308"/>
      <c r="S2" s="308"/>
      <c r="T2" s="308"/>
      <c r="U2" s="309" t="s">
        <v>75</v>
      </c>
      <c r="V2" s="310"/>
      <c r="W2" s="311"/>
      <c r="X2" s="28" t="s">
        <v>47</v>
      </c>
      <c r="Y2" s="312" t="s">
        <v>219</v>
      </c>
      <c r="Z2" s="312"/>
      <c r="AA2" s="312"/>
    </row>
    <row r="3" spans="1:27" ht="39.6" customHeight="1" x14ac:dyDescent="0.45">
      <c r="A3" s="29">
        <v>2</v>
      </c>
      <c r="B3" s="313" t="s">
        <v>35</v>
      </c>
      <c r="C3" s="314"/>
      <c r="D3" s="314"/>
      <c r="E3" s="315"/>
      <c r="F3" s="307">
        <v>155400</v>
      </c>
      <c r="G3" s="307"/>
      <c r="H3" s="307"/>
      <c r="I3" s="307"/>
      <c r="J3" s="307">
        <f>F3*0.1</f>
        <v>15540</v>
      </c>
      <c r="K3" s="307"/>
      <c r="L3" s="307"/>
      <c r="M3" s="307">
        <f t="shared" si="0"/>
        <v>170940</v>
      </c>
      <c r="N3" s="307"/>
      <c r="O3" s="307"/>
      <c r="P3" s="307"/>
      <c r="Q3" s="316" t="s">
        <v>74</v>
      </c>
      <c r="R3" s="316"/>
      <c r="S3" s="316"/>
      <c r="T3" s="316"/>
      <c r="U3" s="317" t="s">
        <v>216</v>
      </c>
      <c r="V3" s="318"/>
      <c r="W3" s="319"/>
      <c r="X3" s="30" t="s">
        <v>47</v>
      </c>
      <c r="Y3" s="320" t="s">
        <v>217</v>
      </c>
      <c r="Z3" s="320"/>
      <c r="AA3" s="320"/>
    </row>
    <row r="4" spans="1:27" ht="39.6" customHeight="1" x14ac:dyDescent="0.45">
      <c r="A4" s="27">
        <v>3</v>
      </c>
      <c r="B4" s="313" t="s">
        <v>6</v>
      </c>
      <c r="C4" s="314"/>
      <c r="D4" s="314"/>
      <c r="E4" s="315"/>
      <c r="F4" s="307">
        <v>800510</v>
      </c>
      <c r="G4" s="307"/>
      <c r="H4" s="307"/>
      <c r="I4" s="307"/>
      <c r="J4" s="307">
        <v>80031</v>
      </c>
      <c r="K4" s="307"/>
      <c r="L4" s="307"/>
      <c r="M4" s="307">
        <f t="shared" si="0"/>
        <v>880541</v>
      </c>
      <c r="N4" s="307"/>
      <c r="O4" s="307"/>
      <c r="P4" s="307"/>
      <c r="Q4" s="316" t="s">
        <v>49</v>
      </c>
      <c r="R4" s="316"/>
      <c r="S4" s="316"/>
      <c r="T4" s="316"/>
      <c r="U4" s="317" t="s">
        <v>56</v>
      </c>
      <c r="V4" s="318"/>
      <c r="W4" s="319"/>
      <c r="X4" s="30" t="s">
        <v>47</v>
      </c>
      <c r="Y4" s="320">
        <v>592137</v>
      </c>
      <c r="Z4" s="320"/>
      <c r="AA4" s="320"/>
    </row>
    <row r="5" spans="1:27" ht="39.6" customHeight="1" x14ac:dyDescent="0.45">
      <c r="A5" s="29">
        <v>4</v>
      </c>
      <c r="B5" s="313" t="s">
        <v>36</v>
      </c>
      <c r="C5" s="314"/>
      <c r="D5" s="314"/>
      <c r="E5" s="315"/>
      <c r="F5" s="307">
        <v>1035840</v>
      </c>
      <c r="G5" s="307"/>
      <c r="H5" s="307"/>
      <c r="I5" s="307"/>
      <c r="J5" s="307">
        <f t="shared" ref="J5:J10" si="1">F5*0.1</f>
        <v>103584</v>
      </c>
      <c r="K5" s="307"/>
      <c r="L5" s="307"/>
      <c r="M5" s="307">
        <f t="shared" si="0"/>
        <v>1139424</v>
      </c>
      <c r="N5" s="307"/>
      <c r="O5" s="307"/>
      <c r="P5" s="307"/>
      <c r="Q5" s="316"/>
      <c r="R5" s="316"/>
      <c r="S5" s="316"/>
      <c r="T5" s="316"/>
      <c r="U5" s="317"/>
      <c r="V5" s="318"/>
      <c r="W5" s="319"/>
      <c r="X5" s="30" t="s">
        <v>47</v>
      </c>
      <c r="Y5" s="320"/>
      <c r="Z5" s="320"/>
      <c r="AA5" s="320"/>
    </row>
    <row r="6" spans="1:27" ht="39.6" customHeight="1" x14ac:dyDescent="0.45">
      <c r="A6" s="27">
        <v>5</v>
      </c>
      <c r="B6" s="313" t="s">
        <v>41</v>
      </c>
      <c r="C6" s="314"/>
      <c r="D6" s="314"/>
      <c r="E6" s="315"/>
      <c r="F6" s="307">
        <v>461580</v>
      </c>
      <c r="G6" s="307"/>
      <c r="H6" s="307"/>
      <c r="I6" s="307"/>
      <c r="J6" s="307">
        <f t="shared" si="1"/>
        <v>46158</v>
      </c>
      <c r="K6" s="307"/>
      <c r="L6" s="307"/>
      <c r="M6" s="307">
        <f t="shared" si="0"/>
        <v>507738</v>
      </c>
      <c r="N6" s="307"/>
      <c r="O6" s="307"/>
      <c r="P6" s="307"/>
      <c r="Q6" s="321" t="s">
        <v>51</v>
      </c>
      <c r="R6" s="321"/>
      <c r="S6" s="321"/>
      <c r="T6" s="321"/>
      <c r="U6" s="317" t="s">
        <v>55</v>
      </c>
      <c r="V6" s="318"/>
      <c r="W6" s="319"/>
      <c r="X6" s="30" t="s">
        <v>47</v>
      </c>
      <c r="Y6" s="320" t="s">
        <v>50</v>
      </c>
      <c r="Z6" s="320"/>
      <c r="AA6" s="320"/>
    </row>
    <row r="7" spans="1:27" ht="39.6" customHeight="1" x14ac:dyDescent="0.45">
      <c r="A7" s="29">
        <v>6</v>
      </c>
      <c r="B7" s="313" t="s">
        <v>22</v>
      </c>
      <c r="C7" s="314"/>
      <c r="D7" s="314"/>
      <c r="E7" s="315"/>
      <c r="F7" s="307">
        <v>627876</v>
      </c>
      <c r="G7" s="307"/>
      <c r="H7" s="307"/>
      <c r="I7" s="307"/>
      <c r="J7" s="307">
        <f t="shared" si="1"/>
        <v>62787.600000000006</v>
      </c>
      <c r="K7" s="307"/>
      <c r="L7" s="307"/>
      <c r="M7" s="307">
        <f t="shared" si="0"/>
        <v>690663.6</v>
      </c>
      <c r="N7" s="307"/>
      <c r="O7" s="307"/>
      <c r="P7" s="307"/>
      <c r="Q7" s="316" t="s">
        <v>52</v>
      </c>
      <c r="R7" s="316"/>
      <c r="S7" s="316"/>
      <c r="T7" s="316"/>
      <c r="U7" s="317" t="s">
        <v>53</v>
      </c>
      <c r="V7" s="318"/>
      <c r="W7" s="319"/>
      <c r="X7" s="30" t="s">
        <v>47</v>
      </c>
      <c r="Y7" s="320" t="s">
        <v>54</v>
      </c>
      <c r="Z7" s="320"/>
      <c r="AA7" s="320"/>
    </row>
    <row r="8" spans="1:27" ht="39.6" customHeight="1" x14ac:dyDescent="0.45">
      <c r="A8" s="27">
        <v>7</v>
      </c>
      <c r="B8" s="313" t="s">
        <v>25</v>
      </c>
      <c r="C8" s="314"/>
      <c r="D8" s="314"/>
      <c r="E8" s="315"/>
      <c r="F8" s="307">
        <v>851720</v>
      </c>
      <c r="G8" s="307"/>
      <c r="H8" s="307"/>
      <c r="I8" s="307"/>
      <c r="J8" s="307">
        <f t="shared" si="1"/>
        <v>85172</v>
      </c>
      <c r="K8" s="307"/>
      <c r="L8" s="307"/>
      <c r="M8" s="307">
        <f t="shared" si="0"/>
        <v>936892</v>
      </c>
      <c r="N8" s="307"/>
      <c r="O8" s="307"/>
      <c r="P8" s="307"/>
      <c r="Q8" s="316" t="s">
        <v>57</v>
      </c>
      <c r="R8" s="316"/>
      <c r="S8" s="316"/>
      <c r="T8" s="316"/>
      <c r="U8" s="317" t="s">
        <v>58</v>
      </c>
      <c r="V8" s="318"/>
      <c r="W8" s="319"/>
      <c r="X8" s="30" t="s">
        <v>47</v>
      </c>
      <c r="Y8" s="320" t="s">
        <v>59</v>
      </c>
      <c r="Z8" s="320"/>
      <c r="AA8" s="320"/>
    </row>
    <row r="9" spans="1:27" ht="39.6" customHeight="1" x14ac:dyDescent="0.45">
      <c r="A9" s="29">
        <v>8</v>
      </c>
      <c r="B9" s="313" t="s">
        <v>39</v>
      </c>
      <c r="C9" s="314"/>
      <c r="D9" s="314"/>
      <c r="E9" s="315"/>
      <c r="F9" s="307">
        <v>485027</v>
      </c>
      <c r="G9" s="307"/>
      <c r="H9" s="307"/>
      <c r="I9" s="307"/>
      <c r="J9" s="307">
        <f t="shared" si="1"/>
        <v>48502.700000000004</v>
      </c>
      <c r="K9" s="307"/>
      <c r="L9" s="307"/>
      <c r="M9" s="307">
        <f t="shared" si="0"/>
        <v>533529.69999999995</v>
      </c>
      <c r="N9" s="307"/>
      <c r="O9" s="307"/>
      <c r="P9" s="307"/>
      <c r="Q9" s="316" t="s">
        <v>49</v>
      </c>
      <c r="R9" s="316"/>
      <c r="S9" s="316"/>
      <c r="T9" s="316"/>
      <c r="U9" s="317" t="s">
        <v>60</v>
      </c>
      <c r="V9" s="318"/>
      <c r="W9" s="319"/>
      <c r="X9" s="30" t="s">
        <v>47</v>
      </c>
      <c r="Y9" s="320" t="s">
        <v>61</v>
      </c>
      <c r="Z9" s="320"/>
      <c r="AA9" s="320"/>
    </row>
    <row r="10" spans="1:27" ht="39.6" customHeight="1" x14ac:dyDescent="0.45">
      <c r="A10" s="27">
        <v>9</v>
      </c>
      <c r="B10" s="313" t="s">
        <v>37</v>
      </c>
      <c r="C10" s="314"/>
      <c r="D10" s="314"/>
      <c r="E10" s="315"/>
      <c r="F10" s="307">
        <v>188748</v>
      </c>
      <c r="G10" s="307"/>
      <c r="H10" s="307"/>
      <c r="I10" s="307"/>
      <c r="J10" s="307">
        <f t="shared" si="1"/>
        <v>18874.8</v>
      </c>
      <c r="K10" s="307"/>
      <c r="L10" s="307"/>
      <c r="M10" s="307">
        <f t="shared" si="0"/>
        <v>207622.8</v>
      </c>
      <c r="N10" s="307"/>
      <c r="O10" s="307"/>
      <c r="P10" s="307"/>
      <c r="Q10" s="316" t="s">
        <v>62</v>
      </c>
      <c r="R10" s="316"/>
      <c r="S10" s="316"/>
      <c r="T10" s="316"/>
      <c r="U10" s="317" t="s">
        <v>63</v>
      </c>
      <c r="V10" s="318"/>
      <c r="W10" s="319"/>
      <c r="X10" s="30" t="s">
        <v>47</v>
      </c>
      <c r="Y10" s="320" t="s">
        <v>64</v>
      </c>
      <c r="Z10" s="320"/>
      <c r="AA10" s="320"/>
    </row>
    <row r="11" spans="1:27" ht="39.6" customHeight="1" x14ac:dyDescent="0.45">
      <c r="A11" s="29">
        <v>10</v>
      </c>
      <c r="B11" s="313" t="s">
        <v>27</v>
      </c>
      <c r="C11" s="314"/>
      <c r="D11" s="314"/>
      <c r="E11" s="315"/>
      <c r="F11" s="307">
        <v>1490778</v>
      </c>
      <c r="G11" s="307"/>
      <c r="H11" s="307"/>
      <c r="I11" s="307"/>
      <c r="J11" s="307">
        <v>149077</v>
      </c>
      <c r="K11" s="307"/>
      <c r="L11" s="307"/>
      <c r="M11" s="307">
        <f t="shared" si="0"/>
        <v>1639855</v>
      </c>
      <c r="N11" s="307"/>
      <c r="O11" s="307"/>
      <c r="P11" s="307"/>
      <c r="Q11" s="321" t="s">
        <v>51</v>
      </c>
      <c r="R11" s="321"/>
      <c r="S11" s="321"/>
      <c r="T11" s="321"/>
      <c r="U11" s="317" t="s">
        <v>65</v>
      </c>
      <c r="V11" s="318"/>
      <c r="W11" s="319"/>
      <c r="X11" s="30" t="s">
        <v>66</v>
      </c>
      <c r="Y11" s="320" t="s">
        <v>67</v>
      </c>
      <c r="Z11" s="320"/>
      <c r="AA11" s="320"/>
    </row>
    <row r="12" spans="1:27" ht="39.6" customHeight="1" x14ac:dyDescent="0.45">
      <c r="A12" s="27">
        <v>11</v>
      </c>
      <c r="B12" s="313" t="s">
        <v>16</v>
      </c>
      <c r="C12" s="314"/>
      <c r="D12" s="314"/>
      <c r="E12" s="315"/>
      <c r="F12" s="307">
        <v>180600</v>
      </c>
      <c r="G12" s="307"/>
      <c r="H12" s="307"/>
      <c r="I12" s="307"/>
      <c r="J12" s="307">
        <f t="shared" ref="J12:J55" si="2">F12*0.1</f>
        <v>18060</v>
      </c>
      <c r="K12" s="307"/>
      <c r="L12" s="307"/>
      <c r="M12" s="307">
        <f t="shared" si="0"/>
        <v>198660</v>
      </c>
      <c r="N12" s="307"/>
      <c r="O12" s="307"/>
      <c r="P12" s="307"/>
      <c r="Q12" s="316" t="s">
        <v>68</v>
      </c>
      <c r="R12" s="316"/>
      <c r="S12" s="316"/>
      <c r="T12" s="316"/>
      <c r="U12" s="317" t="s">
        <v>69</v>
      </c>
      <c r="V12" s="318"/>
      <c r="W12" s="319"/>
      <c r="X12" s="30" t="s">
        <v>47</v>
      </c>
      <c r="Y12" s="320" t="s">
        <v>70</v>
      </c>
      <c r="Z12" s="320"/>
      <c r="AA12" s="320"/>
    </row>
    <row r="13" spans="1:27" ht="39.6" customHeight="1" x14ac:dyDescent="0.45">
      <c r="A13" s="29">
        <v>12</v>
      </c>
      <c r="B13" s="313" t="s">
        <v>26</v>
      </c>
      <c r="C13" s="314"/>
      <c r="D13" s="314"/>
      <c r="E13" s="315"/>
      <c r="F13" s="307">
        <v>835884</v>
      </c>
      <c r="G13" s="307"/>
      <c r="H13" s="307"/>
      <c r="I13" s="307"/>
      <c r="J13" s="307">
        <f t="shared" si="2"/>
        <v>83588.400000000009</v>
      </c>
      <c r="K13" s="307"/>
      <c r="L13" s="307"/>
      <c r="M13" s="307">
        <f t="shared" si="0"/>
        <v>919472.4</v>
      </c>
      <c r="N13" s="307"/>
      <c r="O13" s="307"/>
      <c r="P13" s="307"/>
      <c r="Q13" s="317" t="s">
        <v>71</v>
      </c>
      <c r="R13" s="318"/>
      <c r="S13" s="318"/>
      <c r="T13" s="319"/>
      <c r="U13" s="317" t="s">
        <v>72</v>
      </c>
      <c r="V13" s="318"/>
      <c r="W13" s="319"/>
      <c r="X13" s="30" t="s">
        <v>47</v>
      </c>
      <c r="Y13" s="320" t="s">
        <v>73</v>
      </c>
      <c r="Z13" s="320"/>
      <c r="AA13" s="320"/>
    </row>
    <row r="14" spans="1:27" ht="39.6" customHeight="1" x14ac:dyDescent="0.45">
      <c r="A14" s="27">
        <v>13</v>
      </c>
      <c r="B14" s="313" t="s">
        <v>4</v>
      </c>
      <c r="C14" s="314"/>
      <c r="D14" s="314"/>
      <c r="E14" s="315"/>
      <c r="F14" s="307">
        <v>296640</v>
      </c>
      <c r="G14" s="307"/>
      <c r="H14" s="307"/>
      <c r="I14" s="307"/>
      <c r="J14" s="307">
        <f t="shared" si="2"/>
        <v>29664</v>
      </c>
      <c r="K14" s="307"/>
      <c r="L14" s="307"/>
      <c r="M14" s="307">
        <f t="shared" si="0"/>
        <v>326304</v>
      </c>
      <c r="N14" s="307"/>
      <c r="O14" s="307"/>
      <c r="P14" s="307"/>
      <c r="Q14" s="316" t="s">
        <v>74</v>
      </c>
      <c r="R14" s="316"/>
      <c r="S14" s="316"/>
      <c r="T14" s="316"/>
      <c r="U14" s="317" t="s">
        <v>75</v>
      </c>
      <c r="V14" s="318"/>
      <c r="W14" s="319"/>
      <c r="X14" s="30" t="s">
        <v>47</v>
      </c>
      <c r="Y14" s="320" t="s">
        <v>76</v>
      </c>
      <c r="Z14" s="320"/>
      <c r="AA14" s="320"/>
    </row>
    <row r="15" spans="1:27" ht="39.6" customHeight="1" x14ac:dyDescent="0.45">
      <c r="A15" s="29">
        <v>14</v>
      </c>
      <c r="B15" s="313" t="s">
        <v>77</v>
      </c>
      <c r="C15" s="314"/>
      <c r="D15" s="314"/>
      <c r="E15" s="315"/>
      <c r="F15" s="322">
        <v>154080</v>
      </c>
      <c r="G15" s="322"/>
      <c r="H15" s="322"/>
      <c r="I15" s="322"/>
      <c r="J15" s="322">
        <f t="shared" si="2"/>
        <v>15408</v>
      </c>
      <c r="K15" s="322"/>
      <c r="L15" s="322"/>
      <c r="M15" s="322">
        <f t="shared" si="0"/>
        <v>169488</v>
      </c>
      <c r="N15" s="322"/>
      <c r="O15" s="322"/>
      <c r="P15" s="322"/>
      <c r="Q15" s="321" t="s">
        <v>51</v>
      </c>
      <c r="R15" s="321"/>
      <c r="S15" s="321"/>
      <c r="T15" s="321"/>
      <c r="U15" s="317" t="s">
        <v>78</v>
      </c>
      <c r="V15" s="318"/>
      <c r="W15" s="319"/>
      <c r="X15" s="30" t="s">
        <v>66</v>
      </c>
      <c r="Y15" s="320" t="s">
        <v>79</v>
      </c>
      <c r="Z15" s="320"/>
      <c r="AA15" s="320"/>
    </row>
    <row r="16" spans="1:27" ht="39.6" customHeight="1" x14ac:dyDescent="0.45">
      <c r="A16" s="27">
        <v>15</v>
      </c>
      <c r="B16" s="335" t="s">
        <v>15</v>
      </c>
      <c r="C16" s="336"/>
      <c r="D16" s="336"/>
      <c r="E16" s="337"/>
      <c r="F16" s="307">
        <v>354776</v>
      </c>
      <c r="G16" s="307"/>
      <c r="H16" s="307"/>
      <c r="I16" s="307"/>
      <c r="J16" s="307">
        <v>35477</v>
      </c>
      <c r="K16" s="307"/>
      <c r="L16" s="307"/>
      <c r="M16" s="307">
        <f>F16+J16</f>
        <v>390253</v>
      </c>
      <c r="N16" s="307"/>
      <c r="O16" s="307"/>
      <c r="P16" s="307"/>
      <c r="Q16" s="308" t="s">
        <v>88</v>
      </c>
      <c r="R16" s="308"/>
      <c r="S16" s="308"/>
      <c r="T16" s="308"/>
      <c r="U16" s="338" t="s">
        <v>89</v>
      </c>
      <c r="V16" s="339"/>
      <c r="W16" s="340"/>
      <c r="X16" s="28" t="s">
        <v>47</v>
      </c>
      <c r="Y16" s="312" t="s">
        <v>90</v>
      </c>
      <c r="Z16" s="312"/>
      <c r="AA16" s="312"/>
    </row>
    <row r="17" spans="1:27" ht="39.6" customHeight="1" x14ac:dyDescent="0.45">
      <c r="A17" s="29">
        <v>16</v>
      </c>
      <c r="B17" s="335" t="s">
        <v>40</v>
      </c>
      <c r="C17" s="336"/>
      <c r="D17" s="336"/>
      <c r="E17" s="337"/>
      <c r="F17" s="307">
        <v>147000</v>
      </c>
      <c r="G17" s="307"/>
      <c r="H17" s="307"/>
      <c r="I17" s="307"/>
      <c r="J17" s="307">
        <f>F17*0.1</f>
        <v>14700</v>
      </c>
      <c r="K17" s="307"/>
      <c r="L17" s="307"/>
      <c r="M17" s="307">
        <f>F17+J17</f>
        <v>161700</v>
      </c>
      <c r="N17" s="307"/>
      <c r="O17" s="307"/>
      <c r="P17" s="307"/>
      <c r="Q17" s="308" t="s">
        <v>88</v>
      </c>
      <c r="R17" s="308"/>
      <c r="S17" s="308"/>
      <c r="T17" s="308"/>
      <c r="U17" s="338" t="s">
        <v>91</v>
      </c>
      <c r="V17" s="339"/>
      <c r="W17" s="340"/>
      <c r="X17" s="28" t="s">
        <v>47</v>
      </c>
      <c r="Y17" s="312" t="s">
        <v>92</v>
      </c>
      <c r="Z17" s="312"/>
      <c r="AA17" s="312"/>
    </row>
    <row r="18" spans="1:27" ht="39.6" customHeight="1" thickBot="1" x14ac:dyDescent="0.5">
      <c r="A18" s="33">
        <v>17</v>
      </c>
      <c r="B18" s="343" t="s">
        <v>9</v>
      </c>
      <c r="C18" s="344"/>
      <c r="D18" s="344"/>
      <c r="E18" s="345"/>
      <c r="F18" s="346">
        <v>513600</v>
      </c>
      <c r="G18" s="346"/>
      <c r="H18" s="346"/>
      <c r="I18" s="346"/>
      <c r="J18" s="346">
        <f>F18*0.1</f>
        <v>51360</v>
      </c>
      <c r="K18" s="346"/>
      <c r="L18" s="346"/>
      <c r="M18" s="346">
        <f>F18+J18</f>
        <v>564960</v>
      </c>
      <c r="N18" s="346"/>
      <c r="O18" s="346"/>
      <c r="P18" s="346"/>
      <c r="Q18" s="347" t="s">
        <v>231</v>
      </c>
      <c r="R18" s="347"/>
      <c r="S18" s="347"/>
      <c r="T18" s="347"/>
      <c r="U18" s="348" t="s">
        <v>232</v>
      </c>
      <c r="V18" s="349"/>
      <c r="W18" s="350"/>
      <c r="X18" s="34" t="s">
        <v>47</v>
      </c>
      <c r="Y18" s="341" t="s">
        <v>233</v>
      </c>
      <c r="Z18" s="341"/>
      <c r="AA18" s="341"/>
    </row>
    <row r="19" spans="1:27" ht="39.6" customHeight="1" thickBot="1" x14ac:dyDescent="0.5">
      <c r="A19" s="249"/>
      <c r="B19" s="249"/>
      <c r="C19" s="249"/>
      <c r="D19" s="249"/>
      <c r="E19" s="249"/>
      <c r="F19" s="249"/>
      <c r="G19" s="249"/>
      <c r="H19" s="249"/>
      <c r="I19" s="249"/>
      <c r="J19" s="249"/>
      <c r="K19" s="249"/>
      <c r="L19" s="249"/>
      <c r="M19" s="255">
        <f>SUM(M2:M18)</f>
        <v>9941662</v>
      </c>
      <c r="N19" s="256"/>
      <c r="O19" s="256"/>
      <c r="P19" s="257"/>
      <c r="Q19" s="57"/>
      <c r="R19" s="342"/>
      <c r="S19" s="342"/>
      <c r="T19" s="342"/>
      <c r="U19" s="342"/>
      <c r="V19" s="342"/>
      <c r="W19" s="342"/>
      <c r="X19" s="342"/>
      <c r="Y19" s="342"/>
      <c r="Z19" s="342"/>
      <c r="AA19" s="342"/>
    </row>
    <row r="20" spans="1:27" ht="39.6" customHeight="1" thickBot="1" x14ac:dyDescent="0.5">
      <c r="A20" s="58"/>
      <c r="B20" s="58"/>
      <c r="C20" s="58"/>
      <c r="D20" s="58"/>
      <c r="E20" s="58"/>
      <c r="F20" s="58"/>
      <c r="G20" s="58"/>
      <c r="H20" s="58"/>
      <c r="I20" s="58"/>
      <c r="J20" s="58"/>
      <c r="K20" s="58"/>
      <c r="L20" s="58"/>
      <c r="M20" s="59"/>
      <c r="N20" s="59"/>
      <c r="O20" s="59"/>
      <c r="P20" s="59"/>
      <c r="Q20" s="60"/>
      <c r="R20" s="60"/>
      <c r="S20" s="60"/>
      <c r="T20" s="60"/>
      <c r="U20" s="60"/>
      <c r="V20" s="60"/>
      <c r="W20" s="60"/>
      <c r="X20" s="60"/>
      <c r="Y20" s="60"/>
      <c r="Z20" s="60"/>
      <c r="AA20" s="60"/>
    </row>
    <row r="21" spans="1:27" ht="46.8" customHeight="1" thickBot="1" x14ac:dyDescent="0.5">
      <c r="A21" s="25" t="s">
        <v>0</v>
      </c>
      <c r="B21" s="299" t="s">
        <v>1</v>
      </c>
      <c r="C21" s="300"/>
      <c r="D21" s="300"/>
      <c r="E21" s="301"/>
      <c r="F21" s="302" t="s">
        <v>44</v>
      </c>
      <c r="G21" s="302"/>
      <c r="H21" s="302"/>
      <c r="I21" s="302"/>
      <c r="J21" s="302" t="s">
        <v>45</v>
      </c>
      <c r="K21" s="302"/>
      <c r="L21" s="302"/>
      <c r="M21" s="323" t="s">
        <v>46</v>
      </c>
      <c r="N21" s="323"/>
      <c r="O21" s="323"/>
      <c r="P21" s="323"/>
      <c r="Q21" s="303" t="s">
        <v>48</v>
      </c>
      <c r="R21" s="303"/>
      <c r="S21" s="303"/>
      <c r="T21" s="303"/>
      <c r="U21" s="303"/>
      <c r="V21" s="303"/>
      <c r="W21" s="303"/>
      <c r="X21" s="303"/>
      <c r="Y21" s="303"/>
      <c r="Z21" s="303"/>
      <c r="AA21" s="303"/>
    </row>
    <row r="22" spans="1:27" ht="46.8" customHeight="1" x14ac:dyDescent="0.45">
      <c r="A22" s="31">
        <v>18</v>
      </c>
      <c r="B22" s="304" t="s">
        <v>21</v>
      </c>
      <c r="C22" s="305"/>
      <c r="D22" s="305"/>
      <c r="E22" s="306"/>
      <c r="F22" s="276">
        <v>1241200</v>
      </c>
      <c r="G22" s="276"/>
      <c r="H22" s="276"/>
      <c r="I22" s="276"/>
      <c r="J22" s="276">
        <f>F22*0.1</f>
        <v>124120</v>
      </c>
      <c r="K22" s="276"/>
      <c r="L22" s="276"/>
      <c r="M22" s="276">
        <f>F22+J22</f>
        <v>1365320</v>
      </c>
      <c r="N22" s="276"/>
      <c r="O22" s="276"/>
      <c r="P22" s="276"/>
      <c r="Q22" s="352" t="s">
        <v>82</v>
      </c>
      <c r="R22" s="352"/>
      <c r="S22" s="352"/>
      <c r="T22" s="352"/>
      <c r="U22" s="309" t="s">
        <v>83</v>
      </c>
      <c r="V22" s="310"/>
      <c r="W22" s="311"/>
      <c r="X22" s="32" t="s">
        <v>47</v>
      </c>
      <c r="Y22" s="351" t="s">
        <v>84</v>
      </c>
      <c r="Z22" s="351"/>
      <c r="AA22" s="351"/>
    </row>
    <row r="23" spans="1:27" ht="46.8" customHeight="1" x14ac:dyDescent="0.45">
      <c r="A23" s="29">
        <v>19</v>
      </c>
      <c r="B23" s="313" t="s">
        <v>33</v>
      </c>
      <c r="C23" s="314"/>
      <c r="D23" s="314"/>
      <c r="E23" s="315"/>
      <c r="F23" s="307">
        <v>157248</v>
      </c>
      <c r="G23" s="307"/>
      <c r="H23" s="307"/>
      <c r="I23" s="307"/>
      <c r="J23" s="307">
        <f t="shared" si="2"/>
        <v>15724.800000000001</v>
      </c>
      <c r="K23" s="307"/>
      <c r="L23" s="307"/>
      <c r="M23" s="307">
        <f t="shared" ref="M23:M31" si="3">F23+J23</f>
        <v>172972.79999999999</v>
      </c>
      <c r="N23" s="307"/>
      <c r="O23" s="307"/>
      <c r="P23" s="307"/>
      <c r="Q23" s="316" t="s">
        <v>88</v>
      </c>
      <c r="R23" s="316"/>
      <c r="S23" s="316"/>
      <c r="T23" s="316"/>
      <c r="U23" s="317" t="s">
        <v>266</v>
      </c>
      <c r="V23" s="318"/>
      <c r="W23" s="319"/>
      <c r="X23" s="30" t="s">
        <v>47</v>
      </c>
      <c r="Y23" s="320" t="s">
        <v>267</v>
      </c>
      <c r="Z23" s="320"/>
      <c r="AA23" s="320"/>
    </row>
    <row r="24" spans="1:27" ht="46.8" customHeight="1" x14ac:dyDescent="0.45">
      <c r="A24" s="29">
        <v>20</v>
      </c>
      <c r="B24" s="313" t="s">
        <v>38</v>
      </c>
      <c r="C24" s="314"/>
      <c r="D24" s="314"/>
      <c r="E24" s="315"/>
      <c r="F24" s="307">
        <v>470265</v>
      </c>
      <c r="G24" s="307"/>
      <c r="H24" s="307"/>
      <c r="I24" s="307"/>
      <c r="J24" s="307">
        <v>47026</v>
      </c>
      <c r="K24" s="307"/>
      <c r="L24" s="307"/>
      <c r="M24" s="307">
        <f t="shared" si="3"/>
        <v>517291</v>
      </c>
      <c r="N24" s="307"/>
      <c r="O24" s="307"/>
      <c r="P24" s="307"/>
      <c r="Q24" s="321" t="s">
        <v>51</v>
      </c>
      <c r="R24" s="321"/>
      <c r="S24" s="321"/>
      <c r="T24" s="321"/>
      <c r="U24" s="317" t="s">
        <v>229</v>
      </c>
      <c r="V24" s="318"/>
      <c r="W24" s="319"/>
      <c r="X24" s="30" t="s">
        <v>66</v>
      </c>
      <c r="Y24" s="320" t="s">
        <v>230</v>
      </c>
      <c r="Z24" s="320"/>
      <c r="AA24" s="320"/>
    </row>
    <row r="25" spans="1:27" ht="46.8" customHeight="1" x14ac:dyDescent="0.45">
      <c r="A25" s="29">
        <v>21</v>
      </c>
      <c r="B25" s="313" t="s">
        <v>20</v>
      </c>
      <c r="C25" s="314"/>
      <c r="D25" s="314"/>
      <c r="E25" s="315"/>
      <c r="F25" s="307">
        <v>1405338</v>
      </c>
      <c r="G25" s="307"/>
      <c r="H25" s="307"/>
      <c r="I25" s="307"/>
      <c r="J25" s="307">
        <f t="shared" si="2"/>
        <v>140533.80000000002</v>
      </c>
      <c r="K25" s="307"/>
      <c r="L25" s="307"/>
      <c r="M25" s="307">
        <f t="shared" si="3"/>
        <v>1545871.8</v>
      </c>
      <c r="N25" s="307"/>
      <c r="O25" s="307"/>
      <c r="P25" s="307"/>
      <c r="Q25" s="316" t="s">
        <v>52</v>
      </c>
      <c r="R25" s="316"/>
      <c r="S25" s="316"/>
      <c r="T25" s="316"/>
      <c r="U25" s="317" t="s">
        <v>93</v>
      </c>
      <c r="V25" s="318"/>
      <c r="W25" s="319"/>
      <c r="X25" s="30" t="s">
        <v>66</v>
      </c>
      <c r="Y25" s="320" t="s">
        <v>94</v>
      </c>
      <c r="Z25" s="320"/>
      <c r="AA25" s="320"/>
    </row>
    <row r="26" spans="1:27" ht="46.8" customHeight="1" x14ac:dyDescent="0.45">
      <c r="A26" s="29">
        <v>22</v>
      </c>
      <c r="B26" s="313" t="s">
        <v>30</v>
      </c>
      <c r="C26" s="314"/>
      <c r="D26" s="314"/>
      <c r="E26" s="315"/>
      <c r="F26" s="307">
        <v>338548</v>
      </c>
      <c r="G26" s="307"/>
      <c r="H26" s="307"/>
      <c r="I26" s="307"/>
      <c r="J26" s="307">
        <f t="shared" si="2"/>
        <v>33854.800000000003</v>
      </c>
      <c r="K26" s="307"/>
      <c r="L26" s="307"/>
      <c r="M26" s="307">
        <f>F26+J26</f>
        <v>372402.8</v>
      </c>
      <c r="N26" s="307"/>
      <c r="O26" s="307"/>
      <c r="P26" s="307"/>
      <c r="Q26" s="321" t="s">
        <v>51</v>
      </c>
      <c r="R26" s="321"/>
      <c r="S26" s="321"/>
      <c r="T26" s="321"/>
      <c r="U26" s="317" t="s">
        <v>95</v>
      </c>
      <c r="V26" s="318"/>
      <c r="W26" s="319"/>
      <c r="X26" s="30" t="s">
        <v>47</v>
      </c>
      <c r="Y26" s="320" t="s">
        <v>96</v>
      </c>
      <c r="Z26" s="320"/>
      <c r="AA26" s="320"/>
    </row>
    <row r="27" spans="1:27" ht="46.8" customHeight="1" x14ac:dyDescent="0.45">
      <c r="A27" s="29">
        <v>23</v>
      </c>
      <c r="B27" s="313" t="s">
        <v>31</v>
      </c>
      <c r="C27" s="314"/>
      <c r="D27" s="314"/>
      <c r="E27" s="315"/>
      <c r="F27" s="307">
        <v>1702800</v>
      </c>
      <c r="G27" s="307"/>
      <c r="H27" s="307"/>
      <c r="I27" s="307"/>
      <c r="J27" s="307">
        <f t="shared" si="2"/>
        <v>170280</v>
      </c>
      <c r="K27" s="307"/>
      <c r="L27" s="307"/>
      <c r="M27" s="307">
        <f>F27+J27</f>
        <v>1873080</v>
      </c>
      <c r="N27" s="307"/>
      <c r="O27" s="307"/>
      <c r="P27" s="307"/>
      <c r="Q27" s="316" t="s">
        <v>112</v>
      </c>
      <c r="R27" s="316"/>
      <c r="S27" s="316"/>
      <c r="T27" s="316"/>
      <c r="U27" s="317" t="s">
        <v>268</v>
      </c>
      <c r="V27" s="318"/>
      <c r="W27" s="319"/>
      <c r="X27" s="30" t="s">
        <v>66</v>
      </c>
      <c r="Y27" s="320" t="s">
        <v>269</v>
      </c>
      <c r="Z27" s="320"/>
      <c r="AA27" s="320"/>
    </row>
    <row r="28" spans="1:27" ht="46.8" customHeight="1" x14ac:dyDescent="0.45">
      <c r="A28" s="29">
        <v>24</v>
      </c>
      <c r="B28" s="313" t="s">
        <v>11</v>
      </c>
      <c r="C28" s="314"/>
      <c r="D28" s="314"/>
      <c r="E28" s="315"/>
      <c r="F28" s="307">
        <v>1116465</v>
      </c>
      <c r="G28" s="307"/>
      <c r="H28" s="307"/>
      <c r="I28" s="307"/>
      <c r="J28" s="307">
        <f t="shared" si="2"/>
        <v>111646.5</v>
      </c>
      <c r="K28" s="307"/>
      <c r="L28" s="307"/>
      <c r="M28" s="307">
        <f t="shared" si="3"/>
        <v>1228111.5</v>
      </c>
      <c r="N28" s="307"/>
      <c r="O28" s="307"/>
      <c r="P28" s="307"/>
      <c r="Q28" s="316" t="s">
        <v>85</v>
      </c>
      <c r="R28" s="316"/>
      <c r="S28" s="316"/>
      <c r="T28" s="316"/>
      <c r="U28" s="317" t="s">
        <v>97</v>
      </c>
      <c r="V28" s="318"/>
      <c r="W28" s="319"/>
      <c r="X28" s="30" t="s">
        <v>47</v>
      </c>
      <c r="Y28" s="320" t="s">
        <v>98</v>
      </c>
      <c r="Z28" s="320"/>
      <c r="AA28" s="320"/>
    </row>
    <row r="29" spans="1:27" ht="46.8" customHeight="1" x14ac:dyDescent="0.45">
      <c r="A29" s="29">
        <v>25</v>
      </c>
      <c r="B29" s="313" t="s">
        <v>18</v>
      </c>
      <c r="C29" s="314"/>
      <c r="D29" s="314"/>
      <c r="E29" s="315"/>
      <c r="F29" s="307">
        <v>112320</v>
      </c>
      <c r="G29" s="307"/>
      <c r="H29" s="307"/>
      <c r="I29" s="307"/>
      <c r="J29" s="307">
        <f t="shared" si="2"/>
        <v>11232</v>
      </c>
      <c r="K29" s="307"/>
      <c r="L29" s="307"/>
      <c r="M29" s="307">
        <f t="shared" si="3"/>
        <v>123552</v>
      </c>
      <c r="N29" s="307"/>
      <c r="O29" s="307"/>
      <c r="P29" s="307"/>
      <c r="Q29" s="316" t="s">
        <v>68</v>
      </c>
      <c r="R29" s="316"/>
      <c r="S29" s="316"/>
      <c r="T29" s="316"/>
      <c r="U29" s="317" t="s">
        <v>100</v>
      </c>
      <c r="V29" s="318"/>
      <c r="W29" s="319"/>
      <c r="X29" s="30" t="s">
        <v>47</v>
      </c>
      <c r="Y29" s="320" t="s">
        <v>101</v>
      </c>
      <c r="Z29" s="320"/>
      <c r="AA29" s="320"/>
    </row>
    <row r="30" spans="1:27" ht="46.8" customHeight="1" x14ac:dyDescent="0.45">
      <c r="A30" s="29">
        <v>26</v>
      </c>
      <c r="B30" s="313" t="s">
        <v>2</v>
      </c>
      <c r="C30" s="314"/>
      <c r="D30" s="314"/>
      <c r="E30" s="315"/>
      <c r="F30" s="307">
        <v>307146</v>
      </c>
      <c r="G30" s="307"/>
      <c r="H30" s="307"/>
      <c r="I30" s="307"/>
      <c r="J30" s="307">
        <f t="shared" si="2"/>
        <v>30714.600000000002</v>
      </c>
      <c r="K30" s="307"/>
      <c r="L30" s="307"/>
      <c r="M30" s="307">
        <f t="shared" si="3"/>
        <v>337860.6</v>
      </c>
      <c r="N30" s="307"/>
      <c r="O30" s="307"/>
      <c r="P30" s="307"/>
      <c r="Q30" s="316" t="s">
        <v>88</v>
      </c>
      <c r="R30" s="316"/>
      <c r="S30" s="316"/>
      <c r="T30" s="316"/>
      <c r="U30" s="317" t="s">
        <v>83</v>
      </c>
      <c r="V30" s="318"/>
      <c r="W30" s="319"/>
      <c r="X30" s="30" t="s">
        <v>47</v>
      </c>
      <c r="Y30" s="320" t="s">
        <v>102</v>
      </c>
      <c r="Z30" s="320"/>
      <c r="AA30" s="320"/>
    </row>
    <row r="31" spans="1:27" ht="46.8" customHeight="1" x14ac:dyDescent="0.45">
      <c r="A31" s="29">
        <v>27</v>
      </c>
      <c r="B31" s="313" t="s">
        <v>29</v>
      </c>
      <c r="C31" s="314"/>
      <c r="D31" s="314"/>
      <c r="E31" s="315"/>
      <c r="F31" s="307">
        <v>338548</v>
      </c>
      <c r="G31" s="307"/>
      <c r="H31" s="307"/>
      <c r="I31" s="307"/>
      <c r="J31" s="307">
        <f t="shared" si="2"/>
        <v>33854.800000000003</v>
      </c>
      <c r="K31" s="307"/>
      <c r="L31" s="307"/>
      <c r="M31" s="307">
        <f t="shared" si="3"/>
        <v>372402.8</v>
      </c>
      <c r="N31" s="307"/>
      <c r="O31" s="307"/>
      <c r="P31" s="307"/>
      <c r="Q31" s="316" t="s">
        <v>105</v>
      </c>
      <c r="R31" s="316"/>
      <c r="S31" s="316"/>
      <c r="T31" s="316"/>
      <c r="U31" s="317" t="s">
        <v>103</v>
      </c>
      <c r="V31" s="318"/>
      <c r="W31" s="319"/>
      <c r="X31" s="30" t="s">
        <v>47</v>
      </c>
      <c r="Y31" s="320" t="s">
        <v>104</v>
      </c>
      <c r="Z31" s="320"/>
      <c r="AA31" s="320"/>
    </row>
    <row r="32" spans="1:27" ht="46.8" customHeight="1" x14ac:dyDescent="0.45">
      <c r="A32" s="29">
        <v>28</v>
      </c>
      <c r="B32" s="313" t="s">
        <v>42</v>
      </c>
      <c r="C32" s="314"/>
      <c r="D32" s="314"/>
      <c r="E32" s="315"/>
      <c r="F32" s="332">
        <v>1047102</v>
      </c>
      <c r="G32" s="333"/>
      <c r="H32" s="333"/>
      <c r="I32" s="334"/>
      <c r="J32" s="332">
        <f>F32*0.1</f>
        <v>104710.20000000001</v>
      </c>
      <c r="K32" s="333"/>
      <c r="L32" s="334"/>
      <c r="M32" s="332">
        <f>F32+J32</f>
        <v>1151812.2</v>
      </c>
      <c r="N32" s="333"/>
      <c r="O32" s="333"/>
      <c r="P32" s="334"/>
      <c r="Q32" s="317" t="s">
        <v>106</v>
      </c>
      <c r="R32" s="318"/>
      <c r="S32" s="318"/>
      <c r="T32" s="319"/>
      <c r="U32" s="317" t="s">
        <v>107</v>
      </c>
      <c r="V32" s="318"/>
      <c r="W32" s="319"/>
      <c r="X32" s="30" t="s">
        <v>47</v>
      </c>
      <c r="Y32" s="353" t="s">
        <v>108</v>
      </c>
      <c r="Z32" s="354"/>
      <c r="AA32" s="355"/>
    </row>
    <row r="33" spans="1:27" ht="46.8" customHeight="1" x14ac:dyDescent="0.45">
      <c r="A33" s="29">
        <v>29</v>
      </c>
      <c r="B33" s="313" t="s">
        <v>7</v>
      </c>
      <c r="C33" s="314"/>
      <c r="D33" s="314"/>
      <c r="E33" s="315"/>
      <c r="F33" s="332">
        <v>582004</v>
      </c>
      <c r="G33" s="333"/>
      <c r="H33" s="333"/>
      <c r="I33" s="334"/>
      <c r="J33" s="332">
        <f>F33*0.1</f>
        <v>58200.4</v>
      </c>
      <c r="K33" s="333"/>
      <c r="L33" s="334"/>
      <c r="M33" s="332">
        <f>F33+J33</f>
        <v>640204.4</v>
      </c>
      <c r="N33" s="333"/>
      <c r="O33" s="333"/>
      <c r="P33" s="334"/>
      <c r="Q33" s="317" t="s">
        <v>109</v>
      </c>
      <c r="R33" s="318"/>
      <c r="S33" s="318"/>
      <c r="T33" s="319"/>
      <c r="U33" s="317" t="s">
        <v>110</v>
      </c>
      <c r="V33" s="318"/>
      <c r="W33" s="319"/>
      <c r="X33" s="30" t="s">
        <v>47</v>
      </c>
      <c r="Y33" s="353" t="s">
        <v>111</v>
      </c>
      <c r="Z33" s="354"/>
      <c r="AA33" s="355"/>
    </row>
    <row r="34" spans="1:27" ht="46.8" customHeight="1" thickBot="1" x14ac:dyDescent="0.5">
      <c r="A34" s="33">
        <v>30</v>
      </c>
      <c r="B34" s="343" t="s">
        <v>24</v>
      </c>
      <c r="C34" s="344"/>
      <c r="D34" s="344"/>
      <c r="E34" s="345"/>
      <c r="F34" s="346">
        <v>188748</v>
      </c>
      <c r="G34" s="346"/>
      <c r="H34" s="346"/>
      <c r="I34" s="346"/>
      <c r="J34" s="346">
        <v>18874</v>
      </c>
      <c r="K34" s="346"/>
      <c r="L34" s="346"/>
      <c r="M34" s="346">
        <f>F34+J34</f>
        <v>207622</v>
      </c>
      <c r="N34" s="346"/>
      <c r="O34" s="346"/>
      <c r="P34" s="346"/>
      <c r="Q34" s="347" t="s">
        <v>122</v>
      </c>
      <c r="R34" s="347"/>
      <c r="S34" s="347"/>
      <c r="T34" s="347"/>
      <c r="U34" s="348" t="s">
        <v>123</v>
      </c>
      <c r="V34" s="349"/>
      <c r="W34" s="350"/>
      <c r="X34" s="34" t="s">
        <v>47</v>
      </c>
      <c r="Y34" s="341" t="s">
        <v>124</v>
      </c>
      <c r="Z34" s="341"/>
      <c r="AA34" s="341"/>
    </row>
    <row r="35" spans="1:27" ht="46.8" customHeight="1" thickBot="1" x14ac:dyDescent="0.5">
      <c r="A35" s="249"/>
      <c r="B35" s="249"/>
      <c r="C35" s="249"/>
      <c r="D35" s="249"/>
      <c r="E35" s="249"/>
      <c r="F35" s="249"/>
      <c r="G35" s="249"/>
      <c r="H35" s="249"/>
      <c r="I35" s="249"/>
      <c r="J35" s="249"/>
      <c r="K35" s="249"/>
      <c r="L35" s="249"/>
      <c r="M35" s="255">
        <f>SUM(M22:M34)</f>
        <v>9908503.9000000004</v>
      </c>
      <c r="N35" s="256"/>
      <c r="O35" s="256"/>
      <c r="P35" s="257"/>
      <c r="Q35" s="57"/>
      <c r="R35" s="342"/>
      <c r="S35" s="342"/>
      <c r="T35" s="342"/>
      <c r="U35" s="342"/>
      <c r="V35" s="342"/>
      <c r="W35" s="342"/>
      <c r="X35" s="342"/>
      <c r="Y35" s="342"/>
      <c r="Z35" s="342"/>
      <c r="AA35" s="342"/>
    </row>
    <row r="36" spans="1:27" ht="33.6" customHeight="1" thickBot="1" x14ac:dyDescent="0.5">
      <c r="A36" s="56"/>
      <c r="B36" s="56"/>
      <c r="C36" s="56"/>
      <c r="D36" s="56"/>
      <c r="E36" s="56"/>
      <c r="F36" s="56"/>
      <c r="G36" s="56"/>
      <c r="H36" s="56"/>
      <c r="I36" s="56"/>
      <c r="J36" s="56"/>
      <c r="K36" s="56"/>
      <c r="L36" s="56"/>
      <c r="M36" s="55"/>
      <c r="N36" s="55"/>
      <c r="O36" s="55"/>
      <c r="P36" s="55"/>
      <c r="Q36" s="57"/>
      <c r="R36" s="57"/>
      <c r="S36" s="57"/>
      <c r="T36" s="57"/>
      <c r="U36" s="57"/>
      <c r="V36" s="57"/>
      <c r="W36" s="57"/>
      <c r="X36" s="57"/>
      <c r="Y36" s="57"/>
      <c r="Z36" s="57"/>
      <c r="AA36" s="57"/>
    </row>
    <row r="37" spans="1:27" ht="39" customHeight="1" thickBot="1" x14ac:dyDescent="0.5">
      <c r="A37" s="25" t="s">
        <v>0</v>
      </c>
      <c r="B37" s="299" t="s">
        <v>1</v>
      </c>
      <c r="C37" s="300"/>
      <c r="D37" s="300"/>
      <c r="E37" s="301"/>
      <c r="F37" s="302" t="s">
        <v>44</v>
      </c>
      <c r="G37" s="302"/>
      <c r="H37" s="302"/>
      <c r="I37" s="302"/>
      <c r="J37" s="302" t="s">
        <v>45</v>
      </c>
      <c r="K37" s="302"/>
      <c r="L37" s="302"/>
      <c r="M37" s="302" t="s">
        <v>46</v>
      </c>
      <c r="N37" s="302"/>
      <c r="O37" s="302"/>
      <c r="P37" s="302"/>
      <c r="Q37" s="303" t="s">
        <v>48</v>
      </c>
      <c r="R37" s="303"/>
      <c r="S37" s="303"/>
      <c r="T37" s="303"/>
      <c r="U37" s="303"/>
      <c r="V37" s="303"/>
      <c r="W37" s="303"/>
      <c r="X37" s="303"/>
      <c r="Y37" s="303"/>
      <c r="Z37" s="303"/>
      <c r="AA37" s="303"/>
    </row>
    <row r="38" spans="1:27" ht="39" customHeight="1" x14ac:dyDescent="0.45">
      <c r="A38" s="29">
        <v>31</v>
      </c>
      <c r="B38" s="313" t="s">
        <v>12</v>
      </c>
      <c r="C38" s="314"/>
      <c r="D38" s="314"/>
      <c r="E38" s="315"/>
      <c r="F38" s="307">
        <v>314580</v>
      </c>
      <c r="G38" s="307"/>
      <c r="H38" s="307"/>
      <c r="I38" s="307"/>
      <c r="J38" s="307">
        <f>F38*0.1</f>
        <v>31458</v>
      </c>
      <c r="K38" s="307"/>
      <c r="L38" s="307"/>
      <c r="M38" s="307">
        <f>F38+J38</f>
        <v>346038</v>
      </c>
      <c r="N38" s="307"/>
      <c r="O38" s="307"/>
      <c r="P38" s="307"/>
      <c r="Q38" s="316" t="s">
        <v>112</v>
      </c>
      <c r="R38" s="316"/>
      <c r="S38" s="316"/>
      <c r="T38" s="316"/>
      <c r="U38" s="317" t="s">
        <v>113</v>
      </c>
      <c r="V38" s="318"/>
      <c r="W38" s="319"/>
      <c r="X38" s="30" t="s">
        <v>47</v>
      </c>
      <c r="Y38" s="320" t="s">
        <v>114</v>
      </c>
      <c r="Z38" s="320"/>
      <c r="AA38" s="320"/>
    </row>
    <row r="39" spans="1:27" ht="39" customHeight="1" x14ac:dyDescent="0.45">
      <c r="A39" s="29">
        <v>32</v>
      </c>
      <c r="B39" s="313" t="s">
        <v>34</v>
      </c>
      <c r="C39" s="314"/>
      <c r="D39" s="314"/>
      <c r="E39" s="315"/>
      <c r="F39" s="307">
        <v>142140</v>
      </c>
      <c r="G39" s="307"/>
      <c r="H39" s="307"/>
      <c r="I39" s="307"/>
      <c r="J39" s="307">
        <f>F39*0.1</f>
        <v>14214</v>
      </c>
      <c r="K39" s="307"/>
      <c r="L39" s="307"/>
      <c r="M39" s="307">
        <f>F39+J39</f>
        <v>156354</v>
      </c>
      <c r="N39" s="307"/>
      <c r="O39" s="307"/>
      <c r="P39" s="307"/>
      <c r="Q39" s="316" t="s">
        <v>112</v>
      </c>
      <c r="R39" s="316"/>
      <c r="S39" s="316"/>
      <c r="T39" s="316"/>
      <c r="U39" s="317" t="s">
        <v>113</v>
      </c>
      <c r="V39" s="318"/>
      <c r="W39" s="319"/>
      <c r="X39" s="30" t="s">
        <v>47</v>
      </c>
      <c r="Y39" s="320" t="s">
        <v>114</v>
      </c>
      <c r="Z39" s="320"/>
      <c r="AA39" s="320"/>
    </row>
    <row r="40" spans="1:27" ht="39" customHeight="1" x14ac:dyDescent="0.45">
      <c r="A40" s="29">
        <v>33</v>
      </c>
      <c r="B40" s="313" t="s">
        <v>23</v>
      </c>
      <c r="C40" s="314"/>
      <c r="D40" s="314"/>
      <c r="E40" s="315"/>
      <c r="F40" s="307">
        <v>366261</v>
      </c>
      <c r="G40" s="307"/>
      <c r="H40" s="307"/>
      <c r="I40" s="307"/>
      <c r="J40" s="307">
        <f t="shared" ref="J40:J42" si="4">F40*0.1</f>
        <v>36626.1</v>
      </c>
      <c r="K40" s="307"/>
      <c r="L40" s="307"/>
      <c r="M40" s="307">
        <f t="shared" ref="M40:M55" si="5">F40+J40</f>
        <v>402887.1</v>
      </c>
      <c r="N40" s="307"/>
      <c r="O40" s="307"/>
      <c r="P40" s="307"/>
      <c r="Q40" s="321" t="s">
        <v>51</v>
      </c>
      <c r="R40" s="321"/>
      <c r="S40" s="321"/>
      <c r="T40" s="321"/>
      <c r="U40" s="317" t="s">
        <v>95</v>
      </c>
      <c r="V40" s="318"/>
      <c r="W40" s="319"/>
      <c r="X40" s="30" t="s">
        <v>47</v>
      </c>
      <c r="Y40" s="320" t="s">
        <v>115</v>
      </c>
      <c r="Z40" s="320"/>
      <c r="AA40" s="320"/>
    </row>
    <row r="41" spans="1:27" ht="39" customHeight="1" x14ac:dyDescent="0.45">
      <c r="A41" s="29">
        <v>34</v>
      </c>
      <c r="B41" s="313" t="s">
        <v>28</v>
      </c>
      <c r="C41" s="314"/>
      <c r="D41" s="314"/>
      <c r="E41" s="315"/>
      <c r="F41" s="307">
        <v>224700</v>
      </c>
      <c r="G41" s="307"/>
      <c r="H41" s="307"/>
      <c r="I41" s="307"/>
      <c r="J41" s="307">
        <f t="shared" si="4"/>
        <v>22470</v>
      </c>
      <c r="K41" s="307"/>
      <c r="L41" s="307"/>
      <c r="M41" s="307">
        <f t="shared" si="5"/>
        <v>247170</v>
      </c>
      <c r="N41" s="307"/>
      <c r="O41" s="307"/>
      <c r="P41" s="307"/>
      <c r="Q41" s="316" t="s">
        <v>116</v>
      </c>
      <c r="R41" s="316"/>
      <c r="S41" s="316"/>
      <c r="T41" s="316"/>
      <c r="U41" s="317" t="s">
        <v>117</v>
      </c>
      <c r="V41" s="318"/>
      <c r="W41" s="319"/>
      <c r="X41" s="30" t="s">
        <v>47</v>
      </c>
      <c r="Y41" s="320" t="s">
        <v>118</v>
      </c>
      <c r="Z41" s="320"/>
      <c r="AA41" s="320"/>
    </row>
    <row r="42" spans="1:27" ht="39" customHeight="1" x14ac:dyDescent="0.45">
      <c r="A42" s="29">
        <v>35</v>
      </c>
      <c r="B42" s="313" t="s">
        <v>14</v>
      </c>
      <c r="C42" s="314"/>
      <c r="D42" s="314"/>
      <c r="E42" s="315"/>
      <c r="F42" s="307">
        <v>754992</v>
      </c>
      <c r="G42" s="307"/>
      <c r="H42" s="307"/>
      <c r="I42" s="307"/>
      <c r="J42" s="307">
        <f t="shared" si="4"/>
        <v>75499.199999999997</v>
      </c>
      <c r="K42" s="307"/>
      <c r="L42" s="307"/>
      <c r="M42" s="307">
        <f t="shared" si="5"/>
        <v>830491.2</v>
      </c>
      <c r="N42" s="307"/>
      <c r="O42" s="307"/>
      <c r="P42" s="307"/>
      <c r="Q42" s="316" t="s">
        <v>119</v>
      </c>
      <c r="R42" s="316"/>
      <c r="S42" s="316"/>
      <c r="T42" s="316"/>
      <c r="U42" s="317" t="s">
        <v>120</v>
      </c>
      <c r="V42" s="318"/>
      <c r="W42" s="319"/>
      <c r="X42" s="30" t="s">
        <v>66</v>
      </c>
      <c r="Y42" s="320" t="s">
        <v>121</v>
      </c>
      <c r="Z42" s="320"/>
      <c r="AA42" s="320"/>
    </row>
    <row r="43" spans="1:27" ht="39" customHeight="1" x14ac:dyDescent="0.45">
      <c r="A43" s="29">
        <v>36</v>
      </c>
      <c r="B43" s="313" t="s">
        <v>3</v>
      </c>
      <c r="C43" s="314"/>
      <c r="D43" s="314"/>
      <c r="E43" s="315"/>
      <c r="F43" s="307">
        <v>155737</v>
      </c>
      <c r="G43" s="307"/>
      <c r="H43" s="307"/>
      <c r="I43" s="307"/>
      <c r="J43" s="307">
        <v>15573</v>
      </c>
      <c r="K43" s="307"/>
      <c r="L43" s="307"/>
      <c r="M43" s="307">
        <f t="shared" si="5"/>
        <v>171310</v>
      </c>
      <c r="N43" s="307"/>
      <c r="O43" s="307"/>
      <c r="P43" s="307"/>
      <c r="Q43" s="316" t="s">
        <v>74</v>
      </c>
      <c r="R43" s="316"/>
      <c r="S43" s="316"/>
      <c r="T43" s="316"/>
      <c r="U43" s="317" t="s">
        <v>221</v>
      </c>
      <c r="V43" s="318"/>
      <c r="W43" s="319"/>
      <c r="X43" s="30" t="s">
        <v>47</v>
      </c>
      <c r="Y43" s="320" t="s">
        <v>228</v>
      </c>
      <c r="Z43" s="320"/>
      <c r="AA43" s="320"/>
    </row>
    <row r="44" spans="1:27" ht="39" customHeight="1" x14ac:dyDescent="0.45">
      <c r="A44" s="29">
        <v>37</v>
      </c>
      <c r="B44" s="313" t="s">
        <v>8</v>
      </c>
      <c r="C44" s="314"/>
      <c r="D44" s="314"/>
      <c r="E44" s="315"/>
      <c r="F44" s="307">
        <v>528390</v>
      </c>
      <c r="G44" s="307"/>
      <c r="H44" s="307"/>
      <c r="I44" s="307"/>
      <c r="J44" s="307">
        <f t="shared" si="2"/>
        <v>52839</v>
      </c>
      <c r="K44" s="307"/>
      <c r="L44" s="307"/>
      <c r="M44" s="307">
        <f t="shared" si="5"/>
        <v>581229</v>
      </c>
      <c r="N44" s="307"/>
      <c r="O44" s="307"/>
      <c r="P44" s="307"/>
      <c r="Q44" s="316" t="s">
        <v>74</v>
      </c>
      <c r="R44" s="316"/>
      <c r="S44" s="316"/>
      <c r="T44" s="316"/>
      <c r="U44" s="317" t="s">
        <v>125</v>
      </c>
      <c r="V44" s="318"/>
      <c r="W44" s="319"/>
      <c r="X44" s="30" t="s">
        <v>47</v>
      </c>
      <c r="Y44" s="320" t="s">
        <v>126</v>
      </c>
      <c r="Z44" s="320"/>
      <c r="AA44" s="320"/>
    </row>
    <row r="45" spans="1:27" ht="39" customHeight="1" x14ac:dyDescent="0.45">
      <c r="A45" s="29">
        <v>38</v>
      </c>
      <c r="B45" s="313" t="s">
        <v>10</v>
      </c>
      <c r="C45" s="314"/>
      <c r="D45" s="314"/>
      <c r="E45" s="315"/>
      <c r="F45" s="307">
        <v>490048</v>
      </c>
      <c r="G45" s="307"/>
      <c r="H45" s="307"/>
      <c r="I45" s="307"/>
      <c r="J45" s="307">
        <f t="shared" si="2"/>
        <v>49004.800000000003</v>
      </c>
      <c r="K45" s="307"/>
      <c r="L45" s="307"/>
      <c r="M45" s="307">
        <f t="shared" si="5"/>
        <v>539052.80000000005</v>
      </c>
      <c r="N45" s="307"/>
      <c r="O45" s="307"/>
      <c r="P45" s="307"/>
      <c r="Q45" s="316" t="s">
        <v>127</v>
      </c>
      <c r="R45" s="316"/>
      <c r="S45" s="316"/>
      <c r="T45" s="316"/>
      <c r="U45" s="317" t="s">
        <v>128</v>
      </c>
      <c r="V45" s="318"/>
      <c r="W45" s="319"/>
      <c r="X45" s="30" t="s">
        <v>47</v>
      </c>
      <c r="Y45" s="320" t="s">
        <v>129</v>
      </c>
      <c r="Z45" s="320"/>
      <c r="AA45" s="320"/>
    </row>
    <row r="46" spans="1:27" ht="39" customHeight="1" x14ac:dyDescent="0.45">
      <c r="A46" s="29">
        <v>39</v>
      </c>
      <c r="B46" s="313" t="s">
        <v>5</v>
      </c>
      <c r="C46" s="314"/>
      <c r="D46" s="314"/>
      <c r="E46" s="315"/>
      <c r="F46" s="307">
        <v>464600</v>
      </c>
      <c r="G46" s="307"/>
      <c r="H46" s="307"/>
      <c r="I46" s="307"/>
      <c r="J46" s="322">
        <f t="shared" si="2"/>
        <v>46460</v>
      </c>
      <c r="K46" s="322"/>
      <c r="L46" s="322"/>
      <c r="M46" s="322">
        <f t="shared" si="5"/>
        <v>511060</v>
      </c>
      <c r="N46" s="322"/>
      <c r="O46" s="322"/>
      <c r="P46" s="322"/>
      <c r="Q46" s="316" t="s">
        <v>127</v>
      </c>
      <c r="R46" s="316"/>
      <c r="S46" s="316"/>
      <c r="T46" s="316"/>
      <c r="U46" s="317" t="s">
        <v>270</v>
      </c>
      <c r="V46" s="318"/>
      <c r="W46" s="319"/>
      <c r="X46" s="30" t="s">
        <v>47</v>
      </c>
      <c r="Y46" s="320" t="s">
        <v>271</v>
      </c>
      <c r="Z46" s="320"/>
      <c r="AA46" s="320"/>
    </row>
    <row r="47" spans="1:27" ht="39" customHeight="1" x14ac:dyDescent="0.45">
      <c r="A47" s="29">
        <v>40</v>
      </c>
      <c r="B47" s="313" t="s">
        <v>17</v>
      </c>
      <c r="C47" s="314"/>
      <c r="D47" s="314"/>
      <c r="E47" s="315"/>
      <c r="F47" s="322">
        <v>245960</v>
      </c>
      <c r="G47" s="322"/>
      <c r="H47" s="322"/>
      <c r="I47" s="322"/>
      <c r="J47" s="322">
        <f t="shared" si="2"/>
        <v>24596</v>
      </c>
      <c r="K47" s="322"/>
      <c r="L47" s="322"/>
      <c r="M47" s="322">
        <f t="shared" si="5"/>
        <v>270556</v>
      </c>
      <c r="N47" s="322"/>
      <c r="O47" s="322"/>
      <c r="P47" s="322"/>
      <c r="Q47" s="316" t="s">
        <v>88</v>
      </c>
      <c r="R47" s="316"/>
      <c r="S47" s="316"/>
      <c r="T47" s="316"/>
      <c r="U47" s="317" t="s">
        <v>130</v>
      </c>
      <c r="V47" s="318"/>
      <c r="W47" s="319"/>
      <c r="X47" s="30" t="s">
        <v>47</v>
      </c>
      <c r="Y47" s="320" t="s">
        <v>131</v>
      </c>
      <c r="Z47" s="320"/>
      <c r="AA47" s="320"/>
    </row>
    <row r="48" spans="1:27" ht="39" customHeight="1" x14ac:dyDescent="0.45">
      <c r="A48" s="29">
        <v>42</v>
      </c>
      <c r="B48" s="313" t="s">
        <v>43</v>
      </c>
      <c r="C48" s="314"/>
      <c r="D48" s="314"/>
      <c r="E48" s="315"/>
      <c r="F48" s="322">
        <v>173040</v>
      </c>
      <c r="G48" s="322"/>
      <c r="H48" s="322"/>
      <c r="I48" s="322"/>
      <c r="J48" s="322">
        <f>F48*0.1</f>
        <v>17304</v>
      </c>
      <c r="K48" s="322"/>
      <c r="L48" s="322"/>
      <c r="M48" s="322">
        <f>F48+J48</f>
        <v>190344</v>
      </c>
      <c r="N48" s="322"/>
      <c r="O48" s="322"/>
      <c r="P48" s="322"/>
      <c r="Q48" s="316" t="s">
        <v>68</v>
      </c>
      <c r="R48" s="316"/>
      <c r="S48" s="316"/>
      <c r="T48" s="316"/>
      <c r="U48" s="317" t="s">
        <v>132</v>
      </c>
      <c r="V48" s="318"/>
      <c r="W48" s="319"/>
      <c r="X48" s="30" t="s">
        <v>47</v>
      </c>
      <c r="Y48" s="320" t="s">
        <v>133</v>
      </c>
      <c r="Z48" s="320"/>
      <c r="AA48" s="320"/>
    </row>
    <row r="49" spans="1:42" ht="39" customHeight="1" x14ac:dyDescent="0.45">
      <c r="A49" s="29"/>
      <c r="B49" s="313" t="s">
        <v>154</v>
      </c>
      <c r="C49" s="314"/>
      <c r="D49" s="314"/>
      <c r="E49" s="315"/>
      <c r="F49" s="322">
        <v>320130</v>
      </c>
      <c r="G49" s="322"/>
      <c r="H49" s="322"/>
      <c r="I49" s="322"/>
      <c r="J49" s="322">
        <v>29930</v>
      </c>
      <c r="K49" s="322"/>
      <c r="L49" s="322"/>
      <c r="M49" s="322">
        <f>F49+J49</f>
        <v>350060</v>
      </c>
      <c r="N49" s="322"/>
      <c r="O49" s="322"/>
      <c r="P49" s="322"/>
      <c r="Q49" s="316" t="s">
        <v>155</v>
      </c>
      <c r="R49" s="316"/>
      <c r="S49" s="316"/>
      <c r="T49" s="316"/>
      <c r="U49" s="317" t="s">
        <v>156</v>
      </c>
      <c r="V49" s="318"/>
      <c r="W49" s="319"/>
      <c r="X49" s="30" t="s">
        <v>47</v>
      </c>
      <c r="Y49" s="320" t="s">
        <v>157</v>
      </c>
      <c r="Z49" s="320"/>
      <c r="AA49" s="320"/>
    </row>
    <row r="50" spans="1:42" ht="39" customHeight="1" x14ac:dyDescent="0.45">
      <c r="A50" s="29" t="s">
        <v>274</v>
      </c>
      <c r="B50" s="313" t="s">
        <v>140</v>
      </c>
      <c r="C50" s="314"/>
      <c r="D50" s="314"/>
      <c r="E50" s="315"/>
      <c r="F50" s="322">
        <f>M50/1.1</f>
        <v>81818.181818181809</v>
      </c>
      <c r="G50" s="322"/>
      <c r="H50" s="322"/>
      <c r="I50" s="322"/>
      <c r="J50" s="322">
        <f>F50*0.1</f>
        <v>8181.8181818181811</v>
      </c>
      <c r="K50" s="322"/>
      <c r="L50" s="322"/>
      <c r="M50" s="322">
        <v>90000</v>
      </c>
      <c r="N50" s="322"/>
      <c r="O50" s="322"/>
      <c r="P50" s="322"/>
      <c r="Q50" s="321" t="s">
        <v>51</v>
      </c>
      <c r="R50" s="321"/>
      <c r="S50" s="321"/>
      <c r="T50" s="321"/>
      <c r="U50" s="317" t="s">
        <v>141</v>
      </c>
      <c r="V50" s="318"/>
      <c r="W50" s="319"/>
      <c r="X50" s="30" t="s">
        <v>47</v>
      </c>
      <c r="Y50" s="320" t="s">
        <v>142</v>
      </c>
      <c r="Z50" s="320"/>
      <c r="AA50" s="320"/>
    </row>
    <row r="51" spans="1:42" ht="39" customHeight="1" x14ac:dyDescent="0.45">
      <c r="A51" s="29" t="s">
        <v>275</v>
      </c>
      <c r="B51" s="313" t="s">
        <v>148</v>
      </c>
      <c r="C51" s="314"/>
      <c r="D51" s="314"/>
      <c r="E51" s="315"/>
      <c r="F51" s="322">
        <v>97700</v>
      </c>
      <c r="G51" s="322"/>
      <c r="H51" s="322"/>
      <c r="I51" s="322"/>
      <c r="J51" s="322">
        <f>F51*0.1</f>
        <v>9770</v>
      </c>
      <c r="K51" s="322"/>
      <c r="L51" s="322"/>
      <c r="M51" s="322">
        <f>F51+J51</f>
        <v>107470</v>
      </c>
      <c r="N51" s="322"/>
      <c r="O51" s="322"/>
      <c r="P51" s="322"/>
      <c r="Q51" s="316" t="s">
        <v>135</v>
      </c>
      <c r="R51" s="316"/>
      <c r="S51" s="316"/>
      <c r="T51" s="316"/>
      <c r="U51" s="317" t="s">
        <v>149</v>
      </c>
      <c r="V51" s="318"/>
      <c r="W51" s="319"/>
      <c r="X51" s="30" t="s">
        <v>66</v>
      </c>
      <c r="Y51" s="320" t="s">
        <v>150</v>
      </c>
      <c r="Z51" s="320"/>
      <c r="AA51" s="320"/>
    </row>
    <row r="52" spans="1:42" ht="39" customHeight="1" x14ac:dyDescent="0.45">
      <c r="A52" s="29" t="s">
        <v>276</v>
      </c>
      <c r="B52" s="313" t="s">
        <v>144</v>
      </c>
      <c r="C52" s="314"/>
      <c r="D52" s="314"/>
      <c r="E52" s="315"/>
      <c r="F52" s="322">
        <v>724100</v>
      </c>
      <c r="G52" s="322"/>
      <c r="H52" s="322"/>
      <c r="I52" s="322"/>
      <c r="J52" s="322">
        <v>65850</v>
      </c>
      <c r="K52" s="322"/>
      <c r="L52" s="322"/>
      <c r="M52" s="322">
        <f>F52+J52</f>
        <v>789950</v>
      </c>
      <c r="N52" s="322"/>
      <c r="O52" s="322"/>
      <c r="P52" s="322"/>
      <c r="Q52" s="316" t="s">
        <v>151</v>
      </c>
      <c r="R52" s="316"/>
      <c r="S52" s="316"/>
      <c r="T52" s="316"/>
      <c r="U52" s="317" t="s">
        <v>152</v>
      </c>
      <c r="V52" s="318"/>
      <c r="W52" s="319"/>
      <c r="X52" s="30" t="s">
        <v>66</v>
      </c>
      <c r="Y52" s="320" t="s">
        <v>153</v>
      </c>
      <c r="Z52" s="320"/>
      <c r="AA52" s="320"/>
    </row>
    <row r="53" spans="1:42" ht="39" customHeight="1" x14ac:dyDescent="0.45">
      <c r="A53" s="29" t="s">
        <v>277</v>
      </c>
      <c r="B53" s="313" t="s">
        <v>139</v>
      </c>
      <c r="C53" s="314"/>
      <c r="D53" s="314"/>
      <c r="E53" s="315"/>
      <c r="F53" s="332">
        <v>2980400</v>
      </c>
      <c r="G53" s="333"/>
      <c r="H53" s="333"/>
      <c r="I53" s="334"/>
      <c r="J53" s="332">
        <f>F53*0.1</f>
        <v>298040</v>
      </c>
      <c r="K53" s="333"/>
      <c r="L53" s="334"/>
      <c r="M53" s="332">
        <f>F53+J53</f>
        <v>3278440</v>
      </c>
      <c r="N53" s="333"/>
      <c r="O53" s="333"/>
      <c r="P53" s="334"/>
      <c r="Q53" s="316" t="s">
        <v>71</v>
      </c>
      <c r="R53" s="316"/>
      <c r="S53" s="316"/>
      <c r="T53" s="316"/>
      <c r="U53" s="317" t="s">
        <v>272</v>
      </c>
      <c r="V53" s="318"/>
      <c r="W53" s="319"/>
      <c r="X53" s="30" t="s">
        <v>47</v>
      </c>
      <c r="Y53" s="320" t="s">
        <v>143</v>
      </c>
      <c r="Z53" s="320"/>
      <c r="AA53" s="320"/>
    </row>
    <row r="54" spans="1:42" ht="39" customHeight="1" x14ac:dyDescent="0.45">
      <c r="A54" s="29" t="s">
        <v>278</v>
      </c>
      <c r="B54" s="313" t="s">
        <v>145</v>
      </c>
      <c r="C54" s="314"/>
      <c r="D54" s="314"/>
      <c r="E54" s="315"/>
      <c r="F54" s="332">
        <v>691680</v>
      </c>
      <c r="G54" s="333"/>
      <c r="H54" s="333"/>
      <c r="I54" s="334"/>
      <c r="J54" s="332">
        <f t="shared" si="2"/>
        <v>69168</v>
      </c>
      <c r="K54" s="333"/>
      <c r="L54" s="334"/>
      <c r="M54" s="332">
        <f t="shared" si="5"/>
        <v>760848</v>
      </c>
      <c r="N54" s="333"/>
      <c r="O54" s="333"/>
      <c r="P54" s="334"/>
      <c r="Q54" s="316" t="s">
        <v>234</v>
      </c>
      <c r="R54" s="316"/>
      <c r="S54" s="316"/>
      <c r="T54" s="316"/>
      <c r="U54" s="317" t="s">
        <v>235</v>
      </c>
      <c r="V54" s="318"/>
      <c r="W54" s="319"/>
      <c r="X54" s="30" t="s">
        <v>47</v>
      </c>
      <c r="Y54" s="320" t="s">
        <v>236</v>
      </c>
      <c r="Z54" s="320"/>
      <c r="AA54" s="320"/>
    </row>
    <row r="55" spans="1:42" ht="39" customHeight="1" thickBot="1" x14ac:dyDescent="0.5">
      <c r="A55" s="29" t="s">
        <v>279</v>
      </c>
      <c r="B55" s="313" t="s">
        <v>146</v>
      </c>
      <c r="C55" s="314"/>
      <c r="D55" s="314"/>
      <c r="E55" s="315"/>
      <c r="F55" s="322">
        <v>234000</v>
      </c>
      <c r="G55" s="322"/>
      <c r="H55" s="322"/>
      <c r="I55" s="322"/>
      <c r="J55" s="322">
        <f t="shared" si="2"/>
        <v>23400</v>
      </c>
      <c r="K55" s="322"/>
      <c r="L55" s="322"/>
      <c r="M55" s="322">
        <f t="shared" si="5"/>
        <v>257400</v>
      </c>
      <c r="N55" s="322"/>
      <c r="O55" s="322"/>
      <c r="P55" s="322"/>
      <c r="Q55" s="316" t="s">
        <v>85</v>
      </c>
      <c r="R55" s="316"/>
      <c r="S55" s="316"/>
      <c r="T55" s="316"/>
      <c r="U55" s="317" t="s">
        <v>273</v>
      </c>
      <c r="V55" s="318"/>
      <c r="W55" s="319"/>
      <c r="X55" s="30" t="s">
        <v>47</v>
      </c>
      <c r="Y55" s="320" t="s">
        <v>147</v>
      </c>
      <c r="Z55" s="320"/>
      <c r="AA55" s="320"/>
      <c r="AC55" s="26">
        <v>43</v>
      </c>
    </row>
    <row r="56" spans="1:42" ht="39" customHeight="1" thickBot="1" x14ac:dyDescent="0.5">
      <c r="A56" s="378"/>
      <c r="B56" s="378"/>
      <c r="C56" s="378"/>
      <c r="D56" s="378"/>
      <c r="E56" s="378"/>
      <c r="F56" s="378"/>
      <c r="G56" s="378"/>
      <c r="H56" s="378"/>
      <c r="I56" s="378"/>
      <c r="J56" s="378"/>
      <c r="K56" s="378"/>
      <c r="L56" s="379"/>
      <c r="M56" s="380">
        <f>SUM(M38:M55)</f>
        <v>9880660.0999999996</v>
      </c>
      <c r="N56" s="381"/>
      <c r="O56" s="381"/>
      <c r="P56" s="382"/>
      <c r="Q56" s="330"/>
      <c r="R56" s="331"/>
      <c r="S56" s="331"/>
      <c r="T56" s="331"/>
      <c r="U56" s="331"/>
      <c r="V56" s="331"/>
      <c r="W56" s="331"/>
      <c r="X56" s="331"/>
      <c r="Y56" s="331"/>
      <c r="Z56" s="331"/>
      <c r="AA56" s="331"/>
    </row>
    <row r="57" spans="1:42" ht="39.6" customHeight="1" thickBot="1" x14ac:dyDescent="0.5">
      <c r="A57" s="283"/>
      <c r="B57" s="283"/>
      <c r="C57" s="283"/>
      <c r="D57" s="283"/>
      <c r="E57" s="283"/>
      <c r="F57" s="283"/>
      <c r="G57" s="283"/>
      <c r="H57" s="283"/>
      <c r="I57" s="283"/>
      <c r="J57" s="283"/>
      <c r="K57" s="283"/>
      <c r="L57" s="283"/>
      <c r="M57" s="283"/>
      <c r="N57" s="283"/>
      <c r="O57" s="283"/>
      <c r="P57" s="283"/>
      <c r="Q57" s="283"/>
      <c r="R57" s="283"/>
      <c r="S57" s="283"/>
      <c r="T57" s="283"/>
      <c r="U57" s="283"/>
      <c r="V57" s="283"/>
      <c r="W57" s="283"/>
      <c r="X57" s="283"/>
      <c r="Y57" s="283"/>
      <c r="Z57" s="283"/>
      <c r="AA57" s="283"/>
    </row>
    <row r="58" spans="1:42" ht="39.6" customHeight="1" x14ac:dyDescent="0.45">
      <c r="A58" s="247" t="s">
        <v>280</v>
      </c>
      <c r="B58" s="280" t="s">
        <v>265</v>
      </c>
      <c r="C58" s="251"/>
      <c r="D58" s="251"/>
      <c r="E58" s="281"/>
      <c r="F58" s="276">
        <v>2738986</v>
      </c>
      <c r="G58" s="276"/>
      <c r="H58" s="276"/>
      <c r="I58" s="276"/>
      <c r="J58" s="276">
        <f>F58*0.1</f>
        <v>273898.60000000003</v>
      </c>
      <c r="K58" s="276"/>
      <c r="L58" s="276"/>
      <c r="M58" s="324">
        <f>F58+J58+F59+J59</f>
        <v>3312964.6</v>
      </c>
      <c r="N58" s="325"/>
      <c r="O58" s="325"/>
      <c r="P58" s="326"/>
      <c r="Q58" s="285" t="s">
        <v>52</v>
      </c>
      <c r="R58" s="286"/>
      <c r="S58" s="286"/>
      <c r="T58" s="287"/>
      <c r="U58" s="285" t="s">
        <v>80</v>
      </c>
      <c r="V58" s="286"/>
      <c r="W58" s="287"/>
      <c r="X58" s="291" t="s">
        <v>47</v>
      </c>
      <c r="Y58" s="293" t="s">
        <v>81</v>
      </c>
      <c r="Z58" s="294"/>
      <c r="AA58" s="295"/>
      <c r="AK58" s="241">
        <f>AC55*770</f>
        <v>33110</v>
      </c>
      <c r="AL58" s="242"/>
      <c r="AM58" s="242"/>
      <c r="AN58" s="242"/>
      <c r="AO58" s="242"/>
      <c r="AP58" s="243"/>
    </row>
    <row r="59" spans="1:42" ht="39.6" customHeight="1" thickBot="1" x14ac:dyDescent="0.5">
      <c r="A59" s="248"/>
      <c r="B59" s="282"/>
      <c r="C59" s="283"/>
      <c r="D59" s="283"/>
      <c r="E59" s="284"/>
      <c r="F59" s="356">
        <v>272800</v>
      </c>
      <c r="G59" s="356"/>
      <c r="H59" s="356"/>
      <c r="I59" s="356"/>
      <c r="J59" s="383">
        <f>F59*0.1</f>
        <v>27280</v>
      </c>
      <c r="K59" s="384"/>
      <c r="L59" s="385"/>
      <c r="M59" s="327"/>
      <c r="N59" s="328"/>
      <c r="O59" s="328"/>
      <c r="P59" s="329"/>
      <c r="Q59" s="288"/>
      <c r="R59" s="289"/>
      <c r="S59" s="289"/>
      <c r="T59" s="290"/>
      <c r="U59" s="288"/>
      <c r="V59" s="289"/>
      <c r="W59" s="290"/>
      <c r="X59" s="292"/>
      <c r="Y59" s="296"/>
      <c r="Z59" s="297"/>
      <c r="AA59" s="298"/>
      <c r="AK59" s="244"/>
      <c r="AL59" s="245"/>
      <c r="AM59" s="245"/>
      <c r="AN59" s="245"/>
      <c r="AO59" s="245"/>
      <c r="AP59" s="246"/>
    </row>
    <row r="60" spans="1:42" ht="39.6" customHeight="1" thickBot="1" x14ac:dyDescent="0.5">
      <c r="A60" s="249"/>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E60" s="275" t="s">
        <v>286</v>
      </c>
      <c r="AF60" s="275"/>
      <c r="AG60" s="275"/>
    </row>
    <row r="61" spans="1:42" ht="39.6" customHeight="1" x14ac:dyDescent="0.45">
      <c r="A61" s="247" t="s">
        <v>281</v>
      </c>
      <c r="B61" s="280" t="s">
        <v>264</v>
      </c>
      <c r="C61" s="251"/>
      <c r="D61" s="251"/>
      <c r="E61" s="281"/>
      <c r="F61" s="276">
        <v>7913955</v>
      </c>
      <c r="G61" s="276"/>
      <c r="H61" s="276"/>
      <c r="I61" s="276"/>
      <c r="J61" s="276">
        <f>F61*0.1</f>
        <v>791395.5</v>
      </c>
      <c r="K61" s="276"/>
      <c r="L61" s="276"/>
      <c r="M61" s="277">
        <f>F61+J6</f>
        <v>7960113</v>
      </c>
      <c r="N61" s="278"/>
      <c r="O61" s="278"/>
      <c r="P61" s="279"/>
      <c r="Q61" s="285" t="s">
        <v>85</v>
      </c>
      <c r="R61" s="286"/>
      <c r="S61" s="286"/>
      <c r="T61" s="287"/>
      <c r="U61" s="285" t="s">
        <v>86</v>
      </c>
      <c r="V61" s="286"/>
      <c r="W61" s="287"/>
      <c r="X61" s="291" t="s">
        <v>47</v>
      </c>
      <c r="Y61" s="293" t="s">
        <v>87</v>
      </c>
      <c r="Z61" s="294"/>
      <c r="AA61" s="295"/>
      <c r="AE61" s="235">
        <f>AC55*440</f>
        <v>18920</v>
      </c>
      <c r="AF61" s="236"/>
      <c r="AG61" s="236"/>
      <c r="AH61" s="236"/>
      <c r="AI61" s="236"/>
      <c r="AJ61" s="237"/>
      <c r="AK61" s="235">
        <f>AC55*220</f>
        <v>9460</v>
      </c>
      <c r="AL61" s="236"/>
      <c r="AM61" s="236"/>
      <c r="AN61" s="236"/>
      <c r="AO61" s="236"/>
      <c r="AP61" s="237"/>
    </row>
    <row r="62" spans="1:42" ht="39.6" customHeight="1" thickBot="1" x14ac:dyDescent="0.5">
      <c r="A62" s="248"/>
      <c r="B62" s="282"/>
      <c r="C62" s="283"/>
      <c r="D62" s="283"/>
      <c r="E62" s="284"/>
      <c r="F62" s="356">
        <v>3460000</v>
      </c>
      <c r="G62" s="356"/>
      <c r="H62" s="356"/>
      <c r="I62" s="356"/>
      <c r="J62" s="383">
        <f>F62*0.1</f>
        <v>346000</v>
      </c>
      <c r="K62" s="384"/>
      <c r="L62" s="385"/>
      <c r="M62" s="386">
        <f>F162+J62</f>
        <v>346000</v>
      </c>
      <c r="N62" s="387"/>
      <c r="O62" s="387"/>
      <c r="P62" s="388"/>
      <c r="Q62" s="288"/>
      <c r="R62" s="289"/>
      <c r="S62" s="289"/>
      <c r="T62" s="290"/>
      <c r="U62" s="288"/>
      <c r="V62" s="289"/>
      <c r="W62" s="290"/>
      <c r="X62" s="292"/>
      <c r="Y62" s="296"/>
      <c r="Z62" s="297"/>
      <c r="AA62" s="298"/>
      <c r="AE62" s="238"/>
      <c r="AF62" s="239"/>
      <c r="AG62" s="239"/>
      <c r="AH62" s="239"/>
      <c r="AI62" s="239"/>
      <c r="AJ62" s="240"/>
      <c r="AK62" s="238"/>
      <c r="AL62" s="239"/>
      <c r="AM62" s="239"/>
      <c r="AN62" s="239"/>
      <c r="AO62" s="239"/>
      <c r="AP62" s="240"/>
    </row>
    <row r="63" spans="1:42" ht="39.6" customHeight="1" thickBot="1" x14ac:dyDescent="0.5">
      <c r="F63" s="35"/>
      <c r="G63" s="35"/>
      <c r="H63" s="35"/>
      <c r="I63" s="35"/>
      <c r="J63" s="35"/>
      <c r="K63" s="35"/>
      <c r="L63" s="35"/>
      <c r="M63" s="35"/>
      <c r="N63" s="35"/>
      <c r="O63" s="35"/>
      <c r="P63" s="35"/>
      <c r="Q63" s="35"/>
      <c r="R63" s="35"/>
    </row>
    <row r="64" spans="1:42" ht="39.6" customHeight="1" x14ac:dyDescent="0.45">
      <c r="A64" s="247" t="s">
        <v>282</v>
      </c>
      <c r="B64" s="280" t="s">
        <v>237</v>
      </c>
      <c r="C64" s="251"/>
      <c r="D64" s="251"/>
      <c r="E64" s="281"/>
      <c r="F64" s="276">
        <v>7000000</v>
      </c>
      <c r="G64" s="276"/>
      <c r="H64" s="276"/>
      <c r="I64" s="276"/>
      <c r="J64" s="276">
        <f t="shared" ref="J64:J68" si="6">F64*0.1</f>
        <v>700000</v>
      </c>
      <c r="K64" s="276"/>
      <c r="L64" s="276"/>
      <c r="M64" s="252">
        <f>F64+J64+F65+J65</f>
        <v>10395000</v>
      </c>
      <c r="N64" s="253"/>
      <c r="O64" s="253"/>
      <c r="P64" s="254"/>
      <c r="Q64" s="372" t="s">
        <v>51</v>
      </c>
      <c r="R64" s="373"/>
      <c r="S64" s="373"/>
      <c r="T64" s="374"/>
      <c r="U64" s="285" t="s">
        <v>225</v>
      </c>
      <c r="V64" s="286"/>
      <c r="W64" s="287"/>
      <c r="X64" s="291" t="s">
        <v>47</v>
      </c>
      <c r="Y64" s="293" t="s">
        <v>226</v>
      </c>
      <c r="Z64" s="294"/>
      <c r="AA64" s="295"/>
      <c r="AD64" s="258">
        <f>M19+M35+M56+F59+J59+F62+J62+M64+M67+F61+J61+F58+J58</f>
        <v>64057141.100000001</v>
      </c>
      <c r="AE64" s="259"/>
      <c r="AF64" s="259"/>
      <c r="AG64" s="259"/>
      <c r="AH64" s="259"/>
      <c r="AI64" s="259"/>
      <c r="AJ64" s="259"/>
      <c r="AK64" s="260"/>
    </row>
    <row r="65" spans="1:50" ht="39.6" customHeight="1" thickBot="1" x14ac:dyDescent="0.5">
      <c r="A65" s="248"/>
      <c r="B65" s="282"/>
      <c r="C65" s="283"/>
      <c r="D65" s="283"/>
      <c r="E65" s="284"/>
      <c r="F65" s="356">
        <v>2450000</v>
      </c>
      <c r="G65" s="356"/>
      <c r="H65" s="356"/>
      <c r="I65" s="356"/>
      <c r="J65" s="346">
        <f t="shared" si="6"/>
        <v>245000</v>
      </c>
      <c r="K65" s="346"/>
      <c r="L65" s="346"/>
      <c r="M65" s="255"/>
      <c r="N65" s="256"/>
      <c r="O65" s="256"/>
      <c r="P65" s="257"/>
      <c r="Q65" s="375"/>
      <c r="R65" s="376"/>
      <c r="S65" s="376"/>
      <c r="T65" s="377"/>
      <c r="U65" s="288"/>
      <c r="V65" s="289"/>
      <c r="W65" s="290"/>
      <c r="X65" s="292"/>
      <c r="Y65" s="296"/>
      <c r="Z65" s="297"/>
      <c r="AA65" s="298"/>
      <c r="AD65" s="261"/>
      <c r="AE65" s="262"/>
      <c r="AF65" s="262"/>
      <c r="AG65" s="262"/>
      <c r="AH65" s="262"/>
      <c r="AI65" s="262"/>
      <c r="AJ65" s="262"/>
      <c r="AK65" s="263"/>
    </row>
    <row r="66" spans="1:50" ht="39.6" customHeight="1" thickBot="1" x14ac:dyDescent="0.5">
      <c r="A66" s="250"/>
      <c r="B66" s="250"/>
      <c r="C66" s="250"/>
      <c r="D66" s="250"/>
      <c r="E66" s="250"/>
      <c r="F66" s="250"/>
      <c r="G66" s="250"/>
      <c r="H66" s="250"/>
      <c r="I66" s="250"/>
      <c r="J66" s="250"/>
      <c r="K66" s="250"/>
      <c r="L66" s="250"/>
      <c r="M66" s="250"/>
      <c r="N66" s="250"/>
      <c r="O66" s="250"/>
      <c r="P66" s="250"/>
      <c r="Q66" s="250"/>
      <c r="R66" s="250"/>
      <c r="S66" s="250"/>
      <c r="T66" s="250"/>
      <c r="U66" s="250"/>
      <c r="V66" s="250"/>
      <c r="W66" s="250"/>
      <c r="X66" s="250"/>
      <c r="Y66" s="250"/>
      <c r="Z66" s="250"/>
      <c r="AA66" s="250"/>
      <c r="AD66" s="264"/>
      <c r="AE66" s="265"/>
      <c r="AF66" s="265"/>
      <c r="AG66" s="265"/>
      <c r="AH66" s="265"/>
      <c r="AI66" s="265"/>
      <c r="AJ66" s="265"/>
      <c r="AK66" s="266"/>
    </row>
    <row r="67" spans="1:50" ht="39.6" customHeight="1" thickBot="1" x14ac:dyDescent="0.5">
      <c r="A67" s="247" t="s">
        <v>283</v>
      </c>
      <c r="B67" s="280" t="s">
        <v>171</v>
      </c>
      <c r="C67" s="251"/>
      <c r="D67" s="251"/>
      <c r="E67" s="281"/>
      <c r="F67" s="276">
        <v>3470000</v>
      </c>
      <c r="G67" s="276"/>
      <c r="H67" s="276"/>
      <c r="I67" s="276"/>
      <c r="J67" s="276">
        <f t="shared" si="6"/>
        <v>347000</v>
      </c>
      <c r="K67" s="276"/>
      <c r="L67" s="276"/>
      <c r="M67" s="324">
        <f>F67+J67+F68+J68</f>
        <v>8107000</v>
      </c>
      <c r="N67" s="325"/>
      <c r="O67" s="325"/>
      <c r="P67" s="326"/>
      <c r="Q67" s="285" t="s">
        <v>112</v>
      </c>
      <c r="R67" s="286"/>
      <c r="S67" s="286"/>
      <c r="T67" s="287"/>
      <c r="U67" s="285" t="s">
        <v>95</v>
      </c>
      <c r="V67" s="286"/>
      <c r="W67" s="287"/>
      <c r="X67" s="291" t="s">
        <v>47</v>
      </c>
      <c r="Y67" s="293" t="s">
        <v>172</v>
      </c>
      <c r="Z67" s="294"/>
      <c r="AA67" s="295"/>
    </row>
    <row r="68" spans="1:50" ht="39.6" customHeight="1" thickBot="1" x14ac:dyDescent="0.5">
      <c r="A68" s="248"/>
      <c r="B68" s="282"/>
      <c r="C68" s="283"/>
      <c r="D68" s="283"/>
      <c r="E68" s="284"/>
      <c r="F68" s="356">
        <v>3900000</v>
      </c>
      <c r="G68" s="356"/>
      <c r="H68" s="356"/>
      <c r="I68" s="356"/>
      <c r="J68" s="346">
        <f t="shared" si="6"/>
        <v>390000</v>
      </c>
      <c r="K68" s="346"/>
      <c r="L68" s="346"/>
      <c r="M68" s="327"/>
      <c r="N68" s="328"/>
      <c r="O68" s="328"/>
      <c r="P68" s="329"/>
      <c r="Q68" s="288"/>
      <c r="R68" s="289"/>
      <c r="S68" s="289"/>
      <c r="T68" s="290"/>
      <c r="U68" s="288"/>
      <c r="V68" s="289"/>
      <c r="W68" s="290"/>
      <c r="X68" s="292"/>
      <c r="Y68" s="296"/>
      <c r="Z68" s="297"/>
      <c r="AA68" s="298"/>
      <c r="AD68" s="258">
        <f>M70+M73</f>
        <v>82574008</v>
      </c>
      <c r="AE68" s="267"/>
      <c r="AF68" s="267"/>
      <c r="AG68" s="267"/>
      <c r="AH68" s="267"/>
      <c r="AI68" s="267"/>
      <c r="AJ68" s="267"/>
      <c r="AK68" s="268"/>
    </row>
    <row r="69" spans="1:50" ht="39.6" customHeight="1" thickBot="1" x14ac:dyDescent="0.5">
      <c r="AD69" s="269"/>
      <c r="AE69" s="270"/>
      <c r="AF69" s="270"/>
      <c r="AG69" s="270"/>
      <c r="AH69" s="270"/>
      <c r="AI69" s="270"/>
      <c r="AJ69" s="270"/>
      <c r="AK69" s="271"/>
      <c r="AO69" s="226">
        <f>AD72+AD68+AD64</f>
        <v>146631149.09999999</v>
      </c>
      <c r="AP69" s="227"/>
      <c r="AQ69" s="227"/>
      <c r="AR69" s="227"/>
      <c r="AS69" s="227"/>
      <c r="AT69" s="227"/>
      <c r="AU69" s="227"/>
      <c r="AV69" s="227"/>
      <c r="AW69" s="227"/>
      <c r="AX69" s="228"/>
    </row>
    <row r="70" spans="1:50" ht="39.6" customHeight="1" thickBot="1" x14ac:dyDescent="0.5">
      <c r="A70" s="247" t="s">
        <v>284</v>
      </c>
      <c r="B70" s="280" t="s">
        <v>134</v>
      </c>
      <c r="C70" s="251"/>
      <c r="D70" s="251"/>
      <c r="E70" s="281"/>
      <c r="F70" s="276">
        <v>14400000</v>
      </c>
      <c r="G70" s="276"/>
      <c r="H70" s="276"/>
      <c r="I70" s="276"/>
      <c r="J70" s="276">
        <f>F70*0.1</f>
        <v>1440000</v>
      </c>
      <c r="K70" s="276"/>
      <c r="L70" s="276"/>
      <c r="M70" s="357">
        <f>F70+J70+F71+J71</f>
        <v>31790000</v>
      </c>
      <c r="N70" s="358"/>
      <c r="O70" s="358"/>
      <c r="P70" s="359"/>
      <c r="Q70" s="285" t="s">
        <v>135</v>
      </c>
      <c r="R70" s="286"/>
      <c r="S70" s="286"/>
      <c r="T70" s="287"/>
      <c r="U70" s="285" t="s">
        <v>136</v>
      </c>
      <c r="V70" s="286"/>
      <c r="W70" s="287"/>
      <c r="X70" s="291" t="s">
        <v>47</v>
      </c>
      <c r="Y70" s="293" t="s">
        <v>137</v>
      </c>
      <c r="Z70" s="294"/>
      <c r="AA70" s="295"/>
      <c r="AD70" s="272"/>
      <c r="AE70" s="273"/>
      <c r="AF70" s="273"/>
      <c r="AG70" s="273"/>
      <c r="AH70" s="273"/>
      <c r="AI70" s="273"/>
      <c r="AJ70" s="273"/>
      <c r="AK70" s="274"/>
      <c r="AO70" s="229"/>
      <c r="AP70" s="230"/>
      <c r="AQ70" s="230"/>
      <c r="AR70" s="230"/>
      <c r="AS70" s="230"/>
      <c r="AT70" s="230"/>
      <c r="AU70" s="230"/>
      <c r="AV70" s="230"/>
      <c r="AW70" s="230"/>
      <c r="AX70" s="231"/>
    </row>
    <row r="71" spans="1:50" ht="39.6" customHeight="1" thickBot="1" x14ac:dyDescent="0.5">
      <c r="A71" s="248"/>
      <c r="B71" s="282"/>
      <c r="C71" s="283"/>
      <c r="D71" s="283"/>
      <c r="E71" s="284"/>
      <c r="F71" s="356">
        <v>14500000</v>
      </c>
      <c r="G71" s="356"/>
      <c r="H71" s="356"/>
      <c r="I71" s="356"/>
      <c r="J71" s="356">
        <f>F71*0.1</f>
        <v>1450000</v>
      </c>
      <c r="K71" s="356"/>
      <c r="L71" s="356"/>
      <c r="M71" s="360"/>
      <c r="N71" s="361"/>
      <c r="O71" s="361"/>
      <c r="P71" s="362"/>
      <c r="Q71" s="288"/>
      <c r="R71" s="289"/>
      <c r="S71" s="289"/>
      <c r="T71" s="290"/>
      <c r="U71" s="288"/>
      <c r="V71" s="289"/>
      <c r="W71" s="290"/>
      <c r="X71" s="292"/>
      <c r="Y71" s="296"/>
      <c r="Z71" s="297"/>
      <c r="AA71" s="298"/>
      <c r="AO71" s="229"/>
      <c r="AP71" s="230"/>
      <c r="AQ71" s="230"/>
      <c r="AR71" s="230"/>
      <c r="AS71" s="230"/>
      <c r="AT71" s="230"/>
      <c r="AU71" s="230"/>
      <c r="AV71" s="230"/>
      <c r="AW71" s="230"/>
      <c r="AX71" s="231"/>
    </row>
    <row r="72" spans="1:50" ht="39.6" customHeight="1" thickBot="1" x14ac:dyDescent="0.5">
      <c r="A72" s="250"/>
      <c r="B72" s="250"/>
      <c r="C72" s="250"/>
      <c r="D72" s="250"/>
      <c r="E72" s="250"/>
      <c r="F72" s="250"/>
      <c r="G72" s="250"/>
      <c r="H72" s="250"/>
      <c r="I72" s="250"/>
      <c r="J72" s="250"/>
      <c r="K72" s="250"/>
      <c r="L72" s="250"/>
      <c r="M72" s="250"/>
      <c r="N72" s="250"/>
      <c r="O72" s="250"/>
      <c r="P72" s="250"/>
      <c r="Q72" s="250"/>
      <c r="R72" s="250"/>
      <c r="S72" s="250"/>
      <c r="T72" s="250"/>
      <c r="U72" s="250"/>
      <c r="V72" s="250"/>
      <c r="W72" s="250"/>
      <c r="X72" s="250"/>
      <c r="Y72" s="250"/>
      <c r="Z72" s="250"/>
      <c r="AA72" s="250"/>
      <c r="AD72" s="258"/>
      <c r="AE72" s="267"/>
      <c r="AF72" s="267"/>
      <c r="AG72" s="267"/>
      <c r="AH72" s="267"/>
      <c r="AI72" s="267"/>
      <c r="AJ72" s="267"/>
      <c r="AK72" s="268"/>
      <c r="AO72" s="232"/>
      <c r="AP72" s="233"/>
      <c r="AQ72" s="233"/>
      <c r="AR72" s="233"/>
      <c r="AS72" s="233"/>
      <c r="AT72" s="233"/>
      <c r="AU72" s="233"/>
      <c r="AV72" s="233"/>
      <c r="AW72" s="233"/>
      <c r="AX72" s="234"/>
    </row>
    <row r="73" spans="1:50" ht="39.6" customHeight="1" x14ac:dyDescent="0.45">
      <c r="A73" s="247" t="s">
        <v>285</v>
      </c>
      <c r="B73" s="280" t="s">
        <v>138</v>
      </c>
      <c r="C73" s="251"/>
      <c r="D73" s="251"/>
      <c r="E73" s="281"/>
      <c r="F73" s="276">
        <v>31667280</v>
      </c>
      <c r="G73" s="276"/>
      <c r="H73" s="276"/>
      <c r="I73" s="276"/>
      <c r="J73" s="276">
        <f>F73*0.1</f>
        <v>3166728</v>
      </c>
      <c r="K73" s="276"/>
      <c r="L73" s="276"/>
      <c r="M73" s="366">
        <f>F73+J73+F74+J74</f>
        <v>50784008</v>
      </c>
      <c r="N73" s="367"/>
      <c r="O73" s="367"/>
      <c r="P73" s="368"/>
      <c r="Q73" s="285" t="s">
        <v>135</v>
      </c>
      <c r="R73" s="286"/>
      <c r="S73" s="286"/>
      <c r="T73" s="287"/>
      <c r="U73" s="285" t="s">
        <v>83</v>
      </c>
      <c r="V73" s="286"/>
      <c r="W73" s="287"/>
      <c r="X73" s="291" t="s">
        <v>47</v>
      </c>
      <c r="Y73" s="293" t="s">
        <v>227</v>
      </c>
      <c r="Z73" s="294"/>
      <c r="AA73" s="295"/>
      <c r="AD73" s="269"/>
      <c r="AE73" s="270"/>
      <c r="AF73" s="270"/>
      <c r="AG73" s="270"/>
      <c r="AH73" s="270"/>
      <c r="AI73" s="270"/>
      <c r="AJ73" s="270"/>
      <c r="AK73" s="271"/>
    </row>
    <row r="74" spans="1:50" ht="39.6" customHeight="1" thickBot="1" x14ac:dyDescent="0.5">
      <c r="A74" s="248"/>
      <c r="B74" s="282"/>
      <c r="C74" s="283"/>
      <c r="D74" s="283"/>
      <c r="E74" s="284"/>
      <c r="F74" s="363">
        <v>14500000</v>
      </c>
      <c r="G74" s="364"/>
      <c r="H74" s="364"/>
      <c r="I74" s="365"/>
      <c r="J74" s="363">
        <f>F74*0.1</f>
        <v>1450000</v>
      </c>
      <c r="K74" s="364"/>
      <c r="L74" s="365"/>
      <c r="M74" s="369"/>
      <c r="N74" s="370"/>
      <c r="O74" s="370"/>
      <c r="P74" s="371"/>
      <c r="Q74" s="288"/>
      <c r="R74" s="289"/>
      <c r="S74" s="289"/>
      <c r="T74" s="290"/>
      <c r="U74" s="288"/>
      <c r="V74" s="289"/>
      <c r="W74" s="290"/>
      <c r="X74" s="292"/>
      <c r="Y74" s="296"/>
      <c r="Z74" s="297"/>
      <c r="AA74" s="298"/>
      <c r="AD74" s="272"/>
      <c r="AE74" s="273"/>
      <c r="AF74" s="273"/>
      <c r="AG74" s="273"/>
      <c r="AH74" s="273"/>
      <c r="AI74" s="273"/>
      <c r="AJ74" s="273"/>
      <c r="AK74" s="274"/>
    </row>
    <row r="75" spans="1:50" ht="39.6" customHeight="1" x14ac:dyDescent="0.45">
      <c r="A75" s="251"/>
      <c r="B75" s="251"/>
      <c r="C75" s="251"/>
      <c r="D75" s="251"/>
      <c r="E75" s="251"/>
      <c r="F75" s="251"/>
      <c r="G75" s="251"/>
      <c r="H75" s="251"/>
      <c r="I75" s="251"/>
      <c r="J75" s="251"/>
      <c r="K75" s="251"/>
      <c r="L75" s="251"/>
      <c r="M75" s="251"/>
      <c r="N75" s="251"/>
      <c r="O75" s="251"/>
      <c r="P75" s="251"/>
      <c r="Q75" s="251"/>
      <c r="R75" s="251"/>
      <c r="S75" s="251"/>
      <c r="T75" s="251"/>
      <c r="U75" s="251"/>
      <c r="V75" s="251"/>
      <c r="W75" s="251"/>
      <c r="X75" s="251"/>
      <c r="Y75" s="251"/>
      <c r="Z75" s="251"/>
      <c r="AA75" s="251"/>
    </row>
  </sheetData>
  <mergeCells count="440">
    <mergeCell ref="Y49:AA49"/>
    <mergeCell ref="B50:E50"/>
    <mergeCell ref="F50:I50"/>
    <mergeCell ref="J50:L50"/>
    <mergeCell ref="M50:P50"/>
    <mergeCell ref="Q50:T50"/>
    <mergeCell ref="U50:W50"/>
    <mergeCell ref="Y50:AA50"/>
    <mergeCell ref="B49:E49"/>
    <mergeCell ref="F49:I49"/>
    <mergeCell ref="J49:L49"/>
    <mergeCell ref="M49:P49"/>
    <mergeCell ref="Q49:T49"/>
    <mergeCell ref="U49:W49"/>
    <mergeCell ref="F48:I48"/>
    <mergeCell ref="J48:L48"/>
    <mergeCell ref="M48:P48"/>
    <mergeCell ref="Q48:T48"/>
    <mergeCell ref="F55:I55"/>
    <mergeCell ref="J55:L55"/>
    <mergeCell ref="M55:P55"/>
    <mergeCell ref="Q55:T55"/>
    <mergeCell ref="U55:W55"/>
    <mergeCell ref="U48:W48"/>
    <mergeCell ref="Y51:AA51"/>
    <mergeCell ref="B52:E52"/>
    <mergeCell ref="F52:I52"/>
    <mergeCell ref="J52:L52"/>
    <mergeCell ref="M52:P52"/>
    <mergeCell ref="Q52:T52"/>
    <mergeCell ref="U52:W52"/>
    <mergeCell ref="Y52:AA52"/>
    <mergeCell ref="B51:E51"/>
    <mergeCell ref="F51:I51"/>
    <mergeCell ref="J51:L51"/>
    <mergeCell ref="M51:P51"/>
    <mergeCell ref="Q51:T51"/>
    <mergeCell ref="U51:W51"/>
    <mergeCell ref="Y48:AA48"/>
    <mergeCell ref="B48:E48"/>
    <mergeCell ref="A67:A68"/>
    <mergeCell ref="B67:E68"/>
    <mergeCell ref="F67:I67"/>
    <mergeCell ref="J67:L67"/>
    <mergeCell ref="M67:P68"/>
    <mergeCell ref="A64:A65"/>
    <mergeCell ref="B64:E65"/>
    <mergeCell ref="F64:I64"/>
    <mergeCell ref="J64:L64"/>
    <mergeCell ref="F59:I59"/>
    <mergeCell ref="J59:L59"/>
    <mergeCell ref="F62:I62"/>
    <mergeCell ref="J62:L62"/>
    <mergeCell ref="M62:P62"/>
    <mergeCell ref="Q67:T68"/>
    <mergeCell ref="U67:W68"/>
    <mergeCell ref="X67:X68"/>
    <mergeCell ref="Y67:AA68"/>
    <mergeCell ref="F68:I68"/>
    <mergeCell ref="J68:L68"/>
    <mergeCell ref="F65:I65"/>
    <mergeCell ref="J65:L65"/>
    <mergeCell ref="A70:A71"/>
    <mergeCell ref="B70:E71"/>
    <mergeCell ref="F70:I70"/>
    <mergeCell ref="J70:L70"/>
    <mergeCell ref="Q70:T71"/>
    <mergeCell ref="U64:W65"/>
    <mergeCell ref="X64:X65"/>
    <mergeCell ref="Y64:AA65"/>
    <mergeCell ref="Y53:AA53"/>
    <mergeCell ref="B53:E53"/>
    <mergeCell ref="F53:I53"/>
    <mergeCell ref="J53:L53"/>
    <mergeCell ref="M53:P53"/>
    <mergeCell ref="Q53:T53"/>
    <mergeCell ref="U53:W53"/>
    <mergeCell ref="Q64:T65"/>
    <mergeCell ref="A56:L56"/>
    <mergeCell ref="M56:P56"/>
    <mergeCell ref="B54:E54"/>
    <mergeCell ref="F54:I54"/>
    <mergeCell ref="J54:L54"/>
    <mergeCell ref="Y55:AA55"/>
    <mergeCell ref="B73:E74"/>
    <mergeCell ref="F73:I73"/>
    <mergeCell ref="J73:L73"/>
    <mergeCell ref="Q73:T74"/>
    <mergeCell ref="U70:W71"/>
    <mergeCell ref="X70:X71"/>
    <mergeCell ref="Y70:AA71"/>
    <mergeCell ref="F71:I71"/>
    <mergeCell ref="J71:L71"/>
    <mergeCell ref="M70:P71"/>
    <mergeCell ref="U73:W74"/>
    <mergeCell ref="X73:X74"/>
    <mergeCell ref="Y73:AA74"/>
    <mergeCell ref="F74:I74"/>
    <mergeCell ref="J74:L74"/>
    <mergeCell ref="M73:P74"/>
    <mergeCell ref="Y46:AA46"/>
    <mergeCell ref="B47:E47"/>
    <mergeCell ref="F47:I47"/>
    <mergeCell ref="J47:L47"/>
    <mergeCell ref="M47:P47"/>
    <mergeCell ref="Q47:T47"/>
    <mergeCell ref="U47:W47"/>
    <mergeCell ref="Y47:AA47"/>
    <mergeCell ref="B46:E46"/>
    <mergeCell ref="F46:I46"/>
    <mergeCell ref="J46:L46"/>
    <mergeCell ref="M46:P46"/>
    <mergeCell ref="Q46:T46"/>
    <mergeCell ref="U46:W46"/>
    <mergeCell ref="Y44:AA44"/>
    <mergeCell ref="B45:E45"/>
    <mergeCell ref="F45:I45"/>
    <mergeCell ref="J45:L45"/>
    <mergeCell ref="M45:P45"/>
    <mergeCell ref="Q45:T45"/>
    <mergeCell ref="U45:W45"/>
    <mergeCell ref="Y45:AA45"/>
    <mergeCell ref="B44:E44"/>
    <mergeCell ref="F44:I44"/>
    <mergeCell ref="J44:L44"/>
    <mergeCell ref="M44:P44"/>
    <mergeCell ref="Q44:T44"/>
    <mergeCell ref="U44:W44"/>
    <mergeCell ref="Y42:AA42"/>
    <mergeCell ref="B43:E43"/>
    <mergeCell ref="F43:I43"/>
    <mergeCell ref="J43:L43"/>
    <mergeCell ref="M43:P43"/>
    <mergeCell ref="Q43:T43"/>
    <mergeCell ref="U43:W43"/>
    <mergeCell ref="Y43:AA43"/>
    <mergeCell ref="B42:E42"/>
    <mergeCell ref="F42:I42"/>
    <mergeCell ref="J42:L42"/>
    <mergeCell ref="M42:P42"/>
    <mergeCell ref="Q42:T42"/>
    <mergeCell ref="U42:W42"/>
    <mergeCell ref="Y40:AA40"/>
    <mergeCell ref="B41:E41"/>
    <mergeCell ref="F41:I41"/>
    <mergeCell ref="J41:L41"/>
    <mergeCell ref="M41:P41"/>
    <mergeCell ref="Q41:T41"/>
    <mergeCell ref="U41:W41"/>
    <mergeCell ref="Y41:AA41"/>
    <mergeCell ref="B40:E40"/>
    <mergeCell ref="F40:I40"/>
    <mergeCell ref="J40:L40"/>
    <mergeCell ref="M40:P40"/>
    <mergeCell ref="Q40:T40"/>
    <mergeCell ref="U40:W40"/>
    <mergeCell ref="Q33:T33"/>
    <mergeCell ref="U33:W33"/>
    <mergeCell ref="Y38:AA38"/>
    <mergeCell ref="B39:E39"/>
    <mergeCell ref="F39:I39"/>
    <mergeCell ref="J39:L39"/>
    <mergeCell ref="M39:P39"/>
    <mergeCell ref="Q39:T39"/>
    <mergeCell ref="U39:W39"/>
    <mergeCell ref="Y39:AA39"/>
    <mergeCell ref="B38:E38"/>
    <mergeCell ref="F38:I38"/>
    <mergeCell ref="J38:L38"/>
    <mergeCell ref="M38:P38"/>
    <mergeCell ref="Q38:T38"/>
    <mergeCell ref="U38:W38"/>
    <mergeCell ref="A35:L35"/>
    <mergeCell ref="M35:P35"/>
    <mergeCell ref="R35:AA35"/>
    <mergeCell ref="Y32:AA32"/>
    <mergeCell ref="B37:E37"/>
    <mergeCell ref="F37:I37"/>
    <mergeCell ref="J37:L37"/>
    <mergeCell ref="M37:P37"/>
    <mergeCell ref="Q37:AA37"/>
    <mergeCell ref="B32:E32"/>
    <mergeCell ref="F32:I32"/>
    <mergeCell ref="J32:L32"/>
    <mergeCell ref="M32:P32"/>
    <mergeCell ref="Q32:T32"/>
    <mergeCell ref="U32:W32"/>
    <mergeCell ref="Y33:AA33"/>
    <mergeCell ref="B34:E34"/>
    <mergeCell ref="F34:I34"/>
    <mergeCell ref="J34:L34"/>
    <mergeCell ref="M34:P34"/>
    <mergeCell ref="Q34:T34"/>
    <mergeCell ref="U34:W34"/>
    <mergeCell ref="Y34:AA34"/>
    <mergeCell ref="B33:E33"/>
    <mergeCell ref="F33:I33"/>
    <mergeCell ref="J33:L33"/>
    <mergeCell ref="M33:P33"/>
    <mergeCell ref="Y30:AA30"/>
    <mergeCell ref="B31:E31"/>
    <mergeCell ref="F31:I31"/>
    <mergeCell ref="J31:L31"/>
    <mergeCell ref="M31:P31"/>
    <mergeCell ref="Q31:T31"/>
    <mergeCell ref="U31:W31"/>
    <mergeCell ref="Y31:AA31"/>
    <mergeCell ref="B30:E30"/>
    <mergeCell ref="F30:I30"/>
    <mergeCell ref="J30:L30"/>
    <mergeCell ref="M30:P30"/>
    <mergeCell ref="Q30:T30"/>
    <mergeCell ref="U30:W30"/>
    <mergeCell ref="Y28:AA28"/>
    <mergeCell ref="B29:E29"/>
    <mergeCell ref="F29:I29"/>
    <mergeCell ref="J29:L29"/>
    <mergeCell ref="M29:P29"/>
    <mergeCell ref="Q29:T29"/>
    <mergeCell ref="U29:W29"/>
    <mergeCell ref="Y29:AA29"/>
    <mergeCell ref="B28:E28"/>
    <mergeCell ref="F28:I28"/>
    <mergeCell ref="J28:L28"/>
    <mergeCell ref="M28:P28"/>
    <mergeCell ref="Q28:T28"/>
    <mergeCell ref="U28:W28"/>
    <mergeCell ref="Y26:AA26"/>
    <mergeCell ref="B27:E27"/>
    <mergeCell ref="F27:I27"/>
    <mergeCell ref="J27:L27"/>
    <mergeCell ref="M27:P27"/>
    <mergeCell ref="Q27:T27"/>
    <mergeCell ref="U27:W27"/>
    <mergeCell ref="Y27:AA27"/>
    <mergeCell ref="B26:E26"/>
    <mergeCell ref="F26:I26"/>
    <mergeCell ref="J26:L26"/>
    <mergeCell ref="M26:P26"/>
    <mergeCell ref="Q26:T26"/>
    <mergeCell ref="U26:W26"/>
    <mergeCell ref="M25:P25"/>
    <mergeCell ref="Q25:T25"/>
    <mergeCell ref="U25:W25"/>
    <mergeCell ref="Y25:AA25"/>
    <mergeCell ref="B24:E24"/>
    <mergeCell ref="F24:I24"/>
    <mergeCell ref="J24:L24"/>
    <mergeCell ref="M24:P24"/>
    <mergeCell ref="Q24:T24"/>
    <mergeCell ref="U24:W24"/>
    <mergeCell ref="Y18:AA18"/>
    <mergeCell ref="B23:E23"/>
    <mergeCell ref="F23:I23"/>
    <mergeCell ref="J23:L23"/>
    <mergeCell ref="M23:P23"/>
    <mergeCell ref="Q23:T23"/>
    <mergeCell ref="U23:W23"/>
    <mergeCell ref="Y23:AA23"/>
    <mergeCell ref="A19:L19"/>
    <mergeCell ref="R19:AA19"/>
    <mergeCell ref="B18:E18"/>
    <mergeCell ref="F18:I18"/>
    <mergeCell ref="J18:L18"/>
    <mergeCell ref="M18:P18"/>
    <mergeCell ref="Q18:T18"/>
    <mergeCell ref="U18:W18"/>
    <mergeCell ref="Y22:AA22"/>
    <mergeCell ref="B22:E22"/>
    <mergeCell ref="F22:I22"/>
    <mergeCell ref="J22:L22"/>
    <mergeCell ref="M22:P22"/>
    <mergeCell ref="Q22:T22"/>
    <mergeCell ref="U22:W22"/>
    <mergeCell ref="B21:E21"/>
    <mergeCell ref="Y16:AA16"/>
    <mergeCell ref="B17:E17"/>
    <mergeCell ref="F17:I17"/>
    <mergeCell ref="J17:L17"/>
    <mergeCell ref="M17:P17"/>
    <mergeCell ref="Q17:T17"/>
    <mergeCell ref="U17:W17"/>
    <mergeCell ref="Y17:AA17"/>
    <mergeCell ref="B16:E16"/>
    <mergeCell ref="F16:I16"/>
    <mergeCell ref="J16:L16"/>
    <mergeCell ref="M16:P16"/>
    <mergeCell ref="Q16:T16"/>
    <mergeCell ref="U16:W16"/>
    <mergeCell ref="F21:I21"/>
    <mergeCell ref="J21:L21"/>
    <mergeCell ref="M21:P21"/>
    <mergeCell ref="Q21:AA21"/>
    <mergeCell ref="M19:P19"/>
    <mergeCell ref="U54:W54"/>
    <mergeCell ref="Y54:AA54"/>
    <mergeCell ref="B55:E55"/>
    <mergeCell ref="F58:I58"/>
    <mergeCell ref="J58:L58"/>
    <mergeCell ref="B58:E59"/>
    <mergeCell ref="M58:P59"/>
    <mergeCell ref="Q58:T59"/>
    <mergeCell ref="U58:W59"/>
    <mergeCell ref="X58:X59"/>
    <mergeCell ref="Y58:AA59"/>
    <mergeCell ref="Q56:AA56"/>
    <mergeCell ref="A57:AA57"/>
    <mergeCell ref="M54:P54"/>
    <mergeCell ref="Q54:T54"/>
    <mergeCell ref="Y24:AA24"/>
    <mergeCell ref="B25:E25"/>
    <mergeCell ref="F25:I25"/>
    <mergeCell ref="J25:L25"/>
    <mergeCell ref="Y14:AA14"/>
    <mergeCell ref="B15:E15"/>
    <mergeCell ref="F15:I15"/>
    <mergeCell ref="J15:L15"/>
    <mergeCell ref="M15:P15"/>
    <mergeCell ref="Q15:T15"/>
    <mergeCell ref="U15:W15"/>
    <mergeCell ref="Y15:AA15"/>
    <mergeCell ref="B14:E14"/>
    <mergeCell ref="F14:I14"/>
    <mergeCell ref="J14:L14"/>
    <mergeCell ref="M14:P14"/>
    <mergeCell ref="Q14:T14"/>
    <mergeCell ref="U14:W14"/>
    <mergeCell ref="Y12:AA12"/>
    <mergeCell ref="B13:E13"/>
    <mergeCell ref="F13:I13"/>
    <mergeCell ref="J13:L13"/>
    <mergeCell ref="M13:P13"/>
    <mergeCell ref="Q13:T13"/>
    <mergeCell ref="U13:W13"/>
    <mergeCell ref="Y13:AA13"/>
    <mergeCell ref="B12:E12"/>
    <mergeCell ref="F12:I12"/>
    <mergeCell ref="J12:L12"/>
    <mergeCell ref="M12:P12"/>
    <mergeCell ref="Q12:T12"/>
    <mergeCell ref="U12:W12"/>
    <mergeCell ref="Y10:AA10"/>
    <mergeCell ref="B11:E11"/>
    <mergeCell ref="F11:I11"/>
    <mergeCell ref="J11:L11"/>
    <mergeCell ref="M11:P11"/>
    <mergeCell ref="Q11:T11"/>
    <mergeCell ref="U11:W11"/>
    <mergeCell ref="Y11:AA11"/>
    <mergeCell ref="B10:E10"/>
    <mergeCell ref="F10:I10"/>
    <mergeCell ref="J10:L10"/>
    <mergeCell ref="M10:P10"/>
    <mergeCell ref="Q10:T10"/>
    <mergeCell ref="U10:W10"/>
    <mergeCell ref="Y8:AA8"/>
    <mergeCell ref="B9:E9"/>
    <mergeCell ref="F9:I9"/>
    <mergeCell ref="J9:L9"/>
    <mergeCell ref="M9:P9"/>
    <mergeCell ref="Q9:T9"/>
    <mergeCell ref="U9:W9"/>
    <mergeCell ref="Y9:AA9"/>
    <mergeCell ref="B8:E8"/>
    <mergeCell ref="F8:I8"/>
    <mergeCell ref="J8:L8"/>
    <mergeCell ref="M8:P8"/>
    <mergeCell ref="Q8:T8"/>
    <mergeCell ref="U8:W8"/>
    <mergeCell ref="Y6:AA6"/>
    <mergeCell ref="B7:E7"/>
    <mergeCell ref="F7:I7"/>
    <mergeCell ref="J7:L7"/>
    <mergeCell ref="M7:P7"/>
    <mergeCell ref="Q7:T7"/>
    <mergeCell ref="U7:W7"/>
    <mergeCell ref="Y7:AA7"/>
    <mergeCell ref="B6:E6"/>
    <mergeCell ref="F6:I6"/>
    <mergeCell ref="J6:L6"/>
    <mergeCell ref="M6:P6"/>
    <mergeCell ref="Q6:T6"/>
    <mergeCell ref="U6:W6"/>
    <mergeCell ref="B3:E3"/>
    <mergeCell ref="F3:I3"/>
    <mergeCell ref="J3:L3"/>
    <mergeCell ref="M3:P3"/>
    <mergeCell ref="Q3:T3"/>
    <mergeCell ref="U3:W3"/>
    <mergeCell ref="Y3:AA3"/>
    <mergeCell ref="Y4:AA4"/>
    <mergeCell ref="B5:E5"/>
    <mergeCell ref="F5:I5"/>
    <mergeCell ref="J5:L5"/>
    <mergeCell ref="M5:P5"/>
    <mergeCell ref="Q5:T5"/>
    <mergeCell ref="U5:W5"/>
    <mergeCell ref="Y5:AA5"/>
    <mergeCell ref="B4:E4"/>
    <mergeCell ref="F4:I4"/>
    <mergeCell ref="J4:L4"/>
    <mergeCell ref="M4:P4"/>
    <mergeCell ref="Q4:T4"/>
    <mergeCell ref="U4:W4"/>
    <mergeCell ref="B1:E1"/>
    <mergeCell ref="F1:I1"/>
    <mergeCell ref="J1:L1"/>
    <mergeCell ref="M1:P1"/>
    <mergeCell ref="Q1:AA1"/>
    <mergeCell ref="B2:E2"/>
    <mergeCell ref="F2:I2"/>
    <mergeCell ref="J2:L2"/>
    <mergeCell ref="M2:P2"/>
    <mergeCell ref="Q2:T2"/>
    <mergeCell ref="U2:W2"/>
    <mergeCell ref="Y2:AA2"/>
    <mergeCell ref="AO69:AX72"/>
    <mergeCell ref="AK61:AP62"/>
    <mergeCell ref="AK58:AP59"/>
    <mergeCell ref="A58:A59"/>
    <mergeCell ref="A61:A62"/>
    <mergeCell ref="A60:AA60"/>
    <mergeCell ref="A72:AA72"/>
    <mergeCell ref="A75:AA75"/>
    <mergeCell ref="A66:AA66"/>
    <mergeCell ref="M64:P65"/>
    <mergeCell ref="AD64:AK66"/>
    <mergeCell ref="AD68:AK70"/>
    <mergeCell ref="AE61:AJ62"/>
    <mergeCell ref="AE60:AG60"/>
    <mergeCell ref="AD72:AK74"/>
    <mergeCell ref="F61:I61"/>
    <mergeCell ref="J61:L61"/>
    <mergeCell ref="M61:P61"/>
    <mergeCell ref="B61:E62"/>
    <mergeCell ref="Q61:T62"/>
    <mergeCell ref="U61:W62"/>
    <mergeCell ref="X61:X62"/>
    <mergeCell ref="Y61:AA62"/>
    <mergeCell ref="A73:A74"/>
  </mergeCells>
  <phoneticPr fontId="1"/>
  <pageMargins left="0.16" right="0.18" top="0.33" bottom="0.16" header="0.16" footer="0.16"/>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B3D96-54F9-4F7B-8FBD-BD30CA56D7BE}">
  <sheetPr codeName="Sheet1"/>
  <dimension ref="A1:AA76"/>
  <sheetViews>
    <sheetView topLeftCell="A28" zoomScale="62" zoomScaleNormal="62" workbookViewId="0">
      <selection activeCell="Q19" sqref="Q19:T19"/>
    </sheetView>
  </sheetViews>
  <sheetFormatPr defaultColWidth="7.09765625" defaultRowHeight="46.2" customHeight="1" x14ac:dyDescent="0.45"/>
  <cols>
    <col min="1" max="1" width="5" style="35" customWidth="1"/>
    <col min="2" max="5" width="7.09765625" style="35"/>
    <col min="6" max="16" width="7.09765625" style="38"/>
    <col min="17" max="24" width="7.09765625" style="36"/>
    <col min="25" max="27" width="7.09765625" style="37"/>
    <col min="28" max="16384" width="7.09765625" style="26"/>
  </cols>
  <sheetData>
    <row r="1" spans="1:27" ht="15.6" customHeight="1" thickBot="1" x14ac:dyDescent="0.5">
      <c r="A1" s="83"/>
      <c r="B1" s="83"/>
      <c r="C1" s="83"/>
      <c r="D1" s="83"/>
      <c r="E1" s="83"/>
      <c r="F1" s="83"/>
      <c r="G1" s="83"/>
      <c r="H1" s="83"/>
      <c r="I1" s="83"/>
      <c r="J1" s="83"/>
      <c r="K1" s="83"/>
      <c r="L1" s="83"/>
      <c r="M1" s="59"/>
      <c r="N1" s="59"/>
      <c r="O1" s="59"/>
      <c r="P1" s="59"/>
      <c r="Q1" s="60"/>
      <c r="R1" s="60"/>
      <c r="S1" s="60"/>
      <c r="T1" s="60"/>
      <c r="U1" s="60"/>
      <c r="V1" s="60"/>
      <c r="W1" s="60"/>
      <c r="X1" s="60"/>
      <c r="Y1" s="60"/>
      <c r="Z1" s="60"/>
      <c r="AA1" s="60"/>
    </row>
    <row r="2" spans="1:27" ht="27.6" customHeight="1" thickBot="1" x14ac:dyDescent="0.5">
      <c r="A2" s="25" t="s">
        <v>0</v>
      </c>
      <c r="B2" s="299" t="s">
        <v>1</v>
      </c>
      <c r="C2" s="300"/>
      <c r="D2" s="300"/>
      <c r="E2" s="301"/>
      <c r="F2" s="302" t="s">
        <v>44</v>
      </c>
      <c r="G2" s="302"/>
      <c r="H2" s="302"/>
      <c r="I2" s="302"/>
      <c r="J2" s="302" t="s">
        <v>45</v>
      </c>
      <c r="K2" s="302"/>
      <c r="L2" s="302"/>
      <c r="M2" s="463" t="s">
        <v>46</v>
      </c>
      <c r="N2" s="463"/>
      <c r="O2" s="463"/>
      <c r="P2" s="463"/>
      <c r="Q2" s="303" t="s">
        <v>48</v>
      </c>
      <c r="R2" s="303"/>
      <c r="S2" s="303"/>
      <c r="T2" s="303"/>
      <c r="U2" s="303"/>
      <c r="V2" s="303"/>
      <c r="W2" s="303"/>
      <c r="X2" s="303"/>
      <c r="Y2" s="303"/>
      <c r="Z2" s="303"/>
      <c r="AA2" s="303"/>
    </row>
    <row r="3" spans="1:27" ht="27.6" customHeight="1" x14ac:dyDescent="0.45">
      <c r="A3" s="29">
        <v>4</v>
      </c>
      <c r="B3" s="313" t="s">
        <v>36</v>
      </c>
      <c r="C3" s="314"/>
      <c r="D3" s="314"/>
      <c r="E3" s="315"/>
      <c r="F3" s="307">
        <v>1035840</v>
      </c>
      <c r="G3" s="307"/>
      <c r="H3" s="307"/>
      <c r="I3" s="307"/>
      <c r="J3" s="307">
        <f>F3*0.1</f>
        <v>103584</v>
      </c>
      <c r="K3" s="307"/>
      <c r="L3" s="307"/>
      <c r="M3" s="307">
        <f>F3+J3</f>
        <v>1139424</v>
      </c>
      <c r="N3" s="307"/>
      <c r="O3" s="307"/>
      <c r="P3" s="307"/>
      <c r="Q3" s="316" t="s">
        <v>68</v>
      </c>
      <c r="R3" s="316"/>
      <c r="S3" s="316"/>
      <c r="T3" s="316"/>
      <c r="U3" s="317" t="s">
        <v>308</v>
      </c>
      <c r="V3" s="318"/>
      <c r="W3" s="319"/>
      <c r="X3" s="30" t="s">
        <v>47</v>
      </c>
      <c r="Y3" s="320" t="s">
        <v>309</v>
      </c>
      <c r="Z3" s="320"/>
      <c r="AA3" s="320"/>
    </row>
    <row r="4" spans="1:27" ht="27.6" customHeight="1" x14ac:dyDescent="0.45">
      <c r="A4" s="27">
        <v>16</v>
      </c>
      <c r="B4" s="335" t="s">
        <v>21</v>
      </c>
      <c r="C4" s="336"/>
      <c r="D4" s="336"/>
      <c r="E4" s="337"/>
      <c r="F4" s="307">
        <v>1241200</v>
      </c>
      <c r="G4" s="307"/>
      <c r="H4" s="307"/>
      <c r="I4" s="307"/>
      <c r="J4" s="307">
        <f>F4*0.1</f>
        <v>124120</v>
      </c>
      <c r="K4" s="307"/>
      <c r="L4" s="307"/>
      <c r="M4" s="307">
        <f>F4+J4</f>
        <v>1365320</v>
      </c>
      <c r="N4" s="307"/>
      <c r="O4" s="307"/>
      <c r="P4" s="307"/>
      <c r="Q4" s="308" t="s">
        <v>82</v>
      </c>
      <c r="R4" s="308"/>
      <c r="S4" s="308"/>
      <c r="T4" s="308"/>
      <c r="U4" s="338" t="s">
        <v>83</v>
      </c>
      <c r="V4" s="339"/>
      <c r="W4" s="340"/>
      <c r="X4" s="28" t="s">
        <v>47</v>
      </c>
      <c r="Y4" s="312" t="s">
        <v>84</v>
      </c>
      <c r="Z4" s="312"/>
      <c r="AA4" s="312"/>
    </row>
    <row r="5" spans="1:27" ht="27.6" customHeight="1" x14ac:dyDescent="0.45">
      <c r="A5" s="29">
        <v>23</v>
      </c>
      <c r="B5" s="313" t="s">
        <v>20</v>
      </c>
      <c r="C5" s="314"/>
      <c r="D5" s="314"/>
      <c r="E5" s="315"/>
      <c r="F5" s="307">
        <v>1405338</v>
      </c>
      <c r="G5" s="307"/>
      <c r="H5" s="307"/>
      <c r="I5" s="307"/>
      <c r="J5" s="307">
        <f t="shared" ref="J5:J28" si="0">F5*0.1</f>
        <v>140533.80000000002</v>
      </c>
      <c r="K5" s="307"/>
      <c r="L5" s="307"/>
      <c r="M5" s="307">
        <f t="shared" ref="M5:M8" si="1">F5+J5</f>
        <v>1545871.8</v>
      </c>
      <c r="N5" s="307"/>
      <c r="O5" s="307"/>
      <c r="P5" s="307"/>
      <c r="Q5" s="316" t="s">
        <v>52</v>
      </c>
      <c r="R5" s="316"/>
      <c r="S5" s="316"/>
      <c r="T5" s="316"/>
      <c r="U5" s="317" t="s">
        <v>93</v>
      </c>
      <c r="V5" s="318"/>
      <c r="W5" s="319"/>
      <c r="X5" s="30" t="s">
        <v>66</v>
      </c>
      <c r="Y5" s="320" t="s">
        <v>94</v>
      </c>
      <c r="Z5" s="320"/>
      <c r="AA5" s="320"/>
    </row>
    <row r="6" spans="1:27" ht="27.6" customHeight="1" x14ac:dyDescent="0.45">
      <c r="A6" s="29">
        <v>25</v>
      </c>
      <c r="B6" s="313" t="s">
        <v>31</v>
      </c>
      <c r="C6" s="314"/>
      <c r="D6" s="314"/>
      <c r="E6" s="315"/>
      <c r="F6" s="307">
        <v>1702800</v>
      </c>
      <c r="G6" s="307"/>
      <c r="H6" s="307"/>
      <c r="I6" s="307"/>
      <c r="J6" s="307">
        <f t="shared" si="0"/>
        <v>170280</v>
      </c>
      <c r="K6" s="307"/>
      <c r="L6" s="307"/>
      <c r="M6" s="307">
        <f>F6+J6</f>
        <v>1873080</v>
      </c>
      <c r="N6" s="307"/>
      <c r="O6" s="307"/>
      <c r="P6" s="307"/>
      <c r="Q6" s="316" t="s">
        <v>112</v>
      </c>
      <c r="R6" s="316"/>
      <c r="S6" s="316"/>
      <c r="T6" s="316"/>
      <c r="U6" s="317" t="s">
        <v>268</v>
      </c>
      <c r="V6" s="318"/>
      <c r="W6" s="319"/>
      <c r="X6" s="30" t="s">
        <v>66</v>
      </c>
      <c r="Y6" s="320" t="s">
        <v>269</v>
      </c>
      <c r="Z6" s="320"/>
      <c r="AA6" s="320"/>
    </row>
    <row r="7" spans="1:27" ht="27.6" customHeight="1" x14ac:dyDescent="0.45">
      <c r="A7" s="29">
        <v>26</v>
      </c>
      <c r="B7" s="313" t="s">
        <v>11</v>
      </c>
      <c r="C7" s="314"/>
      <c r="D7" s="314"/>
      <c r="E7" s="315"/>
      <c r="F7" s="307">
        <v>1116465</v>
      </c>
      <c r="G7" s="307"/>
      <c r="H7" s="307"/>
      <c r="I7" s="307"/>
      <c r="J7" s="307">
        <f t="shared" si="0"/>
        <v>111646.5</v>
      </c>
      <c r="K7" s="307"/>
      <c r="L7" s="307"/>
      <c r="M7" s="307">
        <f t="shared" si="1"/>
        <v>1228111.5</v>
      </c>
      <c r="N7" s="307"/>
      <c r="O7" s="307"/>
      <c r="P7" s="307"/>
      <c r="Q7" s="316" t="s">
        <v>85</v>
      </c>
      <c r="R7" s="316"/>
      <c r="S7" s="316"/>
      <c r="T7" s="316"/>
      <c r="U7" s="317" t="s">
        <v>97</v>
      </c>
      <c r="V7" s="318"/>
      <c r="W7" s="319"/>
      <c r="X7" s="30" t="s">
        <v>47</v>
      </c>
      <c r="Y7" s="320" t="s">
        <v>98</v>
      </c>
      <c r="Z7" s="320"/>
      <c r="AA7" s="320"/>
    </row>
    <row r="8" spans="1:27" ht="27.6" customHeight="1" x14ac:dyDescent="0.45">
      <c r="A8" s="29">
        <v>27</v>
      </c>
      <c r="B8" s="313" t="s">
        <v>18</v>
      </c>
      <c r="C8" s="314"/>
      <c r="D8" s="314"/>
      <c r="E8" s="315"/>
      <c r="F8" s="307">
        <v>149760</v>
      </c>
      <c r="G8" s="307"/>
      <c r="H8" s="307"/>
      <c r="I8" s="307"/>
      <c r="J8" s="307">
        <f t="shared" si="0"/>
        <v>14976</v>
      </c>
      <c r="K8" s="307"/>
      <c r="L8" s="307"/>
      <c r="M8" s="307">
        <f t="shared" si="1"/>
        <v>164736</v>
      </c>
      <c r="N8" s="307"/>
      <c r="O8" s="307"/>
      <c r="P8" s="307"/>
      <c r="Q8" s="316" t="s">
        <v>68</v>
      </c>
      <c r="R8" s="316"/>
      <c r="S8" s="316"/>
      <c r="T8" s="316"/>
      <c r="U8" s="317" t="s">
        <v>100</v>
      </c>
      <c r="V8" s="318"/>
      <c r="W8" s="319"/>
      <c r="X8" s="30" t="s">
        <v>47</v>
      </c>
      <c r="Y8" s="320" t="s">
        <v>101</v>
      </c>
      <c r="Z8" s="320"/>
      <c r="AA8" s="320"/>
    </row>
    <row r="9" spans="1:27" ht="27.6" customHeight="1" x14ac:dyDescent="0.45">
      <c r="A9" s="29">
        <v>28</v>
      </c>
      <c r="B9" s="313" t="s">
        <v>2</v>
      </c>
      <c r="C9" s="314"/>
      <c r="D9" s="314"/>
      <c r="E9" s="315"/>
      <c r="F9" s="307">
        <v>307146</v>
      </c>
      <c r="G9" s="307"/>
      <c r="H9" s="307"/>
      <c r="I9" s="307"/>
      <c r="J9" s="307">
        <f>F9*0.1</f>
        <v>30714.600000000002</v>
      </c>
      <c r="K9" s="307"/>
      <c r="L9" s="307"/>
      <c r="M9" s="307">
        <f>F9+J9</f>
        <v>337860.6</v>
      </c>
      <c r="N9" s="307"/>
      <c r="O9" s="307"/>
      <c r="P9" s="307"/>
      <c r="Q9" s="316" t="s">
        <v>88</v>
      </c>
      <c r="R9" s="316"/>
      <c r="S9" s="316"/>
      <c r="T9" s="316"/>
      <c r="U9" s="317" t="s">
        <v>83</v>
      </c>
      <c r="V9" s="318"/>
      <c r="W9" s="319"/>
      <c r="X9" s="30" t="s">
        <v>47</v>
      </c>
      <c r="Y9" s="320" t="s">
        <v>102</v>
      </c>
      <c r="Z9" s="320"/>
      <c r="AA9" s="320"/>
    </row>
    <row r="10" spans="1:27" ht="27.6" customHeight="1" x14ac:dyDescent="0.45">
      <c r="A10" s="29">
        <v>30</v>
      </c>
      <c r="B10" s="313" t="s">
        <v>42</v>
      </c>
      <c r="C10" s="314"/>
      <c r="D10" s="314"/>
      <c r="E10" s="315"/>
      <c r="F10" s="332">
        <v>1047102</v>
      </c>
      <c r="G10" s="333"/>
      <c r="H10" s="333"/>
      <c r="I10" s="334"/>
      <c r="J10" s="332">
        <f>F10*0.1</f>
        <v>104710.20000000001</v>
      </c>
      <c r="K10" s="333"/>
      <c r="L10" s="334"/>
      <c r="M10" s="332">
        <f>F10+J10</f>
        <v>1151812.2</v>
      </c>
      <c r="N10" s="333"/>
      <c r="O10" s="333"/>
      <c r="P10" s="334"/>
      <c r="Q10" s="317" t="s">
        <v>106</v>
      </c>
      <c r="R10" s="318"/>
      <c r="S10" s="318"/>
      <c r="T10" s="319"/>
      <c r="U10" s="317" t="s">
        <v>107</v>
      </c>
      <c r="V10" s="318"/>
      <c r="W10" s="319"/>
      <c r="X10" s="30" t="s">
        <v>47</v>
      </c>
      <c r="Y10" s="353" t="s">
        <v>108</v>
      </c>
      <c r="Z10" s="354"/>
      <c r="AA10" s="355"/>
    </row>
    <row r="11" spans="1:27" ht="27.6" customHeight="1" x14ac:dyDescent="0.45">
      <c r="A11" s="27">
        <v>29</v>
      </c>
      <c r="B11" s="335" t="s">
        <v>29</v>
      </c>
      <c r="C11" s="336"/>
      <c r="D11" s="336"/>
      <c r="E11" s="337"/>
      <c r="F11" s="307">
        <v>338548</v>
      </c>
      <c r="G11" s="307"/>
      <c r="H11" s="307"/>
      <c r="I11" s="307"/>
      <c r="J11" s="307">
        <f>F11*0.1</f>
        <v>33854.800000000003</v>
      </c>
      <c r="K11" s="307"/>
      <c r="L11" s="307"/>
      <c r="M11" s="307">
        <f>F11+J11</f>
        <v>372402.8</v>
      </c>
      <c r="N11" s="307"/>
      <c r="O11" s="307"/>
      <c r="P11" s="307"/>
      <c r="Q11" s="308" t="s">
        <v>105</v>
      </c>
      <c r="R11" s="308"/>
      <c r="S11" s="308"/>
      <c r="T11" s="308"/>
      <c r="U11" s="338" t="s">
        <v>103</v>
      </c>
      <c r="V11" s="339"/>
      <c r="W11" s="340"/>
      <c r="X11" s="28" t="s">
        <v>47</v>
      </c>
      <c r="Y11" s="312" t="s">
        <v>104</v>
      </c>
      <c r="Z11" s="312"/>
      <c r="AA11" s="312"/>
    </row>
    <row r="12" spans="1:27" ht="27.6" customHeight="1" x14ac:dyDescent="0.45">
      <c r="A12" s="27">
        <v>31</v>
      </c>
      <c r="B12" s="335" t="s">
        <v>7</v>
      </c>
      <c r="C12" s="336"/>
      <c r="D12" s="336"/>
      <c r="E12" s="337"/>
      <c r="F12" s="452">
        <v>582004</v>
      </c>
      <c r="G12" s="453"/>
      <c r="H12" s="453"/>
      <c r="I12" s="454"/>
      <c r="J12" s="452">
        <f>F12*0.1</f>
        <v>58200.4</v>
      </c>
      <c r="K12" s="453"/>
      <c r="L12" s="454"/>
      <c r="M12" s="452">
        <f>F12+J12</f>
        <v>640204.4</v>
      </c>
      <c r="N12" s="453"/>
      <c r="O12" s="453"/>
      <c r="P12" s="454"/>
      <c r="Q12" s="338" t="s">
        <v>109</v>
      </c>
      <c r="R12" s="339"/>
      <c r="S12" s="339"/>
      <c r="T12" s="340"/>
      <c r="U12" s="338" t="s">
        <v>110</v>
      </c>
      <c r="V12" s="339"/>
      <c r="W12" s="340"/>
      <c r="X12" s="28" t="s">
        <v>47</v>
      </c>
      <c r="Y12" s="431" t="s">
        <v>111</v>
      </c>
      <c r="Z12" s="432"/>
      <c r="AA12" s="433"/>
    </row>
    <row r="13" spans="1:27" ht="27.6" customHeight="1" thickBot="1" x14ac:dyDescent="0.5">
      <c r="A13" s="29">
        <v>33</v>
      </c>
      <c r="B13" s="313" t="s">
        <v>34</v>
      </c>
      <c r="C13" s="314"/>
      <c r="D13" s="314"/>
      <c r="E13" s="315"/>
      <c r="F13" s="307">
        <v>163770</v>
      </c>
      <c r="G13" s="307"/>
      <c r="H13" s="307"/>
      <c r="I13" s="307"/>
      <c r="J13" s="307">
        <f>F13*0.1</f>
        <v>16377</v>
      </c>
      <c r="K13" s="307"/>
      <c r="L13" s="307"/>
      <c r="M13" s="307">
        <f>F13+J13</f>
        <v>180147</v>
      </c>
      <c r="N13" s="307"/>
      <c r="O13" s="307"/>
      <c r="P13" s="307"/>
      <c r="Q13" s="316" t="s">
        <v>112</v>
      </c>
      <c r="R13" s="316"/>
      <c r="S13" s="316"/>
      <c r="T13" s="316"/>
      <c r="U13" s="317" t="s">
        <v>113</v>
      </c>
      <c r="V13" s="318"/>
      <c r="W13" s="319"/>
      <c r="X13" s="30" t="s">
        <v>47</v>
      </c>
      <c r="Y13" s="320" t="s">
        <v>114</v>
      </c>
      <c r="Z13" s="320"/>
      <c r="AA13" s="320"/>
    </row>
    <row r="14" spans="1:27" ht="27.6" customHeight="1" thickBot="1" x14ac:dyDescent="0.5">
      <c r="A14" s="464" t="s">
        <v>310</v>
      </c>
      <c r="B14" s="464"/>
      <c r="C14" s="464"/>
      <c r="D14" s="464"/>
      <c r="E14" s="464"/>
      <c r="F14" s="464"/>
      <c r="G14" s="464"/>
      <c r="H14" s="464"/>
      <c r="I14" s="464"/>
      <c r="J14" s="464"/>
      <c r="K14" s="464"/>
      <c r="L14" s="465"/>
      <c r="M14" s="380">
        <f>SUM(M3:M13)</f>
        <v>9998970.3000000007</v>
      </c>
      <c r="N14" s="381"/>
      <c r="O14" s="381"/>
      <c r="P14" s="382"/>
      <c r="Q14" s="466"/>
      <c r="R14" s="342"/>
      <c r="S14" s="342"/>
      <c r="T14" s="342"/>
      <c r="U14" s="342"/>
      <c r="V14" s="342"/>
      <c r="W14" s="342"/>
      <c r="X14" s="342"/>
      <c r="Y14" s="342"/>
      <c r="Z14" s="342"/>
      <c r="AA14" s="342"/>
    </row>
    <row r="15" spans="1:27" ht="3.6" customHeight="1" thickBot="1" x14ac:dyDescent="0.5">
      <c r="A15" s="82"/>
      <c r="B15" s="82"/>
      <c r="C15" s="82"/>
      <c r="D15" s="82"/>
      <c r="E15" s="82"/>
      <c r="F15" s="82"/>
      <c r="G15" s="82"/>
      <c r="H15" s="82"/>
      <c r="I15" s="82"/>
      <c r="J15" s="82"/>
      <c r="K15" s="82"/>
      <c r="L15" s="82"/>
      <c r="M15" s="77"/>
      <c r="N15" s="77"/>
      <c r="O15" s="77"/>
      <c r="P15" s="77"/>
      <c r="Q15" s="60"/>
      <c r="R15" s="60"/>
      <c r="S15" s="60"/>
      <c r="T15" s="60"/>
      <c r="U15" s="60"/>
      <c r="V15" s="60"/>
      <c r="W15" s="60"/>
      <c r="X15" s="60"/>
      <c r="Y15" s="60"/>
      <c r="Z15" s="60"/>
      <c r="AA15" s="60"/>
    </row>
    <row r="16" spans="1:27" ht="27.6" customHeight="1" thickBot="1" x14ac:dyDescent="0.5">
      <c r="A16" s="25" t="s">
        <v>0</v>
      </c>
      <c r="B16" s="299" t="s">
        <v>1</v>
      </c>
      <c r="C16" s="300"/>
      <c r="D16" s="300"/>
      <c r="E16" s="301"/>
      <c r="F16" s="302" t="s">
        <v>44</v>
      </c>
      <c r="G16" s="302"/>
      <c r="H16" s="302"/>
      <c r="I16" s="302"/>
      <c r="J16" s="302" t="s">
        <v>45</v>
      </c>
      <c r="K16" s="302"/>
      <c r="L16" s="302"/>
      <c r="M16" s="463" t="s">
        <v>46</v>
      </c>
      <c r="N16" s="463"/>
      <c r="O16" s="463"/>
      <c r="P16" s="463"/>
      <c r="Q16" s="303" t="s">
        <v>48</v>
      </c>
      <c r="R16" s="303"/>
      <c r="S16" s="303"/>
      <c r="T16" s="303"/>
      <c r="U16" s="303"/>
      <c r="V16" s="303"/>
      <c r="W16" s="303"/>
      <c r="X16" s="303"/>
      <c r="Y16" s="303"/>
      <c r="Z16" s="303"/>
      <c r="AA16" s="303"/>
    </row>
    <row r="17" spans="1:27" ht="27.6" customHeight="1" x14ac:dyDescent="0.45">
      <c r="A17" s="27">
        <v>32</v>
      </c>
      <c r="B17" s="335" t="s">
        <v>12</v>
      </c>
      <c r="C17" s="336"/>
      <c r="D17" s="336"/>
      <c r="E17" s="337"/>
      <c r="F17" s="307">
        <v>314580</v>
      </c>
      <c r="G17" s="307"/>
      <c r="H17" s="307"/>
      <c r="I17" s="307"/>
      <c r="J17" s="307">
        <f>F17*0.1</f>
        <v>31458</v>
      </c>
      <c r="K17" s="307"/>
      <c r="L17" s="307"/>
      <c r="M17" s="307">
        <f>F17+J17</f>
        <v>346038</v>
      </c>
      <c r="N17" s="307"/>
      <c r="O17" s="307"/>
      <c r="P17" s="307"/>
      <c r="Q17" s="308" t="s">
        <v>112</v>
      </c>
      <c r="R17" s="308"/>
      <c r="S17" s="308"/>
      <c r="T17" s="308"/>
      <c r="U17" s="338" t="s">
        <v>113</v>
      </c>
      <c r="V17" s="339"/>
      <c r="W17" s="340"/>
      <c r="X17" s="28" t="s">
        <v>47</v>
      </c>
      <c r="Y17" s="312" t="s">
        <v>114</v>
      </c>
      <c r="Z17" s="312"/>
      <c r="AA17" s="312"/>
    </row>
    <row r="18" spans="1:27" ht="27.6" customHeight="1" x14ac:dyDescent="0.45">
      <c r="A18" s="29">
        <v>15</v>
      </c>
      <c r="B18" s="448" t="s">
        <v>13</v>
      </c>
      <c r="C18" s="378"/>
      <c r="D18" s="378"/>
      <c r="E18" s="379"/>
      <c r="F18" s="307">
        <v>2738986</v>
      </c>
      <c r="G18" s="307"/>
      <c r="H18" s="307"/>
      <c r="I18" s="307"/>
      <c r="J18" s="307">
        <f>F18*0.1</f>
        <v>273898.60000000003</v>
      </c>
      <c r="K18" s="307"/>
      <c r="L18" s="307"/>
      <c r="M18" s="455">
        <f>F18+J18+F45+J45</f>
        <v>3312964.6</v>
      </c>
      <c r="N18" s="456"/>
      <c r="O18" s="456"/>
      <c r="P18" s="457"/>
      <c r="Q18" s="467" t="s">
        <v>52</v>
      </c>
      <c r="R18" s="468"/>
      <c r="S18" s="468"/>
      <c r="T18" s="469"/>
      <c r="U18" s="330" t="s">
        <v>80</v>
      </c>
      <c r="V18" s="331"/>
      <c r="W18" s="426"/>
      <c r="X18" s="81" t="s">
        <v>47</v>
      </c>
      <c r="Y18" s="428" t="s">
        <v>81</v>
      </c>
      <c r="Z18" s="429"/>
      <c r="AA18" s="430"/>
    </row>
    <row r="19" spans="1:27" ht="27.6" customHeight="1" x14ac:dyDescent="0.45">
      <c r="A19" s="29">
        <v>34</v>
      </c>
      <c r="B19" s="313" t="s">
        <v>23</v>
      </c>
      <c r="C19" s="314"/>
      <c r="D19" s="314"/>
      <c r="E19" s="315"/>
      <c r="F19" s="307">
        <v>366261</v>
      </c>
      <c r="G19" s="307"/>
      <c r="H19" s="307"/>
      <c r="I19" s="307"/>
      <c r="J19" s="307">
        <f t="shared" ref="J19:J21" si="2">F19*0.1</f>
        <v>36626.1</v>
      </c>
      <c r="K19" s="307"/>
      <c r="L19" s="307"/>
      <c r="M19" s="307">
        <f t="shared" ref="M19:M22" si="3">F19+J19</f>
        <v>402887.1</v>
      </c>
      <c r="N19" s="307"/>
      <c r="O19" s="307"/>
      <c r="P19" s="307"/>
      <c r="Q19" s="321">
        <v>1</v>
      </c>
      <c r="R19" s="321"/>
      <c r="S19" s="321"/>
      <c r="T19" s="321"/>
      <c r="U19" s="317" t="s">
        <v>95</v>
      </c>
      <c r="V19" s="318"/>
      <c r="W19" s="319"/>
      <c r="X19" s="30" t="s">
        <v>47</v>
      </c>
      <c r="Y19" s="320" t="s">
        <v>115</v>
      </c>
      <c r="Z19" s="320"/>
      <c r="AA19" s="320"/>
    </row>
    <row r="20" spans="1:27" ht="27.6" customHeight="1" x14ac:dyDescent="0.45">
      <c r="A20" s="29">
        <v>35</v>
      </c>
      <c r="B20" s="313" t="s">
        <v>28</v>
      </c>
      <c r="C20" s="314"/>
      <c r="D20" s="314"/>
      <c r="E20" s="315"/>
      <c r="F20" s="307">
        <v>224700</v>
      </c>
      <c r="G20" s="307"/>
      <c r="H20" s="307"/>
      <c r="I20" s="307"/>
      <c r="J20" s="307">
        <f t="shared" si="2"/>
        <v>22470</v>
      </c>
      <c r="K20" s="307"/>
      <c r="L20" s="307"/>
      <c r="M20" s="307">
        <f t="shared" si="3"/>
        <v>247170</v>
      </c>
      <c r="N20" s="307"/>
      <c r="O20" s="307"/>
      <c r="P20" s="307"/>
      <c r="Q20" s="316" t="s">
        <v>116</v>
      </c>
      <c r="R20" s="316"/>
      <c r="S20" s="316"/>
      <c r="T20" s="316"/>
      <c r="U20" s="317" t="s">
        <v>117</v>
      </c>
      <c r="V20" s="318"/>
      <c r="W20" s="319"/>
      <c r="X20" s="30" t="s">
        <v>47</v>
      </c>
      <c r="Y20" s="320" t="s">
        <v>118</v>
      </c>
      <c r="Z20" s="320"/>
      <c r="AA20" s="320"/>
    </row>
    <row r="21" spans="1:27" ht="27.6" customHeight="1" x14ac:dyDescent="0.45">
      <c r="A21" s="29">
        <v>36</v>
      </c>
      <c r="B21" s="313" t="s">
        <v>14</v>
      </c>
      <c r="C21" s="314"/>
      <c r="D21" s="314"/>
      <c r="E21" s="315"/>
      <c r="F21" s="307">
        <v>754992</v>
      </c>
      <c r="G21" s="307"/>
      <c r="H21" s="307"/>
      <c r="I21" s="307"/>
      <c r="J21" s="307">
        <f t="shared" si="2"/>
        <v>75499.199999999997</v>
      </c>
      <c r="K21" s="307"/>
      <c r="L21" s="307"/>
      <c r="M21" s="307">
        <f t="shared" si="3"/>
        <v>830491.2</v>
      </c>
      <c r="N21" s="307"/>
      <c r="O21" s="307"/>
      <c r="P21" s="307"/>
      <c r="Q21" s="316" t="s">
        <v>119</v>
      </c>
      <c r="R21" s="316"/>
      <c r="S21" s="316"/>
      <c r="T21" s="316"/>
      <c r="U21" s="317" t="s">
        <v>120</v>
      </c>
      <c r="V21" s="318"/>
      <c r="W21" s="319"/>
      <c r="X21" s="30" t="s">
        <v>66</v>
      </c>
      <c r="Y21" s="320" t="s">
        <v>121</v>
      </c>
      <c r="Z21" s="320"/>
      <c r="AA21" s="320"/>
    </row>
    <row r="22" spans="1:27" ht="27.6" customHeight="1" x14ac:dyDescent="0.45">
      <c r="A22" s="29">
        <v>37</v>
      </c>
      <c r="B22" s="313" t="s">
        <v>3</v>
      </c>
      <c r="C22" s="314"/>
      <c r="D22" s="314"/>
      <c r="E22" s="315"/>
      <c r="F22" s="307">
        <v>155737</v>
      </c>
      <c r="G22" s="307"/>
      <c r="H22" s="307"/>
      <c r="I22" s="307"/>
      <c r="J22" s="307">
        <v>15573</v>
      </c>
      <c r="K22" s="307"/>
      <c r="L22" s="307"/>
      <c r="M22" s="307">
        <f t="shared" si="3"/>
        <v>171310</v>
      </c>
      <c r="N22" s="307"/>
      <c r="O22" s="307"/>
      <c r="P22" s="307"/>
      <c r="Q22" s="316" t="s">
        <v>74</v>
      </c>
      <c r="R22" s="316"/>
      <c r="S22" s="316"/>
      <c r="T22" s="316"/>
      <c r="U22" s="317" t="s">
        <v>221</v>
      </c>
      <c r="V22" s="318"/>
      <c r="W22" s="319"/>
      <c r="X22" s="30" t="s">
        <v>47</v>
      </c>
      <c r="Y22" s="320" t="s">
        <v>228</v>
      </c>
      <c r="Z22" s="320"/>
      <c r="AA22" s="320"/>
    </row>
    <row r="23" spans="1:27" ht="27.6" customHeight="1" x14ac:dyDescent="0.45">
      <c r="A23" s="29">
        <v>38</v>
      </c>
      <c r="B23" s="313" t="s">
        <v>24</v>
      </c>
      <c r="C23" s="314"/>
      <c r="D23" s="314"/>
      <c r="E23" s="315"/>
      <c r="F23" s="322">
        <v>188748</v>
      </c>
      <c r="G23" s="322"/>
      <c r="H23" s="322"/>
      <c r="I23" s="322"/>
      <c r="J23" s="322">
        <v>18874</v>
      </c>
      <c r="K23" s="322"/>
      <c r="L23" s="322"/>
      <c r="M23" s="322">
        <f>F23+J23</f>
        <v>207622</v>
      </c>
      <c r="N23" s="322"/>
      <c r="O23" s="322"/>
      <c r="P23" s="322"/>
      <c r="Q23" s="316" t="s">
        <v>122</v>
      </c>
      <c r="R23" s="316"/>
      <c r="S23" s="316"/>
      <c r="T23" s="316"/>
      <c r="U23" s="317" t="s">
        <v>123</v>
      </c>
      <c r="V23" s="318"/>
      <c r="W23" s="319"/>
      <c r="X23" s="30" t="s">
        <v>47</v>
      </c>
      <c r="Y23" s="320" t="s">
        <v>124</v>
      </c>
      <c r="Z23" s="320"/>
      <c r="AA23" s="320"/>
    </row>
    <row r="24" spans="1:27" ht="27.6" customHeight="1" x14ac:dyDescent="0.45">
      <c r="A24" s="27">
        <v>39</v>
      </c>
      <c r="B24" s="335" t="s">
        <v>8</v>
      </c>
      <c r="C24" s="336"/>
      <c r="D24" s="336"/>
      <c r="E24" s="337"/>
      <c r="F24" s="307">
        <v>528390</v>
      </c>
      <c r="G24" s="307"/>
      <c r="H24" s="307"/>
      <c r="I24" s="307"/>
      <c r="J24" s="307">
        <f t="shared" si="0"/>
        <v>52839</v>
      </c>
      <c r="K24" s="307"/>
      <c r="L24" s="307"/>
      <c r="M24" s="307">
        <f t="shared" ref="M24:M28" si="4">F24+J24</f>
        <v>581229</v>
      </c>
      <c r="N24" s="307"/>
      <c r="O24" s="307"/>
      <c r="P24" s="307"/>
      <c r="Q24" s="308" t="s">
        <v>74</v>
      </c>
      <c r="R24" s="308"/>
      <c r="S24" s="308"/>
      <c r="T24" s="308"/>
      <c r="U24" s="338" t="s">
        <v>125</v>
      </c>
      <c r="V24" s="339"/>
      <c r="W24" s="340"/>
      <c r="X24" s="28" t="s">
        <v>47</v>
      </c>
      <c r="Y24" s="312" t="s">
        <v>126</v>
      </c>
      <c r="Z24" s="312"/>
      <c r="AA24" s="312"/>
    </row>
    <row r="25" spans="1:27" ht="27.6" customHeight="1" x14ac:dyDescent="0.45">
      <c r="A25" s="29">
        <v>40</v>
      </c>
      <c r="B25" s="313" t="s">
        <v>10</v>
      </c>
      <c r="C25" s="314"/>
      <c r="D25" s="314"/>
      <c r="E25" s="315"/>
      <c r="F25" s="307">
        <v>490048</v>
      </c>
      <c r="G25" s="307"/>
      <c r="H25" s="307"/>
      <c r="I25" s="307"/>
      <c r="J25" s="307">
        <f t="shared" si="0"/>
        <v>49004.800000000003</v>
      </c>
      <c r="K25" s="307"/>
      <c r="L25" s="307"/>
      <c r="M25" s="307">
        <f t="shared" si="4"/>
        <v>539052.80000000005</v>
      </c>
      <c r="N25" s="307"/>
      <c r="O25" s="307"/>
      <c r="P25" s="307"/>
      <c r="Q25" s="316" t="s">
        <v>127</v>
      </c>
      <c r="R25" s="316"/>
      <c r="S25" s="316"/>
      <c r="T25" s="316"/>
      <c r="U25" s="317" t="s">
        <v>128</v>
      </c>
      <c r="V25" s="318"/>
      <c r="W25" s="319"/>
      <c r="X25" s="30" t="s">
        <v>47</v>
      </c>
      <c r="Y25" s="320" t="s">
        <v>129</v>
      </c>
      <c r="Z25" s="320"/>
      <c r="AA25" s="320"/>
    </row>
    <row r="26" spans="1:27" ht="27.6" customHeight="1" x14ac:dyDescent="0.45">
      <c r="A26" s="29">
        <v>41</v>
      </c>
      <c r="B26" s="313" t="s">
        <v>5</v>
      </c>
      <c r="C26" s="314"/>
      <c r="D26" s="314"/>
      <c r="E26" s="315"/>
      <c r="F26" s="307">
        <v>464600</v>
      </c>
      <c r="G26" s="307"/>
      <c r="H26" s="307"/>
      <c r="I26" s="307"/>
      <c r="J26" s="322">
        <f t="shared" si="0"/>
        <v>46460</v>
      </c>
      <c r="K26" s="322"/>
      <c r="L26" s="322"/>
      <c r="M26" s="322">
        <f t="shared" si="4"/>
        <v>511060</v>
      </c>
      <c r="N26" s="322"/>
      <c r="O26" s="322"/>
      <c r="P26" s="322"/>
      <c r="Q26" s="316" t="s">
        <v>127</v>
      </c>
      <c r="R26" s="316"/>
      <c r="S26" s="316"/>
      <c r="T26" s="316"/>
      <c r="U26" s="317" t="s">
        <v>270</v>
      </c>
      <c r="V26" s="318"/>
      <c r="W26" s="319"/>
      <c r="X26" s="30" t="s">
        <v>47</v>
      </c>
      <c r="Y26" s="320" t="s">
        <v>271</v>
      </c>
      <c r="Z26" s="320"/>
      <c r="AA26" s="320"/>
    </row>
    <row r="27" spans="1:27" ht="27.6" customHeight="1" x14ac:dyDescent="0.45">
      <c r="A27" s="29">
        <v>42</v>
      </c>
      <c r="B27" s="313" t="s">
        <v>17</v>
      </c>
      <c r="C27" s="314"/>
      <c r="D27" s="314"/>
      <c r="E27" s="315"/>
      <c r="F27" s="307">
        <v>317200</v>
      </c>
      <c r="G27" s="307"/>
      <c r="H27" s="307"/>
      <c r="I27" s="307"/>
      <c r="J27" s="307">
        <f t="shared" si="0"/>
        <v>31720</v>
      </c>
      <c r="K27" s="307"/>
      <c r="L27" s="307"/>
      <c r="M27" s="307">
        <f t="shared" si="4"/>
        <v>348920</v>
      </c>
      <c r="N27" s="307"/>
      <c r="O27" s="307"/>
      <c r="P27" s="307"/>
      <c r="Q27" s="316" t="s">
        <v>88</v>
      </c>
      <c r="R27" s="316"/>
      <c r="S27" s="316"/>
      <c r="T27" s="316"/>
      <c r="U27" s="317" t="s">
        <v>130</v>
      </c>
      <c r="V27" s="318"/>
      <c r="W27" s="319"/>
      <c r="X27" s="30" t="s">
        <v>47</v>
      </c>
      <c r="Y27" s="320" t="s">
        <v>131</v>
      </c>
      <c r="Z27" s="320"/>
      <c r="AA27" s="320"/>
    </row>
    <row r="28" spans="1:27" ht="27.6" customHeight="1" thickBot="1" x14ac:dyDescent="0.5">
      <c r="A28" s="33">
        <v>43</v>
      </c>
      <c r="B28" s="343" t="s">
        <v>43</v>
      </c>
      <c r="C28" s="344"/>
      <c r="D28" s="344"/>
      <c r="E28" s="345"/>
      <c r="F28" s="356">
        <v>173040</v>
      </c>
      <c r="G28" s="356"/>
      <c r="H28" s="356"/>
      <c r="I28" s="356"/>
      <c r="J28" s="356">
        <f t="shared" si="0"/>
        <v>17304</v>
      </c>
      <c r="K28" s="356"/>
      <c r="L28" s="356"/>
      <c r="M28" s="356">
        <f t="shared" si="4"/>
        <v>190344</v>
      </c>
      <c r="N28" s="356"/>
      <c r="O28" s="356"/>
      <c r="P28" s="356"/>
      <c r="Q28" s="347" t="s">
        <v>68</v>
      </c>
      <c r="R28" s="347"/>
      <c r="S28" s="347"/>
      <c r="T28" s="347"/>
      <c r="U28" s="348" t="s">
        <v>132</v>
      </c>
      <c r="V28" s="349"/>
      <c r="W28" s="350"/>
      <c r="X28" s="34" t="s">
        <v>47</v>
      </c>
      <c r="Y28" s="341" t="s">
        <v>133</v>
      </c>
      <c r="Z28" s="341"/>
      <c r="AA28" s="341"/>
    </row>
    <row r="29" spans="1:27" ht="27.6" customHeight="1" thickBot="1" x14ac:dyDescent="0.5">
      <c r="A29" s="461" t="s">
        <v>311</v>
      </c>
      <c r="B29" s="461"/>
      <c r="C29" s="461"/>
      <c r="D29" s="461"/>
      <c r="E29" s="461"/>
      <c r="F29" s="461"/>
      <c r="G29" s="461"/>
      <c r="H29" s="461"/>
      <c r="I29" s="461"/>
      <c r="J29" s="461"/>
      <c r="K29" s="461"/>
      <c r="L29" s="462"/>
      <c r="M29" s="380">
        <f>SUM(M17:M28)</f>
        <v>7689088.7000000002</v>
      </c>
      <c r="N29" s="381"/>
      <c r="O29" s="381"/>
      <c r="P29" s="382"/>
      <c r="Q29" s="75"/>
      <c r="R29" s="286"/>
      <c r="S29" s="286"/>
      <c r="T29" s="286"/>
      <c r="U29" s="286"/>
      <c r="V29" s="286"/>
      <c r="W29" s="286"/>
      <c r="X29" s="286"/>
      <c r="Y29" s="286"/>
      <c r="Z29" s="286"/>
      <c r="AA29" s="286"/>
    </row>
    <row r="30" spans="1:27" ht="31.8" customHeight="1" thickBot="1" x14ac:dyDescent="0.5">
      <c r="A30" s="58"/>
      <c r="B30" s="58"/>
      <c r="C30" s="58"/>
      <c r="D30" s="58"/>
      <c r="E30" s="58"/>
      <c r="F30" s="58"/>
      <c r="G30" s="58"/>
      <c r="H30" s="58"/>
      <c r="I30" s="58"/>
      <c r="J30" s="58"/>
      <c r="K30" s="58"/>
      <c r="L30" s="58"/>
      <c r="M30" s="59"/>
      <c r="N30" s="59"/>
      <c r="O30" s="59"/>
      <c r="P30" s="59"/>
      <c r="Q30" s="60"/>
      <c r="R30" s="60"/>
      <c r="S30" s="60"/>
      <c r="T30" s="60"/>
      <c r="U30" s="60"/>
      <c r="V30" s="60"/>
      <c r="W30" s="60"/>
      <c r="X30" s="60"/>
      <c r="Y30" s="60"/>
      <c r="Z30" s="60"/>
      <c r="AA30" s="60"/>
    </row>
    <row r="31" spans="1:27" ht="31.8" customHeight="1" thickBot="1" x14ac:dyDescent="0.5">
      <c r="A31" s="25" t="s">
        <v>0</v>
      </c>
      <c r="B31" s="299" t="s">
        <v>1</v>
      </c>
      <c r="C31" s="300"/>
      <c r="D31" s="300"/>
      <c r="E31" s="301"/>
      <c r="F31" s="302" t="s">
        <v>44</v>
      </c>
      <c r="G31" s="302"/>
      <c r="H31" s="302"/>
      <c r="I31" s="302"/>
      <c r="J31" s="302" t="s">
        <v>45</v>
      </c>
      <c r="K31" s="302"/>
      <c r="L31" s="302"/>
      <c r="M31" s="463" t="s">
        <v>46</v>
      </c>
      <c r="N31" s="463"/>
      <c r="O31" s="463"/>
      <c r="P31" s="463"/>
      <c r="Q31" s="303" t="s">
        <v>48</v>
      </c>
      <c r="R31" s="303"/>
      <c r="S31" s="303"/>
      <c r="T31" s="303"/>
      <c r="U31" s="303"/>
      <c r="V31" s="303"/>
      <c r="W31" s="303"/>
      <c r="X31" s="303"/>
      <c r="Y31" s="303"/>
      <c r="Z31" s="303"/>
      <c r="AA31" s="303"/>
    </row>
    <row r="32" spans="1:27" ht="31.8" customHeight="1" thickBot="1" x14ac:dyDescent="0.5">
      <c r="A32" s="33">
        <v>17</v>
      </c>
      <c r="B32" s="343" t="s">
        <v>32</v>
      </c>
      <c r="C32" s="344"/>
      <c r="D32" s="344"/>
      <c r="E32" s="345"/>
      <c r="F32" s="346">
        <v>7913955</v>
      </c>
      <c r="G32" s="346"/>
      <c r="H32" s="346"/>
      <c r="I32" s="346"/>
      <c r="J32" s="346">
        <f>F32*0.1</f>
        <v>791395.5</v>
      </c>
      <c r="K32" s="346"/>
      <c r="L32" s="346"/>
      <c r="M32" s="363">
        <f>F32+J32</f>
        <v>8705350.5</v>
      </c>
      <c r="N32" s="364"/>
      <c r="O32" s="364"/>
      <c r="P32" s="365"/>
      <c r="Q32" s="348" t="s">
        <v>85</v>
      </c>
      <c r="R32" s="349"/>
      <c r="S32" s="349"/>
      <c r="T32" s="350"/>
      <c r="U32" s="348" t="s">
        <v>86</v>
      </c>
      <c r="V32" s="349"/>
      <c r="W32" s="350"/>
      <c r="X32" s="34" t="s">
        <v>47</v>
      </c>
      <c r="Y32" s="423" t="s">
        <v>87</v>
      </c>
      <c r="Z32" s="424"/>
      <c r="AA32" s="425"/>
    </row>
    <row r="33" spans="1:27" ht="31.8" customHeight="1" thickBot="1" x14ac:dyDescent="0.5">
      <c r="F33" s="35"/>
      <c r="G33" s="35"/>
      <c r="H33" s="35"/>
      <c r="I33" s="35"/>
      <c r="J33" s="35"/>
      <c r="K33" s="35"/>
      <c r="L33" s="35"/>
      <c r="M33" s="61"/>
      <c r="N33" s="61"/>
      <c r="O33" s="61"/>
      <c r="P33" s="61"/>
      <c r="Q33" s="35"/>
      <c r="R33" s="35"/>
    </row>
    <row r="34" spans="1:27" ht="31.8" customHeight="1" thickBot="1" x14ac:dyDescent="0.5">
      <c r="A34" s="25" t="s">
        <v>0</v>
      </c>
      <c r="B34" s="299" t="s">
        <v>1</v>
      </c>
      <c r="C34" s="300"/>
      <c r="D34" s="300"/>
      <c r="E34" s="301"/>
      <c r="F34" s="302" t="s">
        <v>44</v>
      </c>
      <c r="G34" s="302"/>
      <c r="H34" s="302"/>
      <c r="I34" s="302"/>
      <c r="J34" s="302" t="s">
        <v>45</v>
      </c>
      <c r="K34" s="302"/>
      <c r="L34" s="302"/>
      <c r="M34" s="302" t="s">
        <v>46</v>
      </c>
      <c r="N34" s="302"/>
      <c r="O34" s="302"/>
      <c r="P34" s="302"/>
      <c r="Q34" s="303" t="s">
        <v>48</v>
      </c>
      <c r="R34" s="303"/>
      <c r="S34" s="303"/>
      <c r="T34" s="303"/>
      <c r="U34" s="303"/>
      <c r="V34" s="303"/>
      <c r="W34" s="303"/>
      <c r="X34" s="303"/>
      <c r="Y34" s="303"/>
      <c r="Z34" s="303"/>
      <c r="AA34" s="303"/>
    </row>
    <row r="35" spans="1:27" ht="31.8" customHeight="1" x14ac:dyDescent="0.45">
      <c r="A35" s="247">
        <v>1</v>
      </c>
      <c r="B35" s="280" t="s">
        <v>134</v>
      </c>
      <c r="C35" s="251"/>
      <c r="D35" s="251"/>
      <c r="E35" s="281"/>
      <c r="F35" s="307">
        <v>14400000</v>
      </c>
      <c r="G35" s="307"/>
      <c r="H35" s="307"/>
      <c r="I35" s="307"/>
      <c r="J35" s="307">
        <f t="shared" ref="J35:J52" si="5">F35*0.1</f>
        <v>1440000</v>
      </c>
      <c r="K35" s="307"/>
      <c r="L35" s="307"/>
      <c r="M35" s="252">
        <f>F35+J35+F36+J36</f>
        <v>31790000</v>
      </c>
      <c r="N35" s="253"/>
      <c r="O35" s="253"/>
      <c r="P35" s="254"/>
      <c r="Q35" s="285" t="s">
        <v>135</v>
      </c>
      <c r="R35" s="286"/>
      <c r="S35" s="286"/>
      <c r="T35" s="287"/>
      <c r="U35" s="285" t="s">
        <v>136</v>
      </c>
      <c r="V35" s="286"/>
      <c r="W35" s="287"/>
      <c r="X35" s="291" t="s">
        <v>47</v>
      </c>
      <c r="Y35" s="293" t="s">
        <v>137</v>
      </c>
      <c r="Z35" s="294"/>
      <c r="AA35" s="295"/>
    </row>
    <row r="36" spans="1:27" ht="31.8" customHeight="1" x14ac:dyDescent="0.45">
      <c r="A36" s="434"/>
      <c r="B36" s="335"/>
      <c r="C36" s="336"/>
      <c r="D36" s="336"/>
      <c r="E36" s="337"/>
      <c r="F36" s="307">
        <v>14500000</v>
      </c>
      <c r="G36" s="307"/>
      <c r="H36" s="307"/>
      <c r="I36" s="307"/>
      <c r="J36" s="307">
        <f t="shared" si="5"/>
        <v>1450000</v>
      </c>
      <c r="K36" s="307"/>
      <c r="L36" s="307"/>
      <c r="M36" s="458"/>
      <c r="N36" s="459"/>
      <c r="O36" s="459"/>
      <c r="P36" s="460"/>
      <c r="Q36" s="338"/>
      <c r="R36" s="339"/>
      <c r="S36" s="339"/>
      <c r="T36" s="340"/>
      <c r="U36" s="338"/>
      <c r="V36" s="339"/>
      <c r="W36" s="340"/>
      <c r="X36" s="308"/>
      <c r="Y36" s="431"/>
      <c r="Z36" s="432"/>
      <c r="AA36" s="433"/>
    </row>
    <row r="37" spans="1:27" ht="31.8" customHeight="1" x14ac:dyDescent="0.45">
      <c r="A37" s="447">
        <v>2</v>
      </c>
      <c r="B37" s="448" t="s">
        <v>138</v>
      </c>
      <c r="C37" s="378"/>
      <c r="D37" s="378"/>
      <c r="E37" s="379"/>
      <c r="F37" s="307">
        <v>26500000</v>
      </c>
      <c r="G37" s="307"/>
      <c r="H37" s="307"/>
      <c r="I37" s="307"/>
      <c r="J37" s="307">
        <f t="shared" si="5"/>
        <v>2650000</v>
      </c>
      <c r="K37" s="307"/>
      <c r="L37" s="307"/>
      <c r="M37" s="455">
        <f>F37+J37+F38+J38</f>
        <v>45100000</v>
      </c>
      <c r="N37" s="456"/>
      <c r="O37" s="456"/>
      <c r="P37" s="457"/>
      <c r="Q37" s="330" t="s">
        <v>135</v>
      </c>
      <c r="R37" s="331"/>
      <c r="S37" s="331"/>
      <c r="T37" s="426"/>
      <c r="U37" s="330" t="s">
        <v>83</v>
      </c>
      <c r="V37" s="331"/>
      <c r="W37" s="426"/>
      <c r="X37" s="427" t="s">
        <v>47</v>
      </c>
      <c r="Y37" s="428" t="s">
        <v>227</v>
      </c>
      <c r="Z37" s="429"/>
      <c r="AA37" s="430"/>
    </row>
    <row r="38" spans="1:27" ht="31.8" customHeight="1" thickBot="1" x14ac:dyDescent="0.5">
      <c r="A38" s="248"/>
      <c r="B38" s="282"/>
      <c r="C38" s="283"/>
      <c r="D38" s="283"/>
      <c r="E38" s="284"/>
      <c r="F38" s="363">
        <v>14500000</v>
      </c>
      <c r="G38" s="364"/>
      <c r="H38" s="364"/>
      <c r="I38" s="365"/>
      <c r="J38" s="363">
        <f t="shared" si="5"/>
        <v>1450000</v>
      </c>
      <c r="K38" s="364"/>
      <c r="L38" s="365"/>
      <c r="M38" s="255"/>
      <c r="N38" s="256"/>
      <c r="O38" s="256"/>
      <c r="P38" s="257"/>
      <c r="Q38" s="288"/>
      <c r="R38" s="289"/>
      <c r="S38" s="289"/>
      <c r="T38" s="290"/>
      <c r="U38" s="288"/>
      <c r="V38" s="289"/>
      <c r="W38" s="290"/>
      <c r="X38" s="292"/>
      <c r="Y38" s="296"/>
      <c r="Z38" s="297"/>
      <c r="AA38" s="298"/>
    </row>
    <row r="39" spans="1:27" ht="31.8" customHeight="1" thickBot="1" x14ac:dyDescent="0.5">
      <c r="A39" s="249"/>
      <c r="B39" s="249"/>
      <c r="C39" s="249"/>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row>
    <row r="40" spans="1:27" ht="33.6" customHeight="1" x14ac:dyDescent="0.45">
      <c r="A40" s="247">
        <v>4</v>
      </c>
      <c r="B40" s="280" t="s">
        <v>237</v>
      </c>
      <c r="C40" s="251"/>
      <c r="D40" s="251"/>
      <c r="E40" s="281"/>
      <c r="F40" s="276">
        <v>7000000</v>
      </c>
      <c r="G40" s="276"/>
      <c r="H40" s="276"/>
      <c r="I40" s="276"/>
      <c r="J40" s="276">
        <f t="shared" si="5"/>
        <v>700000</v>
      </c>
      <c r="K40" s="276"/>
      <c r="L40" s="276"/>
      <c r="M40" s="276">
        <f t="shared" ref="M40:M41" si="6">F40+J40</f>
        <v>7700000</v>
      </c>
      <c r="N40" s="276"/>
      <c r="O40" s="276"/>
      <c r="P40" s="276"/>
      <c r="Q40" s="285" t="s">
        <v>51</v>
      </c>
      <c r="R40" s="286"/>
      <c r="S40" s="286"/>
      <c r="T40" s="287"/>
      <c r="U40" s="285" t="s">
        <v>225</v>
      </c>
      <c r="V40" s="286"/>
      <c r="W40" s="287"/>
      <c r="X40" s="291" t="s">
        <v>47</v>
      </c>
      <c r="Y40" s="293" t="s">
        <v>226</v>
      </c>
      <c r="Z40" s="294"/>
      <c r="AA40" s="295"/>
    </row>
    <row r="41" spans="1:27" ht="33.6" customHeight="1" x14ac:dyDescent="0.45">
      <c r="A41" s="434"/>
      <c r="B41" s="335"/>
      <c r="C41" s="336"/>
      <c r="D41" s="336"/>
      <c r="E41" s="337"/>
      <c r="F41" s="307">
        <v>2450000</v>
      </c>
      <c r="G41" s="307"/>
      <c r="H41" s="307"/>
      <c r="I41" s="307"/>
      <c r="J41" s="322">
        <f t="shared" si="5"/>
        <v>245000</v>
      </c>
      <c r="K41" s="322"/>
      <c r="L41" s="322"/>
      <c r="M41" s="322">
        <f t="shared" si="6"/>
        <v>2695000</v>
      </c>
      <c r="N41" s="322"/>
      <c r="O41" s="322"/>
      <c r="P41" s="322"/>
      <c r="Q41" s="338"/>
      <c r="R41" s="339"/>
      <c r="S41" s="339"/>
      <c r="T41" s="340"/>
      <c r="U41" s="338"/>
      <c r="V41" s="339"/>
      <c r="W41" s="340"/>
      <c r="X41" s="308"/>
      <c r="Y41" s="431"/>
      <c r="Z41" s="432"/>
      <c r="AA41" s="433"/>
    </row>
    <row r="42" spans="1:27" ht="33.6" customHeight="1" x14ac:dyDescent="0.45">
      <c r="A42" s="447">
        <v>5</v>
      </c>
      <c r="B42" s="448" t="s">
        <v>171</v>
      </c>
      <c r="C42" s="378"/>
      <c r="D42" s="378"/>
      <c r="E42" s="379"/>
      <c r="F42" s="307">
        <v>3470000</v>
      </c>
      <c r="G42" s="307"/>
      <c r="H42" s="307"/>
      <c r="I42" s="307"/>
      <c r="J42" s="322">
        <f t="shared" si="5"/>
        <v>347000</v>
      </c>
      <c r="K42" s="322"/>
      <c r="L42" s="322"/>
      <c r="M42" s="449">
        <f>F42+J42+F43+J43</f>
        <v>8107000</v>
      </c>
      <c r="N42" s="450"/>
      <c r="O42" s="450"/>
      <c r="P42" s="451"/>
      <c r="Q42" s="330" t="s">
        <v>112</v>
      </c>
      <c r="R42" s="331"/>
      <c r="S42" s="331"/>
      <c r="T42" s="426"/>
      <c r="U42" s="330" t="s">
        <v>95</v>
      </c>
      <c r="V42" s="331"/>
      <c r="W42" s="426"/>
      <c r="X42" s="427" t="s">
        <v>47</v>
      </c>
      <c r="Y42" s="428" t="s">
        <v>172</v>
      </c>
      <c r="Z42" s="429"/>
      <c r="AA42" s="430"/>
    </row>
    <row r="43" spans="1:27" ht="33.6" customHeight="1" x14ac:dyDescent="0.45">
      <c r="A43" s="434"/>
      <c r="B43" s="335"/>
      <c r="C43" s="336"/>
      <c r="D43" s="336"/>
      <c r="E43" s="337"/>
      <c r="F43" s="307">
        <v>3900000</v>
      </c>
      <c r="G43" s="307"/>
      <c r="H43" s="307"/>
      <c r="I43" s="307"/>
      <c r="J43" s="322">
        <f t="shared" si="5"/>
        <v>390000</v>
      </c>
      <c r="K43" s="322"/>
      <c r="L43" s="322"/>
      <c r="M43" s="452"/>
      <c r="N43" s="453"/>
      <c r="O43" s="453"/>
      <c r="P43" s="454"/>
      <c r="Q43" s="338"/>
      <c r="R43" s="339"/>
      <c r="S43" s="339"/>
      <c r="T43" s="340"/>
      <c r="U43" s="338"/>
      <c r="V43" s="339"/>
      <c r="W43" s="340"/>
      <c r="X43" s="308"/>
      <c r="Y43" s="431"/>
      <c r="Z43" s="432"/>
      <c r="AA43" s="433"/>
    </row>
    <row r="44" spans="1:27" ht="33.6" customHeight="1" thickBot="1" x14ac:dyDescent="0.5">
      <c r="A44" s="33">
        <v>6</v>
      </c>
      <c r="B44" s="343" t="s">
        <v>264</v>
      </c>
      <c r="C44" s="344"/>
      <c r="D44" s="344"/>
      <c r="E44" s="345"/>
      <c r="F44" s="356">
        <v>3460000</v>
      </c>
      <c r="G44" s="356"/>
      <c r="H44" s="356"/>
      <c r="I44" s="356"/>
      <c r="J44" s="383">
        <f t="shared" si="5"/>
        <v>346000</v>
      </c>
      <c r="K44" s="384"/>
      <c r="L44" s="385"/>
      <c r="M44" s="363">
        <f>F44+J44</f>
        <v>3806000</v>
      </c>
      <c r="N44" s="364"/>
      <c r="O44" s="364"/>
      <c r="P44" s="365"/>
      <c r="Q44" s="348" t="s">
        <v>85</v>
      </c>
      <c r="R44" s="349"/>
      <c r="S44" s="349"/>
      <c r="T44" s="350"/>
      <c r="U44" s="348" t="s">
        <v>86</v>
      </c>
      <c r="V44" s="349"/>
      <c r="W44" s="350"/>
      <c r="X44" s="34" t="s">
        <v>47</v>
      </c>
      <c r="Y44" s="423" t="s">
        <v>87</v>
      </c>
      <c r="Z44" s="424"/>
      <c r="AA44" s="425"/>
    </row>
    <row r="45" spans="1:27" ht="33.6" customHeight="1" thickBot="1" x14ac:dyDescent="0.5">
      <c r="A45" s="76"/>
      <c r="B45" s="343" t="s">
        <v>13</v>
      </c>
      <c r="C45" s="344"/>
      <c r="D45" s="344"/>
      <c r="E45" s="345"/>
      <c r="F45" s="356">
        <v>272800</v>
      </c>
      <c r="G45" s="356"/>
      <c r="H45" s="356"/>
      <c r="I45" s="356"/>
      <c r="J45" s="383">
        <f>F45*0.1</f>
        <v>27280</v>
      </c>
      <c r="K45" s="384"/>
      <c r="L45" s="385"/>
      <c r="M45" s="380">
        <f>F45+J45</f>
        <v>300080</v>
      </c>
      <c r="N45" s="381"/>
      <c r="O45" s="381"/>
      <c r="P45" s="382"/>
      <c r="Q45" s="84"/>
      <c r="R45" s="85"/>
      <c r="S45" s="85"/>
      <c r="T45" s="86"/>
      <c r="U45" s="84"/>
      <c r="V45" s="85"/>
      <c r="W45" s="86"/>
      <c r="X45" s="87"/>
      <c r="Y45" s="88"/>
      <c r="Z45" s="89"/>
      <c r="AA45" s="90"/>
    </row>
    <row r="46" spans="1:27" ht="11.4" customHeight="1" thickBot="1" x14ac:dyDescent="0.5">
      <c r="A46" s="283"/>
      <c r="B46" s="283"/>
      <c r="C46" s="283"/>
      <c r="D46" s="283"/>
      <c r="E46" s="283"/>
      <c r="F46" s="283"/>
      <c r="G46" s="283"/>
      <c r="H46" s="283"/>
      <c r="I46" s="283"/>
      <c r="J46" s="283"/>
      <c r="K46" s="283"/>
      <c r="L46" s="283"/>
      <c r="M46" s="283"/>
      <c r="N46" s="283"/>
      <c r="O46" s="283"/>
      <c r="P46" s="283"/>
      <c r="Q46" s="283"/>
      <c r="R46" s="283"/>
      <c r="S46" s="283"/>
      <c r="T46" s="283"/>
      <c r="U46" s="283"/>
      <c r="V46" s="283"/>
      <c r="W46" s="283"/>
      <c r="X46" s="283"/>
      <c r="Y46" s="283"/>
      <c r="Z46" s="283"/>
      <c r="AA46" s="283"/>
    </row>
    <row r="47" spans="1:27" ht="31.8" customHeight="1" x14ac:dyDescent="0.45">
      <c r="A47" s="31">
        <v>1</v>
      </c>
      <c r="B47" s="435" t="s">
        <v>139</v>
      </c>
      <c r="C47" s="436"/>
      <c r="D47" s="436"/>
      <c r="E47" s="437"/>
      <c r="F47" s="438">
        <v>2980400</v>
      </c>
      <c r="G47" s="439"/>
      <c r="H47" s="439"/>
      <c r="I47" s="440"/>
      <c r="J47" s="438">
        <f>F47*0.1</f>
        <v>298040</v>
      </c>
      <c r="K47" s="439"/>
      <c r="L47" s="440"/>
      <c r="M47" s="438">
        <f>F47+J47</f>
        <v>3278440</v>
      </c>
      <c r="N47" s="439"/>
      <c r="O47" s="439"/>
      <c r="P47" s="440"/>
      <c r="Q47" s="441" t="s">
        <v>71</v>
      </c>
      <c r="R47" s="442"/>
      <c r="S47" s="442"/>
      <c r="T47" s="443"/>
      <c r="U47" s="441" t="s">
        <v>272</v>
      </c>
      <c r="V47" s="442"/>
      <c r="W47" s="443"/>
      <c r="X47" s="80" t="s">
        <v>47</v>
      </c>
      <c r="Y47" s="444" t="s">
        <v>143</v>
      </c>
      <c r="Z47" s="445"/>
      <c r="AA47" s="446"/>
    </row>
    <row r="48" spans="1:27" ht="31.8" customHeight="1" x14ac:dyDescent="0.45">
      <c r="A48" s="29">
        <v>2</v>
      </c>
      <c r="B48" s="409" t="s">
        <v>145</v>
      </c>
      <c r="C48" s="133"/>
      <c r="D48" s="133"/>
      <c r="E48" s="410"/>
      <c r="F48" s="411">
        <v>691680</v>
      </c>
      <c r="G48" s="412"/>
      <c r="H48" s="412"/>
      <c r="I48" s="413"/>
      <c r="J48" s="411">
        <f>F48*0.1</f>
        <v>69168</v>
      </c>
      <c r="K48" s="412"/>
      <c r="L48" s="413"/>
      <c r="M48" s="411">
        <f>F48+J48</f>
        <v>760848</v>
      </c>
      <c r="N48" s="412"/>
      <c r="O48" s="412"/>
      <c r="P48" s="413"/>
      <c r="Q48" s="321" t="s">
        <v>234</v>
      </c>
      <c r="R48" s="321"/>
      <c r="S48" s="321"/>
      <c r="T48" s="321"/>
      <c r="U48" s="415" t="s">
        <v>235</v>
      </c>
      <c r="V48" s="416"/>
      <c r="W48" s="417"/>
      <c r="X48" s="74" t="s">
        <v>47</v>
      </c>
      <c r="Y48" s="396" t="s">
        <v>236</v>
      </c>
      <c r="Z48" s="396"/>
      <c r="AA48" s="396"/>
    </row>
    <row r="49" spans="1:27" ht="31.8" customHeight="1" x14ac:dyDescent="0.45">
      <c r="A49" s="29">
        <v>3</v>
      </c>
      <c r="B49" s="409" t="s">
        <v>146</v>
      </c>
      <c r="C49" s="133"/>
      <c r="D49" s="133"/>
      <c r="E49" s="410"/>
      <c r="F49" s="411">
        <v>234000</v>
      </c>
      <c r="G49" s="412"/>
      <c r="H49" s="412"/>
      <c r="I49" s="413"/>
      <c r="J49" s="414">
        <f>F49*0.1</f>
        <v>23400</v>
      </c>
      <c r="K49" s="414"/>
      <c r="L49" s="414"/>
      <c r="M49" s="414">
        <f>F49+J49</f>
        <v>257400</v>
      </c>
      <c r="N49" s="414"/>
      <c r="O49" s="414"/>
      <c r="P49" s="414"/>
      <c r="Q49" s="321" t="s">
        <v>85</v>
      </c>
      <c r="R49" s="321"/>
      <c r="S49" s="321"/>
      <c r="T49" s="321"/>
      <c r="U49" s="415" t="s">
        <v>273</v>
      </c>
      <c r="V49" s="416"/>
      <c r="W49" s="417"/>
      <c r="X49" s="74" t="s">
        <v>47</v>
      </c>
      <c r="Y49" s="396" t="s">
        <v>147</v>
      </c>
      <c r="Z49" s="396"/>
      <c r="AA49" s="396"/>
    </row>
    <row r="50" spans="1:27" ht="31.8" customHeight="1" x14ac:dyDescent="0.45">
      <c r="A50" s="29">
        <v>8</v>
      </c>
      <c r="B50" s="409" t="s">
        <v>154</v>
      </c>
      <c r="C50" s="133"/>
      <c r="D50" s="133"/>
      <c r="E50" s="410"/>
      <c r="F50" s="411">
        <v>320130</v>
      </c>
      <c r="G50" s="412"/>
      <c r="H50" s="412"/>
      <c r="I50" s="413"/>
      <c r="J50" s="414">
        <v>29930</v>
      </c>
      <c r="K50" s="414"/>
      <c r="L50" s="414"/>
      <c r="M50" s="414">
        <f>F50+J50</f>
        <v>350060</v>
      </c>
      <c r="N50" s="414"/>
      <c r="O50" s="414"/>
      <c r="P50" s="414"/>
      <c r="Q50" s="419" t="s">
        <v>155</v>
      </c>
      <c r="R50" s="419"/>
      <c r="S50" s="419"/>
      <c r="T50" s="419"/>
      <c r="U50" s="420" t="s">
        <v>156</v>
      </c>
      <c r="V50" s="421"/>
      <c r="W50" s="422"/>
      <c r="X50" s="78" t="s">
        <v>47</v>
      </c>
      <c r="Y50" s="418" t="s">
        <v>157</v>
      </c>
      <c r="Z50" s="418"/>
      <c r="AA50" s="418"/>
    </row>
    <row r="51" spans="1:27" ht="31.8" customHeight="1" x14ac:dyDescent="0.45">
      <c r="A51" s="54">
        <v>9</v>
      </c>
      <c r="B51" s="409" t="s">
        <v>140</v>
      </c>
      <c r="C51" s="133"/>
      <c r="D51" s="133"/>
      <c r="E51" s="410"/>
      <c r="F51" s="411">
        <f>M51/1.1</f>
        <v>81818.181818181809</v>
      </c>
      <c r="G51" s="412"/>
      <c r="H51" s="412"/>
      <c r="I51" s="413"/>
      <c r="J51" s="414">
        <f t="shared" si="5"/>
        <v>8181.8181818181811</v>
      </c>
      <c r="K51" s="414"/>
      <c r="L51" s="414"/>
      <c r="M51" s="414">
        <v>90000</v>
      </c>
      <c r="N51" s="414"/>
      <c r="O51" s="414"/>
      <c r="P51" s="414"/>
      <c r="Q51" s="321" t="s">
        <v>51</v>
      </c>
      <c r="R51" s="321"/>
      <c r="S51" s="321"/>
      <c r="T51" s="321"/>
      <c r="U51" s="415" t="s">
        <v>141</v>
      </c>
      <c r="V51" s="416"/>
      <c r="W51" s="417"/>
      <c r="X51" s="74" t="s">
        <v>47</v>
      </c>
      <c r="Y51" s="396" t="s">
        <v>142</v>
      </c>
      <c r="Z51" s="396"/>
      <c r="AA51" s="396"/>
    </row>
    <row r="52" spans="1:27" ht="31.8" customHeight="1" x14ac:dyDescent="0.45">
      <c r="A52" s="29">
        <v>10</v>
      </c>
      <c r="B52" s="409" t="s">
        <v>148</v>
      </c>
      <c r="C52" s="133"/>
      <c r="D52" s="133"/>
      <c r="E52" s="410"/>
      <c r="F52" s="411">
        <v>97700</v>
      </c>
      <c r="G52" s="412"/>
      <c r="H52" s="412"/>
      <c r="I52" s="413"/>
      <c r="J52" s="414">
        <f t="shared" si="5"/>
        <v>9770</v>
      </c>
      <c r="K52" s="414"/>
      <c r="L52" s="414"/>
      <c r="M52" s="414">
        <f>F52+J52</f>
        <v>107470</v>
      </c>
      <c r="N52" s="414"/>
      <c r="O52" s="414"/>
      <c r="P52" s="414"/>
      <c r="Q52" s="321" t="s">
        <v>135</v>
      </c>
      <c r="R52" s="321"/>
      <c r="S52" s="321"/>
      <c r="T52" s="321"/>
      <c r="U52" s="415" t="s">
        <v>149</v>
      </c>
      <c r="V52" s="416"/>
      <c r="W52" s="417"/>
      <c r="X52" s="74" t="s">
        <v>66</v>
      </c>
      <c r="Y52" s="396" t="s">
        <v>306</v>
      </c>
      <c r="Z52" s="396"/>
      <c r="AA52" s="396"/>
    </row>
    <row r="53" spans="1:27" ht="31.8" customHeight="1" thickBot="1" x14ac:dyDescent="0.5">
      <c r="A53" s="33">
        <v>11</v>
      </c>
      <c r="B53" s="397" t="s">
        <v>144</v>
      </c>
      <c r="C53" s="398"/>
      <c r="D53" s="398"/>
      <c r="E53" s="399"/>
      <c r="F53" s="400">
        <v>724100</v>
      </c>
      <c r="G53" s="401"/>
      <c r="H53" s="401"/>
      <c r="I53" s="402"/>
      <c r="J53" s="403">
        <v>65850</v>
      </c>
      <c r="K53" s="403"/>
      <c r="L53" s="403"/>
      <c r="M53" s="403">
        <f>F53+J53</f>
        <v>789950</v>
      </c>
      <c r="N53" s="403"/>
      <c r="O53" s="403"/>
      <c r="P53" s="403"/>
      <c r="Q53" s="404" t="s">
        <v>151</v>
      </c>
      <c r="R53" s="404"/>
      <c r="S53" s="404"/>
      <c r="T53" s="404"/>
      <c r="U53" s="405" t="s">
        <v>152</v>
      </c>
      <c r="V53" s="406"/>
      <c r="W53" s="407"/>
      <c r="X53" s="79" t="s">
        <v>66</v>
      </c>
      <c r="Y53" s="408"/>
      <c r="Z53" s="408"/>
      <c r="AA53" s="408"/>
    </row>
    <row r="54" spans="1:27" ht="31.8" customHeight="1" thickBot="1" x14ac:dyDescent="0.5">
      <c r="A54" s="394" t="s">
        <v>312</v>
      </c>
      <c r="B54" s="394"/>
      <c r="C54" s="394"/>
      <c r="D54" s="394"/>
      <c r="E54" s="395"/>
      <c r="F54" s="389">
        <f>SUM(F47:F53)</f>
        <v>5129828.1818181816</v>
      </c>
      <c r="G54" s="390"/>
      <c r="H54" s="390"/>
      <c r="I54" s="391"/>
      <c r="J54" s="389">
        <f>SUM(J47:J53)</f>
        <v>504339.81818181818</v>
      </c>
      <c r="K54" s="390"/>
      <c r="L54" s="391"/>
      <c r="M54" s="392">
        <f>SUM(M47:M53)</f>
        <v>5634168</v>
      </c>
      <c r="N54" s="392"/>
      <c r="O54" s="392"/>
      <c r="P54" s="393"/>
    </row>
    <row r="55" spans="1:27" ht="31.8" customHeight="1" x14ac:dyDescent="0.45"/>
    <row r="56" spans="1:27" ht="31.8" customHeight="1" x14ac:dyDescent="0.45"/>
    <row r="57" spans="1:27" ht="31.8" customHeight="1" x14ac:dyDescent="0.45"/>
    <row r="58" spans="1:27" ht="31.8" customHeight="1" x14ac:dyDescent="0.45"/>
    <row r="59" spans="1:27" ht="31.8" customHeight="1" x14ac:dyDescent="0.45"/>
    <row r="60" spans="1:27" ht="31.8" customHeight="1" x14ac:dyDescent="0.45"/>
    <row r="61" spans="1:27" ht="31.8" customHeight="1" x14ac:dyDescent="0.45"/>
    <row r="62" spans="1:27" ht="31.8" customHeight="1" x14ac:dyDescent="0.45"/>
    <row r="63" spans="1:27" ht="31.8" customHeight="1" x14ac:dyDescent="0.45"/>
    <row r="64" spans="1:27" ht="31.8" customHeight="1" x14ac:dyDescent="0.45"/>
    <row r="65" ht="31.8" customHeight="1" x14ac:dyDescent="0.45"/>
    <row r="66" ht="31.8" customHeight="1" x14ac:dyDescent="0.45"/>
    <row r="67" ht="31.8" customHeight="1" x14ac:dyDescent="0.45"/>
    <row r="68" ht="31.8" customHeight="1" x14ac:dyDescent="0.45"/>
    <row r="69" ht="31.8" customHeight="1" x14ac:dyDescent="0.45"/>
    <row r="70" ht="31.8" customHeight="1" x14ac:dyDescent="0.45"/>
    <row r="71" ht="31.8" customHeight="1" x14ac:dyDescent="0.45"/>
    <row r="72" ht="31.8" customHeight="1" x14ac:dyDescent="0.45"/>
    <row r="73" ht="31.8" customHeight="1" x14ac:dyDescent="0.45"/>
    <row r="74" ht="31.8" customHeight="1" x14ac:dyDescent="0.45"/>
    <row r="75" ht="31.8" customHeight="1" x14ac:dyDescent="0.45"/>
    <row r="76" ht="31.8" customHeight="1" x14ac:dyDescent="0.45"/>
  </sheetData>
  <mergeCells count="305">
    <mergeCell ref="B2:E2"/>
    <mergeCell ref="F2:I2"/>
    <mergeCell ref="J2:L2"/>
    <mergeCell ref="M2:P2"/>
    <mergeCell ref="Q2:AA2"/>
    <mergeCell ref="Y18:AA18"/>
    <mergeCell ref="B45:E45"/>
    <mergeCell ref="B18:E18"/>
    <mergeCell ref="M18:P18"/>
    <mergeCell ref="Q18:T18"/>
    <mergeCell ref="U18:W18"/>
    <mergeCell ref="Y3:AA3"/>
    <mergeCell ref="B4:E4"/>
    <mergeCell ref="F4:I4"/>
    <mergeCell ref="J4:L4"/>
    <mergeCell ref="M4:P4"/>
    <mergeCell ref="Q4:T4"/>
    <mergeCell ref="U4:W4"/>
    <mergeCell ref="Y4:AA4"/>
    <mergeCell ref="B3:E3"/>
    <mergeCell ref="F3:I3"/>
    <mergeCell ref="J3:L3"/>
    <mergeCell ref="M3:P3"/>
    <mergeCell ref="Q3:T3"/>
    <mergeCell ref="U3:W3"/>
    <mergeCell ref="Y5:AA5"/>
    <mergeCell ref="B6:E6"/>
    <mergeCell ref="F6:I6"/>
    <mergeCell ref="J6:L6"/>
    <mergeCell ref="M6:P6"/>
    <mergeCell ref="Q6:T6"/>
    <mergeCell ref="U6:W6"/>
    <mergeCell ref="Y6:AA6"/>
    <mergeCell ref="B5:E5"/>
    <mergeCell ref="F5:I5"/>
    <mergeCell ref="J5:L5"/>
    <mergeCell ref="M5:P5"/>
    <mergeCell ref="Q5:T5"/>
    <mergeCell ref="U5:W5"/>
    <mergeCell ref="Y7:AA7"/>
    <mergeCell ref="B8:E8"/>
    <mergeCell ref="F8:I8"/>
    <mergeCell ref="J8:L8"/>
    <mergeCell ref="M8:P8"/>
    <mergeCell ref="Q8:T8"/>
    <mergeCell ref="U8:W8"/>
    <mergeCell ref="Y8:AA8"/>
    <mergeCell ref="B7:E7"/>
    <mergeCell ref="F7:I7"/>
    <mergeCell ref="J7:L7"/>
    <mergeCell ref="M7:P7"/>
    <mergeCell ref="Q7:T7"/>
    <mergeCell ref="U7:W7"/>
    <mergeCell ref="Y9:AA9"/>
    <mergeCell ref="B10:E10"/>
    <mergeCell ref="F10:I10"/>
    <mergeCell ref="J10:L10"/>
    <mergeCell ref="M10:P10"/>
    <mergeCell ref="Q10:T10"/>
    <mergeCell ref="U10:W10"/>
    <mergeCell ref="Y10:AA10"/>
    <mergeCell ref="B9:E9"/>
    <mergeCell ref="F9:I9"/>
    <mergeCell ref="J9:L9"/>
    <mergeCell ref="M9:P9"/>
    <mergeCell ref="Q9:T9"/>
    <mergeCell ref="U9:W9"/>
    <mergeCell ref="Y11:AA11"/>
    <mergeCell ref="B12:E12"/>
    <mergeCell ref="F12:I12"/>
    <mergeCell ref="J12:L12"/>
    <mergeCell ref="M12:P12"/>
    <mergeCell ref="Q12:T12"/>
    <mergeCell ref="U12:W12"/>
    <mergeCell ref="Y12:AA12"/>
    <mergeCell ref="B11:E11"/>
    <mergeCell ref="F11:I11"/>
    <mergeCell ref="J11:L11"/>
    <mergeCell ref="M11:P11"/>
    <mergeCell ref="Q11:T11"/>
    <mergeCell ref="U11:W11"/>
    <mergeCell ref="Y13:AA13"/>
    <mergeCell ref="A14:L14"/>
    <mergeCell ref="M14:P14"/>
    <mergeCell ref="Q14:AA14"/>
    <mergeCell ref="B16:E16"/>
    <mergeCell ref="F16:I16"/>
    <mergeCell ref="J16:L16"/>
    <mergeCell ref="M16:P16"/>
    <mergeCell ref="Q16:AA16"/>
    <mergeCell ref="B13:E13"/>
    <mergeCell ref="F13:I13"/>
    <mergeCell ref="J13:L13"/>
    <mergeCell ref="M13:P13"/>
    <mergeCell ref="Q13:T13"/>
    <mergeCell ref="U13:W13"/>
    <mergeCell ref="Y17:AA17"/>
    <mergeCell ref="F18:I18"/>
    <mergeCell ref="J18:L18"/>
    <mergeCell ref="F45:I45"/>
    <mergeCell ref="B17:E17"/>
    <mergeCell ref="F17:I17"/>
    <mergeCell ref="J17:L17"/>
    <mergeCell ref="M17:P17"/>
    <mergeCell ref="Q17:T17"/>
    <mergeCell ref="U17:W17"/>
    <mergeCell ref="U19:W19"/>
    <mergeCell ref="Y19:AA19"/>
    <mergeCell ref="B20:E20"/>
    <mergeCell ref="F20:I20"/>
    <mergeCell ref="J20:L20"/>
    <mergeCell ref="M20:P20"/>
    <mergeCell ref="Q20:T20"/>
    <mergeCell ref="U20:W20"/>
    <mergeCell ref="Y20:AA20"/>
    <mergeCell ref="B19:E19"/>
    <mergeCell ref="F19:I19"/>
    <mergeCell ref="J19:L19"/>
    <mergeCell ref="M19:P19"/>
    <mergeCell ref="Q19:T19"/>
    <mergeCell ref="Y21:AA21"/>
    <mergeCell ref="B22:E22"/>
    <mergeCell ref="F22:I22"/>
    <mergeCell ref="J22:L22"/>
    <mergeCell ref="M22:P22"/>
    <mergeCell ref="Q22:T22"/>
    <mergeCell ref="U22:W22"/>
    <mergeCell ref="Y22:AA22"/>
    <mergeCell ref="B21:E21"/>
    <mergeCell ref="F21:I21"/>
    <mergeCell ref="J21:L21"/>
    <mergeCell ref="M21:P21"/>
    <mergeCell ref="Q21:T21"/>
    <mergeCell ref="U21:W21"/>
    <mergeCell ref="Y23:AA23"/>
    <mergeCell ref="B24:E24"/>
    <mergeCell ref="F24:I24"/>
    <mergeCell ref="J24:L24"/>
    <mergeCell ref="M24:P24"/>
    <mergeCell ref="Q24:T24"/>
    <mergeCell ref="U24:W24"/>
    <mergeCell ref="Y24:AA24"/>
    <mergeCell ref="B23:E23"/>
    <mergeCell ref="F23:I23"/>
    <mergeCell ref="J23:L23"/>
    <mergeCell ref="M23:P23"/>
    <mergeCell ref="Q23:T23"/>
    <mergeCell ref="U23:W23"/>
    <mergeCell ref="Y25:AA25"/>
    <mergeCell ref="B26:E26"/>
    <mergeCell ref="F26:I26"/>
    <mergeCell ref="J26:L26"/>
    <mergeCell ref="M26:P26"/>
    <mergeCell ref="Q26:T26"/>
    <mergeCell ref="U26:W26"/>
    <mergeCell ref="Y26:AA26"/>
    <mergeCell ref="B25:E25"/>
    <mergeCell ref="F25:I25"/>
    <mergeCell ref="J25:L25"/>
    <mergeCell ref="M25:P25"/>
    <mergeCell ref="Q25:T25"/>
    <mergeCell ref="U25:W25"/>
    <mergeCell ref="A29:L29"/>
    <mergeCell ref="M29:P29"/>
    <mergeCell ref="R29:AA29"/>
    <mergeCell ref="B31:E31"/>
    <mergeCell ref="F31:I31"/>
    <mergeCell ref="J31:L31"/>
    <mergeCell ref="M31:P31"/>
    <mergeCell ref="Q31:AA31"/>
    <mergeCell ref="Y27:AA27"/>
    <mergeCell ref="B28:E28"/>
    <mergeCell ref="F28:I28"/>
    <mergeCell ref="J28:L28"/>
    <mergeCell ref="M28:P28"/>
    <mergeCell ref="Q28:T28"/>
    <mergeCell ref="U28:W28"/>
    <mergeCell ref="Y28:AA28"/>
    <mergeCell ref="B27:E27"/>
    <mergeCell ref="F27:I27"/>
    <mergeCell ref="J27:L27"/>
    <mergeCell ref="M27:P27"/>
    <mergeCell ref="Q27:T27"/>
    <mergeCell ref="U27:W27"/>
    <mergeCell ref="Y32:AA32"/>
    <mergeCell ref="B34:E34"/>
    <mergeCell ref="F34:I34"/>
    <mergeCell ref="J34:L34"/>
    <mergeCell ref="M34:P34"/>
    <mergeCell ref="Q34:AA34"/>
    <mergeCell ref="B32:E32"/>
    <mergeCell ref="F32:I32"/>
    <mergeCell ref="J32:L32"/>
    <mergeCell ref="M32:P32"/>
    <mergeCell ref="Q32:T32"/>
    <mergeCell ref="U32:W32"/>
    <mergeCell ref="U35:W36"/>
    <mergeCell ref="X35:X36"/>
    <mergeCell ref="Y35:AA36"/>
    <mergeCell ref="F36:I36"/>
    <mergeCell ref="J36:L36"/>
    <mergeCell ref="A37:A38"/>
    <mergeCell ref="B37:E38"/>
    <mergeCell ref="F37:I37"/>
    <mergeCell ref="J37:L37"/>
    <mergeCell ref="M37:P38"/>
    <mergeCell ref="A35:A36"/>
    <mergeCell ref="B35:E36"/>
    <mergeCell ref="F35:I35"/>
    <mergeCell ref="J35:L35"/>
    <mergeCell ref="M35:P36"/>
    <mergeCell ref="Q35:T36"/>
    <mergeCell ref="A39:AA39"/>
    <mergeCell ref="B47:E47"/>
    <mergeCell ref="F47:I47"/>
    <mergeCell ref="J47:L47"/>
    <mergeCell ref="M47:P47"/>
    <mergeCell ref="Q47:T47"/>
    <mergeCell ref="U47:W47"/>
    <mergeCell ref="Y47:AA47"/>
    <mergeCell ref="Q37:T38"/>
    <mergeCell ref="U37:W38"/>
    <mergeCell ref="X37:X38"/>
    <mergeCell ref="Y37:AA38"/>
    <mergeCell ref="F38:I38"/>
    <mergeCell ref="J38:L38"/>
    <mergeCell ref="J45:L45"/>
    <mergeCell ref="A42:A43"/>
    <mergeCell ref="B42:E43"/>
    <mergeCell ref="F42:I42"/>
    <mergeCell ref="J42:L42"/>
    <mergeCell ref="M42:P43"/>
    <mergeCell ref="Q42:T43"/>
    <mergeCell ref="U40:W41"/>
    <mergeCell ref="X40:X41"/>
    <mergeCell ref="Y40:AA41"/>
    <mergeCell ref="Y48:AA48"/>
    <mergeCell ref="B49:E49"/>
    <mergeCell ref="F49:I49"/>
    <mergeCell ref="J49:L49"/>
    <mergeCell ref="M49:P49"/>
    <mergeCell ref="Q49:T49"/>
    <mergeCell ref="U49:W49"/>
    <mergeCell ref="Y49:AA49"/>
    <mergeCell ref="B48:E48"/>
    <mergeCell ref="F48:I48"/>
    <mergeCell ref="J48:L48"/>
    <mergeCell ref="M48:P48"/>
    <mergeCell ref="Q48:T48"/>
    <mergeCell ref="U48:W48"/>
    <mergeCell ref="F41:I41"/>
    <mergeCell ref="J41:L41"/>
    <mergeCell ref="M41:P41"/>
    <mergeCell ref="A40:A41"/>
    <mergeCell ref="B40:E41"/>
    <mergeCell ref="F40:I40"/>
    <mergeCell ref="J40:L40"/>
    <mergeCell ref="M40:P40"/>
    <mergeCell ref="Q40:T41"/>
    <mergeCell ref="U44:W44"/>
    <mergeCell ref="Y44:AA44"/>
    <mergeCell ref="U42:W43"/>
    <mergeCell ref="X42:X43"/>
    <mergeCell ref="Y42:AA43"/>
    <mergeCell ref="F43:I43"/>
    <mergeCell ref="J43:L43"/>
    <mergeCell ref="B44:E44"/>
    <mergeCell ref="F44:I44"/>
    <mergeCell ref="J44:L44"/>
    <mergeCell ref="M44:P44"/>
    <mergeCell ref="Q44:T44"/>
    <mergeCell ref="M51:P51"/>
    <mergeCell ref="Q51:T51"/>
    <mergeCell ref="U51:W51"/>
    <mergeCell ref="Y51:AA51"/>
    <mergeCell ref="B50:E50"/>
    <mergeCell ref="F50:I50"/>
    <mergeCell ref="J50:L50"/>
    <mergeCell ref="M50:P50"/>
    <mergeCell ref="Q50:T50"/>
    <mergeCell ref="U50:W50"/>
    <mergeCell ref="F54:I54"/>
    <mergeCell ref="J54:L54"/>
    <mergeCell ref="M54:P54"/>
    <mergeCell ref="A46:AA46"/>
    <mergeCell ref="A54:E54"/>
    <mergeCell ref="M45:P45"/>
    <mergeCell ref="Y52:AA52"/>
    <mergeCell ref="B53:E53"/>
    <mergeCell ref="F53:I53"/>
    <mergeCell ref="J53:L53"/>
    <mergeCell ref="M53:P53"/>
    <mergeCell ref="Q53:T53"/>
    <mergeCell ref="U53:W53"/>
    <mergeCell ref="Y53:AA53"/>
    <mergeCell ref="B52:E52"/>
    <mergeCell ref="F52:I52"/>
    <mergeCell ref="J52:L52"/>
    <mergeCell ref="M52:P52"/>
    <mergeCell ref="Q52:T52"/>
    <mergeCell ref="U52:W52"/>
    <mergeCell ref="Y50:AA50"/>
    <mergeCell ref="B51:E51"/>
    <mergeCell ref="F51:I51"/>
    <mergeCell ref="J51:L51"/>
  </mergeCells>
  <phoneticPr fontId="1"/>
  <pageMargins left="0.16" right="0.18" top="0.2" bottom="0.16" header="0.19" footer="0.16"/>
  <pageSetup paperSize="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ABD8E-3DA0-4A9C-9C8B-E1B7BED86D63}">
  <dimension ref="A1:AV140"/>
  <sheetViews>
    <sheetView topLeftCell="A93" zoomScale="60" zoomScaleNormal="60" workbookViewId="0">
      <selection activeCell="AC81" sqref="AC81"/>
    </sheetView>
  </sheetViews>
  <sheetFormatPr defaultColWidth="7.09765625" defaultRowHeight="47.4" customHeight="1" x14ac:dyDescent="0.45"/>
  <cols>
    <col min="1" max="1" width="5" style="35" customWidth="1"/>
    <col min="2" max="5" width="7.09765625" style="35"/>
    <col min="6" max="16" width="7.09765625" style="38"/>
    <col min="17" max="24" width="7.09765625" style="36"/>
    <col min="25" max="27" width="7.09765625" style="37"/>
    <col min="28" max="28" width="8.8984375" style="26" customWidth="1"/>
    <col min="29" max="16384" width="7.09765625" style="26"/>
  </cols>
  <sheetData>
    <row r="1" spans="1:40" ht="47.4" customHeight="1" thickBot="1" x14ac:dyDescent="0.5">
      <c r="A1" s="25" t="s">
        <v>0</v>
      </c>
      <c r="B1" s="299" t="s">
        <v>1</v>
      </c>
      <c r="C1" s="300"/>
      <c r="D1" s="300"/>
      <c r="E1" s="301"/>
      <c r="F1" s="302" t="s">
        <v>44</v>
      </c>
      <c r="G1" s="302"/>
      <c r="H1" s="302"/>
      <c r="I1" s="302"/>
      <c r="J1" s="302" t="s">
        <v>45</v>
      </c>
      <c r="K1" s="302"/>
      <c r="L1" s="302"/>
      <c r="M1" s="463" t="s">
        <v>46</v>
      </c>
      <c r="N1" s="463"/>
      <c r="O1" s="463"/>
      <c r="P1" s="463"/>
      <c r="Q1" s="303" t="s">
        <v>48</v>
      </c>
      <c r="R1" s="303"/>
      <c r="S1" s="303"/>
      <c r="T1" s="303"/>
      <c r="U1" s="303"/>
      <c r="V1" s="303"/>
      <c r="W1" s="303"/>
      <c r="X1" s="303"/>
      <c r="Y1" s="303"/>
      <c r="Z1" s="303"/>
      <c r="AA1" s="303"/>
    </row>
    <row r="2" spans="1:40" ht="47.4" customHeight="1" x14ac:dyDescent="0.45">
      <c r="A2" s="27">
        <v>1</v>
      </c>
      <c r="B2" s="304" t="s">
        <v>19</v>
      </c>
      <c r="C2" s="305"/>
      <c r="D2" s="305"/>
      <c r="E2" s="306"/>
      <c r="F2" s="307">
        <v>552080</v>
      </c>
      <c r="G2" s="307"/>
      <c r="H2" s="307"/>
      <c r="I2" s="307"/>
      <c r="J2" s="307">
        <f>F2*0.1</f>
        <v>55208</v>
      </c>
      <c r="K2" s="307"/>
      <c r="L2" s="307"/>
      <c r="M2" s="307">
        <f t="shared" ref="M2:M16" si="0">F2+J2</f>
        <v>607288</v>
      </c>
      <c r="N2" s="307"/>
      <c r="O2" s="307"/>
      <c r="P2" s="307"/>
      <c r="Q2" s="308" t="s">
        <v>218</v>
      </c>
      <c r="R2" s="308"/>
      <c r="S2" s="308"/>
      <c r="T2" s="308"/>
      <c r="U2" s="309" t="s">
        <v>75</v>
      </c>
      <c r="V2" s="310"/>
      <c r="W2" s="311"/>
      <c r="X2" s="28" t="s">
        <v>47</v>
      </c>
      <c r="Y2" s="312" t="s">
        <v>219</v>
      </c>
      <c r="Z2" s="312"/>
      <c r="AA2" s="312"/>
    </row>
    <row r="3" spans="1:40" ht="47.4" customHeight="1" x14ac:dyDescent="0.45">
      <c r="A3" s="29">
        <v>2</v>
      </c>
      <c r="B3" s="313" t="s">
        <v>35</v>
      </c>
      <c r="C3" s="314"/>
      <c r="D3" s="314"/>
      <c r="E3" s="315"/>
      <c r="F3" s="307">
        <v>155400</v>
      </c>
      <c r="G3" s="307"/>
      <c r="H3" s="307"/>
      <c r="I3" s="307"/>
      <c r="J3" s="307">
        <f>F3*0.1</f>
        <v>15540</v>
      </c>
      <c r="K3" s="307"/>
      <c r="L3" s="307"/>
      <c r="M3" s="307">
        <f t="shared" si="0"/>
        <v>170940</v>
      </c>
      <c r="N3" s="307"/>
      <c r="O3" s="307"/>
      <c r="P3" s="307"/>
      <c r="Q3" s="316" t="s">
        <v>74</v>
      </c>
      <c r="R3" s="316"/>
      <c r="S3" s="316"/>
      <c r="T3" s="316"/>
      <c r="U3" s="317" t="s">
        <v>216</v>
      </c>
      <c r="V3" s="318"/>
      <c r="W3" s="319"/>
      <c r="X3" s="30" t="s">
        <v>47</v>
      </c>
      <c r="Y3" s="320" t="s">
        <v>217</v>
      </c>
      <c r="Z3" s="320"/>
      <c r="AA3" s="320"/>
    </row>
    <row r="4" spans="1:40" ht="47.4" customHeight="1" x14ac:dyDescent="0.45">
      <c r="A4" s="29">
        <v>3</v>
      </c>
      <c r="B4" s="313" t="s">
        <v>6</v>
      </c>
      <c r="C4" s="314"/>
      <c r="D4" s="314"/>
      <c r="E4" s="315"/>
      <c r="F4" s="307">
        <v>800510</v>
      </c>
      <c r="G4" s="307"/>
      <c r="H4" s="307"/>
      <c r="I4" s="307"/>
      <c r="J4" s="307">
        <v>80031</v>
      </c>
      <c r="K4" s="307"/>
      <c r="L4" s="307"/>
      <c r="M4" s="307">
        <f t="shared" si="0"/>
        <v>880541</v>
      </c>
      <c r="N4" s="307"/>
      <c r="O4" s="307"/>
      <c r="P4" s="307"/>
      <c r="Q4" s="316" t="s">
        <v>49</v>
      </c>
      <c r="R4" s="316"/>
      <c r="S4" s="316"/>
      <c r="T4" s="316"/>
      <c r="U4" s="317" t="s">
        <v>56</v>
      </c>
      <c r="V4" s="318"/>
      <c r="W4" s="319"/>
      <c r="X4" s="30" t="s">
        <v>47</v>
      </c>
      <c r="Y4" s="320">
        <v>592137</v>
      </c>
      <c r="Z4" s="320"/>
      <c r="AA4" s="320"/>
      <c r="AE4" s="270" t="s">
        <v>365</v>
      </c>
      <c r="AF4" s="270"/>
      <c r="AG4" s="270"/>
      <c r="AH4" s="270"/>
      <c r="AI4" s="270"/>
      <c r="AJ4" s="270"/>
      <c r="AK4" s="270"/>
      <c r="AL4" s="270"/>
      <c r="AM4" s="270"/>
      <c r="AN4" s="270"/>
    </row>
    <row r="5" spans="1:40" ht="47.4" customHeight="1" x14ac:dyDescent="0.45">
      <c r="A5" s="29">
        <v>4</v>
      </c>
      <c r="B5" s="313" t="s">
        <v>36</v>
      </c>
      <c r="C5" s="314"/>
      <c r="D5" s="314"/>
      <c r="E5" s="315"/>
      <c r="F5" s="307">
        <v>1035840</v>
      </c>
      <c r="G5" s="307"/>
      <c r="H5" s="307"/>
      <c r="I5" s="307"/>
      <c r="J5" s="307">
        <f t="shared" ref="J5:J10" si="1">F5*0.1</f>
        <v>103584</v>
      </c>
      <c r="K5" s="307"/>
      <c r="L5" s="307"/>
      <c r="M5" s="307">
        <f t="shared" si="0"/>
        <v>1139424</v>
      </c>
      <c r="N5" s="307"/>
      <c r="O5" s="307"/>
      <c r="P5" s="307"/>
      <c r="Q5" s="316" t="s">
        <v>68</v>
      </c>
      <c r="R5" s="316"/>
      <c r="S5" s="316"/>
      <c r="T5" s="316"/>
      <c r="U5" s="317" t="s">
        <v>308</v>
      </c>
      <c r="V5" s="318"/>
      <c r="W5" s="319"/>
      <c r="X5" s="30" t="s">
        <v>47</v>
      </c>
      <c r="Y5" s="320" t="s">
        <v>309</v>
      </c>
      <c r="Z5" s="320"/>
      <c r="AA5" s="320"/>
      <c r="AE5" s="270"/>
      <c r="AF5" s="270"/>
      <c r="AG5" s="270"/>
      <c r="AH5" s="270"/>
      <c r="AI5" s="270"/>
      <c r="AJ5" s="270"/>
      <c r="AK5" s="270"/>
      <c r="AL5" s="270"/>
      <c r="AM5" s="270"/>
      <c r="AN5" s="270"/>
    </row>
    <row r="6" spans="1:40" ht="47.4" customHeight="1" x14ac:dyDescent="0.45">
      <c r="A6" s="29">
        <v>5</v>
      </c>
      <c r="B6" s="313" t="s">
        <v>41</v>
      </c>
      <c r="C6" s="314"/>
      <c r="D6" s="314"/>
      <c r="E6" s="315"/>
      <c r="F6" s="307">
        <v>470372</v>
      </c>
      <c r="G6" s="307"/>
      <c r="H6" s="307"/>
      <c r="I6" s="307"/>
      <c r="J6" s="307">
        <f t="shared" si="1"/>
        <v>47037.200000000004</v>
      </c>
      <c r="K6" s="307"/>
      <c r="L6" s="307"/>
      <c r="M6" s="307">
        <f t="shared" si="0"/>
        <v>517409.2</v>
      </c>
      <c r="N6" s="307"/>
      <c r="O6" s="307"/>
      <c r="P6" s="307"/>
      <c r="Q6" s="321" t="s">
        <v>51</v>
      </c>
      <c r="R6" s="321"/>
      <c r="S6" s="321"/>
      <c r="T6" s="321"/>
      <c r="U6" s="317" t="s">
        <v>55</v>
      </c>
      <c r="V6" s="318"/>
      <c r="W6" s="319"/>
      <c r="X6" s="30" t="s">
        <v>47</v>
      </c>
      <c r="Y6" s="320" t="s">
        <v>50</v>
      </c>
      <c r="Z6" s="320"/>
      <c r="AA6" s="320"/>
      <c r="AE6" s="270"/>
      <c r="AF6" s="270"/>
      <c r="AG6" s="270"/>
      <c r="AH6" s="270"/>
      <c r="AI6" s="270"/>
      <c r="AJ6" s="270"/>
      <c r="AK6" s="270"/>
      <c r="AL6" s="270"/>
      <c r="AM6" s="270"/>
      <c r="AN6" s="270"/>
    </row>
    <row r="7" spans="1:40" ht="47.4" customHeight="1" x14ac:dyDescent="0.45">
      <c r="A7" s="29">
        <v>6</v>
      </c>
      <c r="B7" s="313" t="s">
        <v>22</v>
      </c>
      <c r="C7" s="314"/>
      <c r="D7" s="314"/>
      <c r="E7" s="315"/>
      <c r="F7" s="307">
        <v>627876</v>
      </c>
      <c r="G7" s="307"/>
      <c r="H7" s="307"/>
      <c r="I7" s="307"/>
      <c r="J7" s="307">
        <f t="shared" si="1"/>
        <v>62787.600000000006</v>
      </c>
      <c r="K7" s="307"/>
      <c r="L7" s="307"/>
      <c r="M7" s="307">
        <f t="shared" si="0"/>
        <v>690663.6</v>
      </c>
      <c r="N7" s="307"/>
      <c r="O7" s="307"/>
      <c r="P7" s="307"/>
      <c r="Q7" s="316" t="s">
        <v>52</v>
      </c>
      <c r="R7" s="316"/>
      <c r="S7" s="316"/>
      <c r="T7" s="316"/>
      <c r="U7" s="317" t="s">
        <v>53</v>
      </c>
      <c r="V7" s="318"/>
      <c r="W7" s="319"/>
      <c r="X7" s="30" t="s">
        <v>47</v>
      </c>
      <c r="Y7" s="320" t="s">
        <v>54</v>
      </c>
      <c r="Z7" s="320"/>
      <c r="AA7" s="320"/>
      <c r="AE7" s="270"/>
      <c r="AF7" s="270"/>
      <c r="AG7" s="270"/>
      <c r="AH7" s="270"/>
      <c r="AI7" s="270"/>
      <c r="AJ7" s="270"/>
      <c r="AK7" s="270"/>
      <c r="AL7" s="270"/>
      <c r="AM7" s="270"/>
      <c r="AN7" s="270"/>
    </row>
    <row r="8" spans="1:40" ht="47.4" customHeight="1" x14ac:dyDescent="0.45">
      <c r="A8" s="29">
        <v>7</v>
      </c>
      <c r="B8" s="313" t="s">
        <v>25</v>
      </c>
      <c r="C8" s="314"/>
      <c r="D8" s="314"/>
      <c r="E8" s="315"/>
      <c r="F8" s="307">
        <v>851720</v>
      </c>
      <c r="G8" s="307"/>
      <c r="H8" s="307"/>
      <c r="I8" s="307"/>
      <c r="J8" s="307">
        <f t="shared" si="1"/>
        <v>85172</v>
      </c>
      <c r="K8" s="307"/>
      <c r="L8" s="307"/>
      <c r="M8" s="307">
        <f t="shared" si="0"/>
        <v>936892</v>
      </c>
      <c r="N8" s="307"/>
      <c r="O8" s="307"/>
      <c r="P8" s="307"/>
      <c r="Q8" s="316" t="s">
        <v>57</v>
      </c>
      <c r="R8" s="316"/>
      <c r="S8" s="316"/>
      <c r="T8" s="316"/>
      <c r="U8" s="317" t="s">
        <v>58</v>
      </c>
      <c r="V8" s="318"/>
      <c r="W8" s="319"/>
      <c r="X8" s="30" t="s">
        <v>47</v>
      </c>
      <c r="Y8" s="320" t="s">
        <v>59</v>
      </c>
      <c r="Z8" s="320"/>
      <c r="AA8" s="320"/>
    </row>
    <row r="9" spans="1:40" ht="47.4" customHeight="1" x14ac:dyDescent="0.45">
      <c r="A9" s="29">
        <v>8</v>
      </c>
      <c r="B9" s="313" t="s">
        <v>39</v>
      </c>
      <c r="C9" s="314"/>
      <c r="D9" s="314"/>
      <c r="E9" s="315"/>
      <c r="F9" s="307">
        <v>485027</v>
      </c>
      <c r="G9" s="307"/>
      <c r="H9" s="307"/>
      <c r="I9" s="307"/>
      <c r="J9" s="307">
        <f t="shared" si="1"/>
        <v>48502.700000000004</v>
      </c>
      <c r="K9" s="307"/>
      <c r="L9" s="307"/>
      <c r="M9" s="307">
        <f t="shared" si="0"/>
        <v>533529.69999999995</v>
      </c>
      <c r="N9" s="307"/>
      <c r="O9" s="307"/>
      <c r="P9" s="307"/>
      <c r="Q9" s="316" t="s">
        <v>49</v>
      </c>
      <c r="R9" s="316"/>
      <c r="S9" s="316"/>
      <c r="T9" s="316"/>
      <c r="U9" s="317" t="s">
        <v>60</v>
      </c>
      <c r="V9" s="318"/>
      <c r="W9" s="319"/>
      <c r="X9" s="30" t="s">
        <v>47</v>
      </c>
      <c r="Y9" s="320" t="s">
        <v>61</v>
      </c>
      <c r="Z9" s="320"/>
      <c r="AA9" s="320"/>
    </row>
    <row r="10" spans="1:40" ht="47.4" customHeight="1" x14ac:dyDescent="0.45">
      <c r="A10" s="29">
        <v>9</v>
      </c>
      <c r="B10" s="313" t="s">
        <v>37</v>
      </c>
      <c r="C10" s="314"/>
      <c r="D10" s="314"/>
      <c r="E10" s="315"/>
      <c r="F10" s="307">
        <v>188748</v>
      </c>
      <c r="G10" s="307"/>
      <c r="H10" s="307"/>
      <c r="I10" s="307"/>
      <c r="J10" s="307">
        <f t="shared" si="1"/>
        <v>18874.8</v>
      </c>
      <c r="K10" s="307"/>
      <c r="L10" s="307"/>
      <c r="M10" s="307">
        <f t="shared" si="0"/>
        <v>207622.8</v>
      </c>
      <c r="N10" s="307"/>
      <c r="O10" s="307"/>
      <c r="P10" s="307"/>
      <c r="Q10" s="316" t="s">
        <v>62</v>
      </c>
      <c r="R10" s="316"/>
      <c r="S10" s="316"/>
      <c r="T10" s="316"/>
      <c r="U10" s="317" t="s">
        <v>63</v>
      </c>
      <c r="V10" s="318"/>
      <c r="W10" s="319"/>
      <c r="X10" s="30" t="s">
        <v>47</v>
      </c>
      <c r="Y10" s="320" t="s">
        <v>64</v>
      </c>
      <c r="Z10" s="320"/>
      <c r="AA10" s="320"/>
    </row>
    <row r="11" spans="1:40" ht="47.4" customHeight="1" x14ac:dyDescent="0.45">
      <c r="A11" s="29">
        <v>10</v>
      </c>
      <c r="B11" s="313" t="s">
        <v>27</v>
      </c>
      <c r="C11" s="314"/>
      <c r="D11" s="314"/>
      <c r="E11" s="315"/>
      <c r="F11" s="307">
        <v>1490778</v>
      </c>
      <c r="G11" s="307"/>
      <c r="H11" s="307"/>
      <c r="I11" s="307"/>
      <c r="J11" s="307">
        <v>149077</v>
      </c>
      <c r="K11" s="307"/>
      <c r="L11" s="307"/>
      <c r="M11" s="307">
        <f t="shared" si="0"/>
        <v>1639855</v>
      </c>
      <c r="N11" s="307"/>
      <c r="O11" s="307"/>
      <c r="P11" s="307"/>
      <c r="Q11" s="321" t="s">
        <v>51</v>
      </c>
      <c r="R11" s="321"/>
      <c r="S11" s="321"/>
      <c r="T11" s="321"/>
      <c r="U11" s="317" t="s">
        <v>65</v>
      </c>
      <c r="V11" s="318"/>
      <c r="W11" s="319"/>
      <c r="X11" s="30" t="s">
        <v>66</v>
      </c>
      <c r="Y11" s="320" t="s">
        <v>67</v>
      </c>
      <c r="Z11" s="320"/>
      <c r="AA11" s="320"/>
    </row>
    <row r="12" spans="1:40" ht="47.4" customHeight="1" x14ac:dyDescent="0.45">
      <c r="A12" s="29">
        <v>11</v>
      </c>
      <c r="B12" s="313" t="s">
        <v>16</v>
      </c>
      <c r="C12" s="314"/>
      <c r="D12" s="314"/>
      <c r="E12" s="315"/>
      <c r="F12" s="307">
        <v>180600</v>
      </c>
      <c r="G12" s="307"/>
      <c r="H12" s="307"/>
      <c r="I12" s="307"/>
      <c r="J12" s="307">
        <f t="shared" ref="J12:J52" si="2">F12*0.1</f>
        <v>18060</v>
      </c>
      <c r="K12" s="307"/>
      <c r="L12" s="307"/>
      <c r="M12" s="307">
        <f t="shared" si="0"/>
        <v>198660</v>
      </c>
      <c r="N12" s="307"/>
      <c r="O12" s="307"/>
      <c r="P12" s="307"/>
      <c r="Q12" s="316" t="s">
        <v>68</v>
      </c>
      <c r="R12" s="316"/>
      <c r="S12" s="316"/>
      <c r="T12" s="316"/>
      <c r="U12" s="317" t="s">
        <v>69</v>
      </c>
      <c r="V12" s="318"/>
      <c r="W12" s="319"/>
      <c r="X12" s="30" t="s">
        <v>47</v>
      </c>
      <c r="Y12" s="320" t="s">
        <v>70</v>
      </c>
      <c r="Z12" s="320"/>
      <c r="AA12" s="320"/>
    </row>
    <row r="13" spans="1:40" ht="47.4" customHeight="1" x14ac:dyDescent="0.45">
      <c r="A13" s="29">
        <v>12</v>
      </c>
      <c r="B13" s="313" t="s">
        <v>26</v>
      </c>
      <c r="C13" s="314"/>
      <c r="D13" s="314"/>
      <c r="E13" s="315"/>
      <c r="F13" s="307">
        <v>835884</v>
      </c>
      <c r="G13" s="307"/>
      <c r="H13" s="307"/>
      <c r="I13" s="307"/>
      <c r="J13" s="307">
        <f t="shared" si="2"/>
        <v>83588.400000000009</v>
      </c>
      <c r="K13" s="307"/>
      <c r="L13" s="307"/>
      <c r="M13" s="307">
        <f t="shared" si="0"/>
        <v>919472.4</v>
      </c>
      <c r="N13" s="307"/>
      <c r="O13" s="307"/>
      <c r="P13" s="307"/>
      <c r="Q13" s="317" t="s">
        <v>71</v>
      </c>
      <c r="R13" s="318"/>
      <c r="S13" s="318"/>
      <c r="T13" s="319"/>
      <c r="U13" s="317" t="s">
        <v>72</v>
      </c>
      <c r="V13" s="318"/>
      <c r="W13" s="319"/>
      <c r="X13" s="30" t="s">
        <v>47</v>
      </c>
      <c r="Y13" s="320" t="s">
        <v>73</v>
      </c>
      <c r="Z13" s="320"/>
      <c r="AA13" s="320"/>
    </row>
    <row r="14" spans="1:40" ht="47.4" customHeight="1" x14ac:dyDescent="0.45">
      <c r="A14" s="29">
        <v>13</v>
      </c>
      <c r="B14" s="313" t="s">
        <v>4</v>
      </c>
      <c r="C14" s="314"/>
      <c r="D14" s="314"/>
      <c r="E14" s="315"/>
      <c r="F14" s="307">
        <v>296640</v>
      </c>
      <c r="G14" s="307"/>
      <c r="H14" s="307"/>
      <c r="I14" s="307"/>
      <c r="J14" s="307">
        <f t="shared" si="2"/>
        <v>29664</v>
      </c>
      <c r="K14" s="307"/>
      <c r="L14" s="307"/>
      <c r="M14" s="307">
        <f t="shared" si="0"/>
        <v>326304</v>
      </c>
      <c r="N14" s="307"/>
      <c r="O14" s="307"/>
      <c r="P14" s="307"/>
      <c r="Q14" s="316" t="s">
        <v>74</v>
      </c>
      <c r="R14" s="316"/>
      <c r="S14" s="316"/>
      <c r="T14" s="316"/>
      <c r="U14" s="317" t="s">
        <v>75</v>
      </c>
      <c r="V14" s="318"/>
      <c r="W14" s="319"/>
      <c r="X14" s="30" t="s">
        <v>47</v>
      </c>
      <c r="Y14" s="320" t="s">
        <v>76</v>
      </c>
      <c r="Z14" s="320"/>
      <c r="AA14" s="320"/>
    </row>
    <row r="15" spans="1:40" ht="47.4" customHeight="1" x14ac:dyDescent="0.45">
      <c r="A15" s="29">
        <v>14</v>
      </c>
      <c r="B15" s="313" t="s">
        <v>77</v>
      </c>
      <c r="C15" s="314"/>
      <c r="D15" s="314"/>
      <c r="E15" s="315"/>
      <c r="F15" s="307">
        <v>154080</v>
      </c>
      <c r="G15" s="307"/>
      <c r="H15" s="307"/>
      <c r="I15" s="307"/>
      <c r="J15" s="307">
        <f t="shared" si="2"/>
        <v>15408</v>
      </c>
      <c r="K15" s="307"/>
      <c r="L15" s="307"/>
      <c r="M15" s="307">
        <f t="shared" si="0"/>
        <v>169488</v>
      </c>
      <c r="N15" s="307"/>
      <c r="O15" s="307"/>
      <c r="P15" s="307"/>
      <c r="Q15" s="321" t="s">
        <v>51</v>
      </c>
      <c r="R15" s="321"/>
      <c r="S15" s="321"/>
      <c r="T15" s="321"/>
      <c r="U15" s="317" t="s">
        <v>78</v>
      </c>
      <c r="V15" s="318"/>
      <c r="W15" s="319"/>
      <c r="X15" s="30" t="s">
        <v>66</v>
      </c>
      <c r="Y15" s="320" t="s">
        <v>79</v>
      </c>
      <c r="Z15" s="320"/>
      <c r="AA15" s="320"/>
    </row>
    <row r="16" spans="1:40" ht="47.4" customHeight="1" thickBot="1" x14ac:dyDescent="0.5">
      <c r="A16" s="33">
        <v>15</v>
      </c>
      <c r="B16" s="343" t="s">
        <v>13</v>
      </c>
      <c r="C16" s="344"/>
      <c r="D16" s="344"/>
      <c r="E16" s="345"/>
      <c r="F16" s="346">
        <v>2738986</v>
      </c>
      <c r="G16" s="346"/>
      <c r="H16" s="346"/>
      <c r="I16" s="346"/>
      <c r="J16" s="346">
        <f t="shared" si="2"/>
        <v>273898.60000000003</v>
      </c>
      <c r="K16" s="346"/>
      <c r="L16" s="346"/>
      <c r="M16" s="363">
        <f t="shared" si="0"/>
        <v>3012884.6</v>
      </c>
      <c r="N16" s="364"/>
      <c r="O16" s="364"/>
      <c r="P16" s="365"/>
      <c r="Q16" s="348" t="s">
        <v>52</v>
      </c>
      <c r="R16" s="349"/>
      <c r="S16" s="349"/>
      <c r="T16" s="350"/>
      <c r="U16" s="348" t="s">
        <v>80</v>
      </c>
      <c r="V16" s="349"/>
      <c r="W16" s="350"/>
      <c r="X16" s="34" t="s">
        <v>47</v>
      </c>
      <c r="Y16" s="423" t="s">
        <v>81</v>
      </c>
      <c r="Z16" s="424"/>
      <c r="AA16" s="425"/>
    </row>
    <row r="17" spans="1:27" ht="6" customHeight="1" x14ac:dyDescent="0.45">
      <c r="A17" s="251"/>
      <c r="B17" s="251"/>
      <c r="C17" s="251"/>
      <c r="D17" s="251"/>
      <c r="E17" s="251"/>
      <c r="F17" s="251"/>
      <c r="G17" s="251"/>
      <c r="H17" s="251"/>
      <c r="I17" s="251"/>
      <c r="J17" s="251"/>
      <c r="K17" s="251"/>
      <c r="L17" s="251"/>
      <c r="M17" s="251"/>
      <c r="N17" s="251"/>
      <c r="O17" s="251"/>
      <c r="P17" s="251"/>
      <c r="Q17" s="251"/>
      <c r="R17" s="251"/>
      <c r="S17" s="251"/>
      <c r="T17" s="251"/>
      <c r="U17" s="251"/>
      <c r="V17" s="251"/>
      <c r="W17" s="251"/>
      <c r="X17" s="251"/>
      <c r="Y17" s="251"/>
      <c r="Z17" s="251"/>
      <c r="AA17" s="251"/>
    </row>
    <row r="18" spans="1:27" ht="9" customHeight="1" x14ac:dyDescent="0.45">
      <c r="A18" s="56"/>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row>
    <row r="19" spans="1:27" ht="13.2" customHeight="1" x14ac:dyDescent="0.45">
      <c r="A19" s="56"/>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row>
    <row r="20" spans="1:27" ht="17.399999999999999" customHeight="1" thickBot="1" x14ac:dyDescent="0.5">
      <c r="A20" s="58"/>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row>
    <row r="21" spans="1:27" ht="46.2" customHeight="1" thickBot="1" x14ac:dyDescent="0.5">
      <c r="A21" s="25" t="s">
        <v>0</v>
      </c>
      <c r="B21" s="299" t="s">
        <v>1</v>
      </c>
      <c r="C21" s="300"/>
      <c r="D21" s="300"/>
      <c r="E21" s="301"/>
      <c r="F21" s="302" t="s">
        <v>44</v>
      </c>
      <c r="G21" s="302"/>
      <c r="H21" s="302"/>
      <c r="I21" s="302"/>
      <c r="J21" s="302" t="s">
        <v>45</v>
      </c>
      <c r="K21" s="302"/>
      <c r="L21" s="302"/>
      <c r="M21" s="463" t="s">
        <v>46</v>
      </c>
      <c r="N21" s="463"/>
      <c r="O21" s="463"/>
      <c r="P21" s="463"/>
      <c r="Q21" s="303" t="s">
        <v>48</v>
      </c>
      <c r="R21" s="303"/>
      <c r="S21" s="303"/>
      <c r="T21" s="303"/>
      <c r="U21" s="303"/>
      <c r="V21" s="303"/>
      <c r="W21" s="303"/>
      <c r="X21" s="303"/>
      <c r="Y21" s="303"/>
      <c r="Z21" s="303"/>
      <c r="AA21" s="303"/>
    </row>
    <row r="22" spans="1:27" ht="46.2" customHeight="1" x14ac:dyDescent="0.45">
      <c r="A22" s="31">
        <v>16</v>
      </c>
      <c r="B22" s="304" t="s">
        <v>21</v>
      </c>
      <c r="C22" s="305"/>
      <c r="D22" s="305"/>
      <c r="E22" s="306"/>
      <c r="F22" s="276">
        <v>1241200</v>
      </c>
      <c r="G22" s="276"/>
      <c r="H22" s="276"/>
      <c r="I22" s="276"/>
      <c r="J22" s="276">
        <f>F22*0.1</f>
        <v>124120</v>
      </c>
      <c r="K22" s="276"/>
      <c r="L22" s="276"/>
      <c r="M22" s="276">
        <f t="shared" ref="M22:M36" si="3">F22+J22</f>
        <v>1365320</v>
      </c>
      <c r="N22" s="276"/>
      <c r="O22" s="276"/>
      <c r="P22" s="276"/>
      <c r="Q22" s="352" t="s">
        <v>82</v>
      </c>
      <c r="R22" s="352"/>
      <c r="S22" s="352"/>
      <c r="T22" s="352"/>
      <c r="U22" s="309" t="s">
        <v>83</v>
      </c>
      <c r="V22" s="310"/>
      <c r="W22" s="311"/>
      <c r="X22" s="32" t="s">
        <v>47</v>
      </c>
      <c r="Y22" s="351" t="s">
        <v>84</v>
      </c>
      <c r="Z22" s="351"/>
      <c r="AA22" s="351"/>
    </row>
    <row r="23" spans="1:27" ht="46.2" customHeight="1" x14ac:dyDescent="0.45">
      <c r="A23" s="29">
        <v>17</v>
      </c>
      <c r="B23" s="313" t="s">
        <v>32</v>
      </c>
      <c r="C23" s="314"/>
      <c r="D23" s="314"/>
      <c r="E23" s="315"/>
      <c r="F23" s="322">
        <v>7913955</v>
      </c>
      <c r="G23" s="322"/>
      <c r="H23" s="322"/>
      <c r="I23" s="322"/>
      <c r="J23" s="322">
        <f>F23*0.1</f>
        <v>791395.5</v>
      </c>
      <c r="K23" s="322"/>
      <c r="L23" s="322"/>
      <c r="M23" s="332">
        <f t="shared" si="3"/>
        <v>8705350.5</v>
      </c>
      <c r="N23" s="333"/>
      <c r="O23" s="333"/>
      <c r="P23" s="334"/>
      <c r="Q23" s="317" t="s">
        <v>85</v>
      </c>
      <c r="R23" s="318"/>
      <c r="S23" s="318"/>
      <c r="T23" s="319"/>
      <c r="U23" s="317" t="s">
        <v>86</v>
      </c>
      <c r="V23" s="318"/>
      <c r="W23" s="319"/>
      <c r="X23" s="30" t="s">
        <v>47</v>
      </c>
      <c r="Y23" s="353" t="s">
        <v>87</v>
      </c>
      <c r="Z23" s="354"/>
      <c r="AA23" s="355"/>
    </row>
    <row r="24" spans="1:27" ht="46.2" customHeight="1" x14ac:dyDescent="0.45">
      <c r="A24" s="27">
        <v>18</v>
      </c>
      <c r="B24" s="335" t="s">
        <v>15</v>
      </c>
      <c r="C24" s="336"/>
      <c r="D24" s="336"/>
      <c r="E24" s="337"/>
      <c r="F24" s="307">
        <v>354776</v>
      </c>
      <c r="G24" s="307"/>
      <c r="H24" s="307"/>
      <c r="I24" s="307"/>
      <c r="J24" s="307">
        <v>35477</v>
      </c>
      <c r="K24" s="307"/>
      <c r="L24" s="307"/>
      <c r="M24" s="307">
        <f t="shared" si="3"/>
        <v>390253</v>
      </c>
      <c r="N24" s="307"/>
      <c r="O24" s="307"/>
      <c r="P24" s="307"/>
      <c r="Q24" s="308" t="s">
        <v>88</v>
      </c>
      <c r="R24" s="308"/>
      <c r="S24" s="308"/>
      <c r="T24" s="308"/>
      <c r="U24" s="338" t="s">
        <v>89</v>
      </c>
      <c r="V24" s="339"/>
      <c r="W24" s="340"/>
      <c r="X24" s="28" t="s">
        <v>47</v>
      </c>
      <c r="Y24" s="312" t="s">
        <v>90</v>
      </c>
      <c r="Z24" s="312"/>
      <c r="AA24" s="312"/>
    </row>
    <row r="25" spans="1:27" ht="46.2" customHeight="1" x14ac:dyDescent="0.45">
      <c r="A25" s="27">
        <v>19</v>
      </c>
      <c r="B25" s="335" t="s">
        <v>40</v>
      </c>
      <c r="C25" s="336"/>
      <c r="D25" s="336"/>
      <c r="E25" s="337"/>
      <c r="F25" s="307">
        <v>147000</v>
      </c>
      <c r="G25" s="307"/>
      <c r="H25" s="307"/>
      <c r="I25" s="307"/>
      <c r="J25" s="307">
        <f t="shared" si="2"/>
        <v>14700</v>
      </c>
      <c r="K25" s="307"/>
      <c r="L25" s="307"/>
      <c r="M25" s="307">
        <f t="shared" si="3"/>
        <v>161700</v>
      </c>
      <c r="N25" s="307"/>
      <c r="O25" s="307"/>
      <c r="P25" s="307"/>
      <c r="Q25" s="308" t="s">
        <v>88</v>
      </c>
      <c r="R25" s="308"/>
      <c r="S25" s="308"/>
      <c r="T25" s="308"/>
      <c r="U25" s="338" t="s">
        <v>91</v>
      </c>
      <c r="V25" s="339"/>
      <c r="W25" s="340"/>
      <c r="X25" s="28" t="s">
        <v>47</v>
      </c>
      <c r="Y25" s="312" t="s">
        <v>92</v>
      </c>
      <c r="Z25" s="312"/>
      <c r="AA25" s="312"/>
    </row>
    <row r="26" spans="1:27" ht="46.2" customHeight="1" x14ac:dyDescent="0.45">
      <c r="A26" s="29">
        <v>20</v>
      </c>
      <c r="B26" s="313" t="s">
        <v>9</v>
      </c>
      <c r="C26" s="314"/>
      <c r="D26" s="314"/>
      <c r="E26" s="315"/>
      <c r="F26" s="307">
        <v>513600</v>
      </c>
      <c r="G26" s="307"/>
      <c r="H26" s="307"/>
      <c r="I26" s="307"/>
      <c r="J26" s="307">
        <f t="shared" si="2"/>
        <v>51360</v>
      </c>
      <c r="K26" s="307"/>
      <c r="L26" s="307"/>
      <c r="M26" s="307">
        <f t="shared" si="3"/>
        <v>564960</v>
      </c>
      <c r="N26" s="307"/>
      <c r="O26" s="307"/>
      <c r="P26" s="307"/>
      <c r="Q26" s="316" t="s">
        <v>231</v>
      </c>
      <c r="R26" s="316"/>
      <c r="S26" s="316"/>
      <c r="T26" s="316"/>
      <c r="U26" s="317" t="s">
        <v>232</v>
      </c>
      <c r="V26" s="318"/>
      <c r="W26" s="319"/>
      <c r="X26" s="30" t="s">
        <v>47</v>
      </c>
      <c r="Y26" s="320" t="s">
        <v>233</v>
      </c>
      <c r="Z26" s="320"/>
      <c r="AA26" s="320"/>
    </row>
    <row r="27" spans="1:27" ht="46.2" customHeight="1" x14ac:dyDescent="0.45">
      <c r="A27" s="29">
        <v>21</v>
      </c>
      <c r="B27" s="313" t="s">
        <v>33</v>
      </c>
      <c r="C27" s="314"/>
      <c r="D27" s="314"/>
      <c r="E27" s="315"/>
      <c r="F27" s="307">
        <v>157248</v>
      </c>
      <c r="G27" s="307"/>
      <c r="H27" s="307"/>
      <c r="I27" s="307"/>
      <c r="J27" s="307">
        <f t="shared" si="2"/>
        <v>15724.800000000001</v>
      </c>
      <c r="K27" s="307"/>
      <c r="L27" s="307"/>
      <c r="M27" s="307">
        <f t="shared" si="3"/>
        <v>172972.79999999999</v>
      </c>
      <c r="N27" s="307"/>
      <c r="O27" s="307"/>
      <c r="P27" s="307"/>
      <c r="Q27" s="316" t="s">
        <v>88</v>
      </c>
      <c r="R27" s="316"/>
      <c r="S27" s="316"/>
      <c r="T27" s="316"/>
      <c r="U27" s="317" t="s">
        <v>266</v>
      </c>
      <c r="V27" s="318"/>
      <c r="W27" s="319"/>
      <c r="X27" s="30" t="s">
        <v>47</v>
      </c>
      <c r="Y27" s="320" t="s">
        <v>267</v>
      </c>
      <c r="Z27" s="320"/>
      <c r="AA27" s="320"/>
    </row>
    <row r="28" spans="1:27" ht="46.2" customHeight="1" x14ac:dyDescent="0.45">
      <c r="A28" s="29">
        <v>22</v>
      </c>
      <c r="B28" s="313" t="s">
        <v>38</v>
      </c>
      <c r="C28" s="314"/>
      <c r="D28" s="314"/>
      <c r="E28" s="315"/>
      <c r="F28" s="307">
        <v>470265</v>
      </c>
      <c r="G28" s="307"/>
      <c r="H28" s="307"/>
      <c r="I28" s="307"/>
      <c r="J28" s="307">
        <v>47026</v>
      </c>
      <c r="K28" s="307"/>
      <c r="L28" s="307"/>
      <c r="M28" s="307">
        <f t="shared" si="3"/>
        <v>517291</v>
      </c>
      <c r="N28" s="307"/>
      <c r="O28" s="307"/>
      <c r="P28" s="307"/>
      <c r="Q28" s="316" t="s">
        <v>51</v>
      </c>
      <c r="R28" s="316"/>
      <c r="S28" s="316"/>
      <c r="T28" s="316"/>
      <c r="U28" s="317" t="s">
        <v>229</v>
      </c>
      <c r="V28" s="318"/>
      <c r="W28" s="319"/>
      <c r="X28" s="30" t="s">
        <v>66</v>
      </c>
      <c r="Y28" s="320" t="s">
        <v>230</v>
      </c>
      <c r="Z28" s="320"/>
      <c r="AA28" s="320"/>
    </row>
    <row r="29" spans="1:27" ht="46.2" customHeight="1" x14ac:dyDescent="0.45">
      <c r="A29" s="29">
        <v>23</v>
      </c>
      <c r="B29" s="313" t="s">
        <v>20</v>
      </c>
      <c r="C29" s="314"/>
      <c r="D29" s="314"/>
      <c r="E29" s="315"/>
      <c r="F29" s="307">
        <v>1405338</v>
      </c>
      <c r="G29" s="307"/>
      <c r="H29" s="307"/>
      <c r="I29" s="307"/>
      <c r="J29" s="307">
        <f t="shared" si="2"/>
        <v>140533.80000000002</v>
      </c>
      <c r="K29" s="307"/>
      <c r="L29" s="307"/>
      <c r="M29" s="307">
        <f t="shared" si="3"/>
        <v>1545871.8</v>
      </c>
      <c r="N29" s="307"/>
      <c r="O29" s="307"/>
      <c r="P29" s="307"/>
      <c r="Q29" s="316" t="s">
        <v>52</v>
      </c>
      <c r="R29" s="316"/>
      <c r="S29" s="316"/>
      <c r="T29" s="316"/>
      <c r="U29" s="317" t="s">
        <v>93</v>
      </c>
      <c r="V29" s="318"/>
      <c r="W29" s="319"/>
      <c r="X29" s="30" t="s">
        <v>66</v>
      </c>
      <c r="Y29" s="320" t="s">
        <v>94</v>
      </c>
      <c r="Z29" s="320"/>
      <c r="AA29" s="320"/>
    </row>
    <row r="30" spans="1:27" ht="46.2" customHeight="1" x14ac:dyDescent="0.45">
      <c r="A30" s="29">
        <v>24</v>
      </c>
      <c r="B30" s="313" t="s">
        <v>30</v>
      </c>
      <c r="C30" s="314"/>
      <c r="D30" s="314"/>
      <c r="E30" s="315"/>
      <c r="F30" s="307">
        <v>338548</v>
      </c>
      <c r="G30" s="307"/>
      <c r="H30" s="307"/>
      <c r="I30" s="307"/>
      <c r="J30" s="307">
        <f t="shared" si="2"/>
        <v>33854.800000000003</v>
      </c>
      <c r="K30" s="307"/>
      <c r="L30" s="307"/>
      <c r="M30" s="307">
        <f t="shared" si="3"/>
        <v>372402.8</v>
      </c>
      <c r="N30" s="307"/>
      <c r="O30" s="307"/>
      <c r="P30" s="307"/>
      <c r="Q30" s="321" t="s">
        <v>51</v>
      </c>
      <c r="R30" s="321"/>
      <c r="S30" s="321"/>
      <c r="T30" s="321"/>
      <c r="U30" s="317" t="s">
        <v>95</v>
      </c>
      <c r="V30" s="318"/>
      <c r="W30" s="319"/>
      <c r="X30" s="30" t="s">
        <v>47</v>
      </c>
      <c r="Y30" s="320" t="s">
        <v>96</v>
      </c>
      <c r="Z30" s="320"/>
      <c r="AA30" s="320"/>
    </row>
    <row r="31" spans="1:27" ht="46.2" customHeight="1" x14ac:dyDescent="0.45">
      <c r="A31" s="29">
        <v>25</v>
      </c>
      <c r="B31" s="313" t="s">
        <v>31</v>
      </c>
      <c r="C31" s="314"/>
      <c r="D31" s="314"/>
      <c r="E31" s="315"/>
      <c r="F31" s="307">
        <v>1702800</v>
      </c>
      <c r="G31" s="307"/>
      <c r="H31" s="307"/>
      <c r="I31" s="307"/>
      <c r="J31" s="307">
        <f t="shared" si="2"/>
        <v>170280</v>
      </c>
      <c r="K31" s="307"/>
      <c r="L31" s="307"/>
      <c r="M31" s="307">
        <f t="shared" si="3"/>
        <v>1873080</v>
      </c>
      <c r="N31" s="307"/>
      <c r="O31" s="307"/>
      <c r="P31" s="307"/>
      <c r="Q31" s="316" t="s">
        <v>112</v>
      </c>
      <c r="R31" s="316"/>
      <c r="S31" s="316"/>
      <c r="T31" s="316"/>
      <c r="U31" s="317" t="s">
        <v>268</v>
      </c>
      <c r="V31" s="318"/>
      <c r="W31" s="319"/>
      <c r="X31" s="30" t="s">
        <v>66</v>
      </c>
      <c r="Y31" s="320" t="s">
        <v>269</v>
      </c>
      <c r="Z31" s="320"/>
      <c r="AA31" s="320"/>
    </row>
    <row r="32" spans="1:27" ht="46.2" customHeight="1" x14ac:dyDescent="0.45">
      <c r="A32" s="29">
        <v>26</v>
      </c>
      <c r="B32" s="313" t="s">
        <v>11</v>
      </c>
      <c r="C32" s="314"/>
      <c r="D32" s="314"/>
      <c r="E32" s="315"/>
      <c r="F32" s="307">
        <v>1116465</v>
      </c>
      <c r="G32" s="307"/>
      <c r="H32" s="307"/>
      <c r="I32" s="307"/>
      <c r="J32" s="307">
        <f t="shared" si="2"/>
        <v>111646.5</v>
      </c>
      <c r="K32" s="307"/>
      <c r="L32" s="307"/>
      <c r="M32" s="307">
        <f t="shared" si="3"/>
        <v>1228111.5</v>
      </c>
      <c r="N32" s="307"/>
      <c r="O32" s="307"/>
      <c r="P32" s="307"/>
      <c r="Q32" s="316" t="s">
        <v>85</v>
      </c>
      <c r="R32" s="316"/>
      <c r="S32" s="316"/>
      <c r="T32" s="316"/>
      <c r="U32" s="317" t="s">
        <v>97</v>
      </c>
      <c r="V32" s="318"/>
      <c r="W32" s="319"/>
      <c r="X32" s="30" t="s">
        <v>47</v>
      </c>
      <c r="Y32" s="320" t="s">
        <v>98</v>
      </c>
      <c r="Z32" s="320"/>
      <c r="AA32" s="320"/>
    </row>
    <row r="33" spans="1:27" ht="46.2" customHeight="1" x14ac:dyDescent="0.45">
      <c r="A33" s="29">
        <v>27</v>
      </c>
      <c r="B33" s="313" t="s">
        <v>18</v>
      </c>
      <c r="C33" s="314"/>
      <c r="D33" s="314"/>
      <c r="E33" s="315"/>
      <c r="F33" s="307">
        <v>149760</v>
      </c>
      <c r="G33" s="307"/>
      <c r="H33" s="307"/>
      <c r="I33" s="307"/>
      <c r="J33" s="307">
        <f t="shared" si="2"/>
        <v>14976</v>
      </c>
      <c r="K33" s="307"/>
      <c r="L33" s="307"/>
      <c r="M33" s="307">
        <f t="shared" si="3"/>
        <v>164736</v>
      </c>
      <c r="N33" s="307"/>
      <c r="O33" s="307"/>
      <c r="P33" s="307"/>
      <c r="Q33" s="316" t="s">
        <v>68</v>
      </c>
      <c r="R33" s="316"/>
      <c r="S33" s="316"/>
      <c r="T33" s="316"/>
      <c r="U33" s="317" t="s">
        <v>100</v>
      </c>
      <c r="V33" s="318"/>
      <c r="W33" s="319"/>
      <c r="X33" s="30" t="s">
        <v>47</v>
      </c>
      <c r="Y33" s="320" t="s">
        <v>101</v>
      </c>
      <c r="Z33" s="320"/>
      <c r="AA33" s="320"/>
    </row>
    <row r="34" spans="1:27" ht="46.2" customHeight="1" x14ac:dyDescent="0.45">
      <c r="A34" s="29">
        <v>28</v>
      </c>
      <c r="B34" s="313" t="s">
        <v>2</v>
      </c>
      <c r="C34" s="314"/>
      <c r="D34" s="314"/>
      <c r="E34" s="315"/>
      <c r="F34" s="307">
        <v>307146</v>
      </c>
      <c r="G34" s="307"/>
      <c r="H34" s="307"/>
      <c r="I34" s="307"/>
      <c r="J34" s="307">
        <f t="shared" si="2"/>
        <v>30714.600000000002</v>
      </c>
      <c r="K34" s="307"/>
      <c r="L34" s="307"/>
      <c r="M34" s="307">
        <f t="shared" si="3"/>
        <v>337860.6</v>
      </c>
      <c r="N34" s="307"/>
      <c r="O34" s="307"/>
      <c r="P34" s="307"/>
      <c r="Q34" s="316" t="s">
        <v>88</v>
      </c>
      <c r="R34" s="316"/>
      <c r="S34" s="316"/>
      <c r="T34" s="316"/>
      <c r="U34" s="317" t="s">
        <v>83</v>
      </c>
      <c r="V34" s="318"/>
      <c r="W34" s="319"/>
      <c r="X34" s="30" t="s">
        <v>47</v>
      </c>
      <c r="Y34" s="320" t="s">
        <v>102</v>
      </c>
      <c r="Z34" s="320"/>
      <c r="AA34" s="320"/>
    </row>
    <row r="35" spans="1:27" ht="46.2" customHeight="1" x14ac:dyDescent="0.45">
      <c r="A35" s="29">
        <v>29</v>
      </c>
      <c r="B35" s="313" t="s">
        <v>29</v>
      </c>
      <c r="C35" s="314"/>
      <c r="D35" s="314"/>
      <c r="E35" s="315"/>
      <c r="F35" s="322">
        <v>338548</v>
      </c>
      <c r="G35" s="322"/>
      <c r="H35" s="322"/>
      <c r="I35" s="322"/>
      <c r="J35" s="322">
        <f t="shared" si="2"/>
        <v>33854.800000000003</v>
      </c>
      <c r="K35" s="322"/>
      <c r="L35" s="322"/>
      <c r="M35" s="322">
        <f t="shared" si="3"/>
        <v>372402.8</v>
      </c>
      <c r="N35" s="322"/>
      <c r="O35" s="322"/>
      <c r="P35" s="322"/>
      <c r="Q35" s="316" t="s">
        <v>105</v>
      </c>
      <c r="R35" s="316"/>
      <c r="S35" s="316"/>
      <c r="T35" s="316"/>
      <c r="U35" s="317" t="s">
        <v>103</v>
      </c>
      <c r="V35" s="318"/>
      <c r="W35" s="319"/>
      <c r="X35" s="30" t="s">
        <v>47</v>
      </c>
      <c r="Y35" s="320" t="s">
        <v>104</v>
      </c>
      <c r="Z35" s="320"/>
      <c r="AA35" s="320"/>
    </row>
    <row r="36" spans="1:27" ht="46.2" customHeight="1" thickBot="1" x14ac:dyDescent="0.5">
      <c r="A36" s="33">
        <v>30</v>
      </c>
      <c r="B36" s="343" t="s">
        <v>42</v>
      </c>
      <c r="C36" s="344"/>
      <c r="D36" s="344"/>
      <c r="E36" s="345"/>
      <c r="F36" s="363">
        <v>1047102</v>
      </c>
      <c r="G36" s="364"/>
      <c r="H36" s="364"/>
      <c r="I36" s="365"/>
      <c r="J36" s="363">
        <f>F36*0.1</f>
        <v>104710.20000000001</v>
      </c>
      <c r="K36" s="364"/>
      <c r="L36" s="365"/>
      <c r="M36" s="363">
        <f t="shared" si="3"/>
        <v>1151812.2</v>
      </c>
      <c r="N36" s="364"/>
      <c r="O36" s="364"/>
      <c r="P36" s="365"/>
      <c r="Q36" s="348" t="s">
        <v>106</v>
      </c>
      <c r="R36" s="349"/>
      <c r="S36" s="349"/>
      <c r="T36" s="350"/>
      <c r="U36" s="348" t="s">
        <v>107</v>
      </c>
      <c r="V36" s="349"/>
      <c r="W36" s="350"/>
      <c r="X36" s="34" t="s">
        <v>47</v>
      </c>
      <c r="Y36" s="423" t="s">
        <v>108</v>
      </c>
      <c r="Z36" s="424"/>
      <c r="AA36" s="425"/>
    </row>
    <row r="37" spans="1:27" ht="33.6" customHeight="1" x14ac:dyDescent="0.45">
      <c r="A37" s="56"/>
      <c r="B37" s="56"/>
      <c r="C37" s="56"/>
      <c r="D37" s="56"/>
      <c r="E37" s="56"/>
      <c r="F37" s="114"/>
      <c r="G37" s="114"/>
      <c r="H37" s="114"/>
      <c r="I37" s="114"/>
      <c r="J37" s="114"/>
      <c r="K37" s="114"/>
      <c r="L37" s="114"/>
      <c r="M37" s="114"/>
      <c r="N37" s="114"/>
      <c r="O37" s="114"/>
      <c r="P37" s="114"/>
      <c r="Q37" s="57"/>
      <c r="R37" s="57"/>
      <c r="S37" s="57"/>
      <c r="T37" s="57"/>
      <c r="U37" s="57"/>
      <c r="V37" s="57"/>
      <c r="W37" s="57"/>
      <c r="X37" s="57"/>
      <c r="Y37" s="115"/>
      <c r="Z37" s="115"/>
      <c r="AA37" s="115"/>
    </row>
    <row r="38" spans="1:27" ht="14.4" customHeight="1" thickBot="1" x14ac:dyDescent="0.5">
      <c r="A38" s="249"/>
      <c r="B38" s="249"/>
      <c r="C38" s="249"/>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row>
    <row r="39" spans="1:27" ht="47.4" customHeight="1" thickBot="1" x14ac:dyDescent="0.5">
      <c r="A39" s="25" t="s">
        <v>0</v>
      </c>
      <c r="B39" s="299" t="s">
        <v>1</v>
      </c>
      <c r="C39" s="300"/>
      <c r="D39" s="300"/>
      <c r="E39" s="301"/>
      <c r="F39" s="302" t="s">
        <v>44</v>
      </c>
      <c r="G39" s="302"/>
      <c r="H39" s="302"/>
      <c r="I39" s="302"/>
      <c r="J39" s="302" t="s">
        <v>45</v>
      </c>
      <c r="K39" s="302"/>
      <c r="L39" s="302"/>
      <c r="M39" s="463" t="s">
        <v>46</v>
      </c>
      <c r="N39" s="463"/>
      <c r="O39" s="463"/>
      <c r="P39" s="463"/>
      <c r="Q39" s="303" t="s">
        <v>48</v>
      </c>
      <c r="R39" s="303"/>
      <c r="S39" s="303"/>
      <c r="T39" s="303"/>
      <c r="U39" s="303"/>
      <c r="V39" s="303"/>
      <c r="W39" s="303"/>
      <c r="X39" s="303"/>
      <c r="Y39" s="303"/>
      <c r="Z39" s="303"/>
      <c r="AA39" s="303"/>
    </row>
    <row r="40" spans="1:27" ht="47.4" customHeight="1" x14ac:dyDescent="0.45">
      <c r="A40" s="31">
        <v>31</v>
      </c>
      <c r="B40" s="304" t="s">
        <v>7</v>
      </c>
      <c r="C40" s="305"/>
      <c r="D40" s="305"/>
      <c r="E40" s="306"/>
      <c r="F40" s="656">
        <v>582004</v>
      </c>
      <c r="G40" s="648"/>
      <c r="H40" s="648"/>
      <c r="I40" s="657"/>
      <c r="J40" s="656">
        <f>F40*0.1</f>
        <v>58200.4</v>
      </c>
      <c r="K40" s="648"/>
      <c r="L40" s="657"/>
      <c r="M40" s="656">
        <f t="shared" ref="M40:M50" si="4">F40+J40</f>
        <v>640204.4</v>
      </c>
      <c r="N40" s="648"/>
      <c r="O40" s="648"/>
      <c r="P40" s="657"/>
      <c r="Q40" s="309" t="s">
        <v>109</v>
      </c>
      <c r="R40" s="310"/>
      <c r="S40" s="310"/>
      <c r="T40" s="311"/>
      <c r="U40" s="309" t="s">
        <v>110</v>
      </c>
      <c r="V40" s="310"/>
      <c r="W40" s="311"/>
      <c r="X40" s="32" t="s">
        <v>47</v>
      </c>
      <c r="Y40" s="658" t="s">
        <v>111</v>
      </c>
      <c r="Z40" s="659"/>
      <c r="AA40" s="660"/>
    </row>
    <row r="41" spans="1:27" ht="47.4" customHeight="1" x14ac:dyDescent="0.45">
      <c r="A41" s="27">
        <v>32</v>
      </c>
      <c r="B41" s="335" t="s">
        <v>12</v>
      </c>
      <c r="C41" s="336"/>
      <c r="D41" s="336"/>
      <c r="E41" s="337"/>
      <c r="F41" s="307">
        <v>314580</v>
      </c>
      <c r="G41" s="307"/>
      <c r="H41" s="307"/>
      <c r="I41" s="307"/>
      <c r="J41" s="307">
        <f t="shared" ref="J41:J45" si="5">F41*0.1</f>
        <v>31458</v>
      </c>
      <c r="K41" s="307"/>
      <c r="L41" s="307"/>
      <c r="M41" s="307">
        <f t="shared" si="4"/>
        <v>346038</v>
      </c>
      <c r="N41" s="307"/>
      <c r="O41" s="307"/>
      <c r="P41" s="307"/>
      <c r="Q41" s="308" t="s">
        <v>112</v>
      </c>
      <c r="R41" s="308"/>
      <c r="S41" s="308"/>
      <c r="T41" s="308"/>
      <c r="U41" s="338" t="s">
        <v>113</v>
      </c>
      <c r="V41" s="339"/>
      <c r="W41" s="340"/>
      <c r="X41" s="28" t="s">
        <v>47</v>
      </c>
      <c r="Y41" s="312" t="s">
        <v>114</v>
      </c>
      <c r="Z41" s="312"/>
      <c r="AA41" s="312"/>
    </row>
    <row r="42" spans="1:27" ht="47.4" customHeight="1" x14ac:dyDescent="0.45">
      <c r="A42" s="29">
        <v>33</v>
      </c>
      <c r="B42" s="313" t="s">
        <v>34</v>
      </c>
      <c r="C42" s="314"/>
      <c r="D42" s="314"/>
      <c r="E42" s="315"/>
      <c r="F42" s="307">
        <v>163770</v>
      </c>
      <c r="G42" s="307"/>
      <c r="H42" s="307"/>
      <c r="I42" s="307"/>
      <c r="J42" s="307">
        <f t="shared" si="5"/>
        <v>16377</v>
      </c>
      <c r="K42" s="307"/>
      <c r="L42" s="307"/>
      <c r="M42" s="307">
        <f t="shared" si="4"/>
        <v>180147</v>
      </c>
      <c r="N42" s="307"/>
      <c r="O42" s="307"/>
      <c r="P42" s="307"/>
      <c r="Q42" s="316" t="s">
        <v>112</v>
      </c>
      <c r="R42" s="316"/>
      <c r="S42" s="316"/>
      <c r="T42" s="316"/>
      <c r="U42" s="317" t="s">
        <v>113</v>
      </c>
      <c r="V42" s="318"/>
      <c r="W42" s="319"/>
      <c r="X42" s="30" t="s">
        <v>47</v>
      </c>
      <c r="Y42" s="320" t="s">
        <v>114</v>
      </c>
      <c r="Z42" s="320"/>
      <c r="AA42" s="320"/>
    </row>
    <row r="43" spans="1:27" ht="47.4" customHeight="1" x14ac:dyDescent="0.45">
      <c r="A43" s="29">
        <v>34</v>
      </c>
      <c r="B43" s="313" t="s">
        <v>23</v>
      </c>
      <c r="C43" s="314"/>
      <c r="D43" s="314"/>
      <c r="E43" s="315"/>
      <c r="F43" s="307">
        <v>366261</v>
      </c>
      <c r="G43" s="307"/>
      <c r="H43" s="307"/>
      <c r="I43" s="307"/>
      <c r="J43" s="307">
        <f t="shared" si="5"/>
        <v>36626.1</v>
      </c>
      <c r="K43" s="307"/>
      <c r="L43" s="307"/>
      <c r="M43" s="307">
        <f t="shared" si="4"/>
        <v>402887.1</v>
      </c>
      <c r="N43" s="307"/>
      <c r="O43" s="307"/>
      <c r="P43" s="307"/>
      <c r="Q43" s="321" t="s">
        <v>51</v>
      </c>
      <c r="R43" s="321"/>
      <c r="S43" s="321"/>
      <c r="T43" s="321"/>
      <c r="U43" s="317" t="s">
        <v>95</v>
      </c>
      <c r="V43" s="318"/>
      <c r="W43" s="319"/>
      <c r="X43" s="30" t="s">
        <v>47</v>
      </c>
      <c r="Y43" s="320" t="s">
        <v>115</v>
      </c>
      <c r="Z43" s="320"/>
      <c r="AA43" s="320"/>
    </row>
    <row r="44" spans="1:27" ht="47.4" customHeight="1" x14ac:dyDescent="0.45">
      <c r="A44" s="29">
        <v>35</v>
      </c>
      <c r="B44" s="313" t="s">
        <v>28</v>
      </c>
      <c r="C44" s="314"/>
      <c r="D44" s="314"/>
      <c r="E44" s="315"/>
      <c r="F44" s="307">
        <v>224700</v>
      </c>
      <c r="G44" s="307"/>
      <c r="H44" s="307"/>
      <c r="I44" s="307"/>
      <c r="J44" s="307">
        <f t="shared" si="5"/>
        <v>22470</v>
      </c>
      <c r="K44" s="307"/>
      <c r="L44" s="307"/>
      <c r="M44" s="307">
        <f t="shared" si="4"/>
        <v>247170</v>
      </c>
      <c r="N44" s="307"/>
      <c r="O44" s="307"/>
      <c r="P44" s="307"/>
      <c r="Q44" s="316" t="s">
        <v>116</v>
      </c>
      <c r="R44" s="316"/>
      <c r="S44" s="316"/>
      <c r="T44" s="316"/>
      <c r="U44" s="317" t="s">
        <v>117</v>
      </c>
      <c r="V44" s="318"/>
      <c r="W44" s="319"/>
      <c r="X44" s="30" t="s">
        <v>47</v>
      </c>
      <c r="Y44" s="320" t="s">
        <v>118</v>
      </c>
      <c r="Z44" s="320"/>
      <c r="AA44" s="320"/>
    </row>
    <row r="45" spans="1:27" ht="47.4" customHeight="1" x14ac:dyDescent="0.45">
      <c r="A45" s="29">
        <v>36</v>
      </c>
      <c r="B45" s="313" t="s">
        <v>14</v>
      </c>
      <c r="C45" s="314"/>
      <c r="D45" s="314"/>
      <c r="E45" s="315"/>
      <c r="F45" s="307">
        <v>754992</v>
      </c>
      <c r="G45" s="307"/>
      <c r="H45" s="307"/>
      <c r="I45" s="307"/>
      <c r="J45" s="307">
        <f t="shared" si="5"/>
        <v>75499.199999999997</v>
      </c>
      <c r="K45" s="307"/>
      <c r="L45" s="307"/>
      <c r="M45" s="307">
        <f t="shared" si="4"/>
        <v>830491.2</v>
      </c>
      <c r="N45" s="307"/>
      <c r="O45" s="307"/>
      <c r="P45" s="307"/>
      <c r="Q45" s="316" t="s">
        <v>119</v>
      </c>
      <c r="R45" s="316"/>
      <c r="S45" s="316"/>
      <c r="T45" s="316"/>
      <c r="U45" s="317" t="s">
        <v>120</v>
      </c>
      <c r="V45" s="318"/>
      <c r="W45" s="319"/>
      <c r="X45" s="30" t="s">
        <v>66</v>
      </c>
      <c r="Y45" s="320" t="s">
        <v>121</v>
      </c>
      <c r="Z45" s="320"/>
      <c r="AA45" s="320"/>
    </row>
    <row r="46" spans="1:27" ht="47.4" customHeight="1" x14ac:dyDescent="0.45">
      <c r="A46" s="29">
        <v>37</v>
      </c>
      <c r="B46" s="313" t="s">
        <v>3</v>
      </c>
      <c r="C46" s="314"/>
      <c r="D46" s="314"/>
      <c r="E46" s="315"/>
      <c r="F46" s="307">
        <v>155737</v>
      </c>
      <c r="G46" s="307"/>
      <c r="H46" s="307"/>
      <c r="I46" s="307"/>
      <c r="J46" s="307">
        <f>F46*0.1</f>
        <v>15573.7</v>
      </c>
      <c r="K46" s="307"/>
      <c r="L46" s="307"/>
      <c r="M46" s="307">
        <f t="shared" si="4"/>
        <v>171310.7</v>
      </c>
      <c r="N46" s="307"/>
      <c r="O46" s="307"/>
      <c r="P46" s="307"/>
      <c r="Q46" s="316" t="s">
        <v>74</v>
      </c>
      <c r="R46" s="316"/>
      <c r="S46" s="316"/>
      <c r="T46" s="316"/>
      <c r="U46" s="317" t="s">
        <v>221</v>
      </c>
      <c r="V46" s="318"/>
      <c r="W46" s="319"/>
      <c r="X46" s="30" t="s">
        <v>47</v>
      </c>
      <c r="Y46" s="320" t="s">
        <v>228</v>
      </c>
      <c r="Z46" s="320"/>
      <c r="AA46" s="320"/>
    </row>
    <row r="47" spans="1:27" ht="47.4" customHeight="1" x14ac:dyDescent="0.45">
      <c r="A47" s="29">
        <v>38</v>
      </c>
      <c r="B47" s="313" t="s">
        <v>24</v>
      </c>
      <c r="C47" s="314"/>
      <c r="D47" s="314"/>
      <c r="E47" s="315"/>
      <c r="F47" s="322">
        <v>188748</v>
      </c>
      <c r="G47" s="322"/>
      <c r="H47" s="322"/>
      <c r="I47" s="322"/>
      <c r="J47" s="322">
        <v>18874</v>
      </c>
      <c r="K47" s="322"/>
      <c r="L47" s="322"/>
      <c r="M47" s="322">
        <f t="shared" si="4"/>
        <v>207622</v>
      </c>
      <c r="N47" s="322"/>
      <c r="O47" s="322"/>
      <c r="P47" s="322"/>
      <c r="Q47" s="316" t="s">
        <v>122</v>
      </c>
      <c r="R47" s="316"/>
      <c r="S47" s="316"/>
      <c r="T47" s="316"/>
      <c r="U47" s="317" t="s">
        <v>123</v>
      </c>
      <c r="V47" s="318"/>
      <c r="W47" s="319"/>
      <c r="X47" s="30" t="s">
        <v>47</v>
      </c>
      <c r="Y47" s="320" t="s">
        <v>124</v>
      </c>
      <c r="Z47" s="320"/>
      <c r="AA47" s="320"/>
    </row>
    <row r="48" spans="1:27" ht="47.4" customHeight="1" x14ac:dyDescent="0.45">
      <c r="A48" s="27">
        <v>39</v>
      </c>
      <c r="B48" s="335" t="s">
        <v>8</v>
      </c>
      <c r="C48" s="336"/>
      <c r="D48" s="336"/>
      <c r="E48" s="337"/>
      <c r="F48" s="307">
        <v>528390</v>
      </c>
      <c r="G48" s="307"/>
      <c r="H48" s="307"/>
      <c r="I48" s="307"/>
      <c r="J48" s="307">
        <f t="shared" si="2"/>
        <v>52839</v>
      </c>
      <c r="K48" s="307"/>
      <c r="L48" s="307"/>
      <c r="M48" s="307">
        <f t="shared" si="4"/>
        <v>581229</v>
      </c>
      <c r="N48" s="307"/>
      <c r="O48" s="307"/>
      <c r="P48" s="307"/>
      <c r="Q48" s="308" t="s">
        <v>74</v>
      </c>
      <c r="R48" s="308"/>
      <c r="S48" s="308"/>
      <c r="T48" s="308"/>
      <c r="U48" s="338" t="s">
        <v>125</v>
      </c>
      <c r="V48" s="339"/>
      <c r="W48" s="340"/>
      <c r="X48" s="28" t="s">
        <v>47</v>
      </c>
      <c r="Y48" s="312" t="s">
        <v>126</v>
      </c>
      <c r="Z48" s="312"/>
      <c r="AA48" s="312"/>
    </row>
    <row r="49" spans="1:38" ht="47.4" customHeight="1" x14ac:dyDescent="0.45">
      <c r="A49" s="29">
        <v>40</v>
      </c>
      <c r="B49" s="313" t="s">
        <v>10</v>
      </c>
      <c r="C49" s="314"/>
      <c r="D49" s="314"/>
      <c r="E49" s="315"/>
      <c r="F49" s="307">
        <v>490048</v>
      </c>
      <c r="G49" s="307"/>
      <c r="H49" s="307"/>
      <c r="I49" s="307"/>
      <c r="J49" s="307">
        <f t="shared" si="2"/>
        <v>49004.800000000003</v>
      </c>
      <c r="K49" s="307"/>
      <c r="L49" s="307"/>
      <c r="M49" s="307">
        <f t="shared" si="4"/>
        <v>539052.80000000005</v>
      </c>
      <c r="N49" s="307"/>
      <c r="O49" s="307"/>
      <c r="P49" s="307"/>
      <c r="Q49" s="316" t="s">
        <v>127</v>
      </c>
      <c r="R49" s="316"/>
      <c r="S49" s="316"/>
      <c r="T49" s="316"/>
      <c r="U49" s="317" t="s">
        <v>128</v>
      </c>
      <c r="V49" s="318"/>
      <c r="W49" s="319"/>
      <c r="X49" s="30" t="s">
        <v>47</v>
      </c>
      <c r="Y49" s="320" t="s">
        <v>129</v>
      </c>
      <c r="Z49" s="320"/>
      <c r="AA49" s="320"/>
    </row>
    <row r="50" spans="1:38" ht="47.4" customHeight="1" x14ac:dyDescent="0.45">
      <c r="A50" s="29">
        <v>41</v>
      </c>
      <c r="B50" s="313" t="s">
        <v>5</v>
      </c>
      <c r="C50" s="314"/>
      <c r="D50" s="314"/>
      <c r="E50" s="315"/>
      <c r="F50" s="307">
        <v>483034</v>
      </c>
      <c r="G50" s="307"/>
      <c r="H50" s="307"/>
      <c r="I50" s="307"/>
      <c r="J50" s="322">
        <v>46460</v>
      </c>
      <c r="K50" s="322"/>
      <c r="L50" s="322"/>
      <c r="M50" s="322">
        <f t="shared" si="4"/>
        <v>529494</v>
      </c>
      <c r="N50" s="322"/>
      <c r="O50" s="322"/>
      <c r="P50" s="322"/>
      <c r="Q50" s="316" t="s">
        <v>127</v>
      </c>
      <c r="R50" s="316"/>
      <c r="S50" s="316"/>
      <c r="T50" s="316"/>
      <c r="U50" s="317" t="s">
        <v>270</v>
      </c>
      <c r="V50" s="318"/>
      <c r="W50" s="319"/>
      <c r="X50" s="30" t="s">
        <v>47</v>
      </c>
      <c r="Y50" s="320" t="s">
        <v>271</v>
      </c>
      <c r="Z50" s="320"/>
      <c r="AA50" s="320"/>
    </row>
    <row r="51" spans="1:38" ht="47.4" customHeight="1" x14ac:dyDescent="0.45">
      <c r="A51" s="29">
        <v>42</v>
      </c>
      <c r="B51" s="313" t="s">
        <v>17</v>
      </c>
      <c r="C51" s="314"/>
      <c r="D51" s="314"/>
      <c r="E51" s="315"/>
      <c r="F51" s="307">
        <v>317200</v>
      </c>
      <c r="G51" s="307"/>
      <c r="H51" s="307"/>
      <c r="I51" s="307"/>
      <c r="J51" s="307">
        <f t="shared" si="2"/>
        <v>31720</v>
      </c>
      <c r="K51" s="307"/>
      <c r="L51" s="307"/>
      <c r="M51" s="307">
        <f t="shared" ref="M51:M52" si="6">F51+J51</f>
        <v>348920</v>
      </c>
      <c r="N51" s="307"/>
      <c r="O51" s="307"/>
      <c r="P51" s="307"/>
      <c r="Q51" s="316" t="s">
        <v>88</v>
      </c>
      <c r="R51" s="316"/>
      <c r="S51" s="316"/>
      <c r="T51" s="316"/>
      <c r="U51" s="317" t="s">
        <v>130</v>
      </c>
      <c r="V51" s="318"/>
      <c r="W51" s="319"/>
      <c r="X51" s="30" t="s">
        <v>47</v>
      </c>
      <c r="Y51" s="320" t="s">
        <v>131</v>
      </c>
      <c r="Z51" s="320"/>
      <c r="AA51" s="320"/>
    </row>
    <row r="52" spans="1:38" ht="47.4" customHeight="1" thickBot="1" x14ac:dyDescent="0.5">
      <c r="A52" s="33">
        <v>43</v>
      </c>
      <c r="B52" s="343" t="s">
        <v>43</v>
      </c>
      <c r="C52" s="344"/>
      <c r="D52" s="344"/>
      <c r="E52" s="345"/>
      <c r="F52" s="356">
        <v>173040</v>
      </c>
      <c r="G52" s="356"/>
      <c r="H52" s="356"/>
      <c r="I52" s="356"/>
      <c r="J52" s="356">
        <f t="shared" si="2"/>
        <v>17304</v>
      </c>
      <c r="K52" s="356"/>
      <c r="L52" s="356"/>
      <c r="M52" s="356">
        <f t="shared" si="6"/>
        <v>190344</v>
      </c>
      <c r="N52" s="356"/>
      <c r="O52" s="356"/>
      <c r="P52" s="356"/>
      <c r="Q52" s="347" t="s">
        <v>68</v>
      </c>
      <c r="R52" s="347"/>
      <c r="S52" s="347"/>
      <c r="T52" s="347"/>
      <c r="U52" s="348" t="s">
        <v>132</v>
      </c>
      <c r="V52" s="349"/>
      <c r="W52" s="350"/>
      <c r="X52" s="34" t="s">
        <v>47</v>
      </c>
      <c r="Y52" s="341" t="s">
        <v>133</v>
      </c>
      <c r="Z52" s="341"/>
      <c r="AA52" s="341"/>
    </row>
    <row r="53" spans="1:38" ht="47.4" customHeight="1" thickBot="1" x14ac:dyDescent="0.5">
      <c r="F53" s="389">
        <f>ROUNDDOWN(SUM(F2:F52),0)</f>
        <v>32810796</v>
      </c>
      <c r="G53" s="390"/>
      <c r="H53" s="390"/>
      <c r="I53" s="391"/>
      <c r="J53" s="389">
        <f>ROUNDUP(SUM(J2:J52),0)</f>
        <v>3279214</v>
      </c>
      <c r="K53" s="390"/>
      <c r="L53" s="391"/>
      <c r="M53" s="392">
        <f>ROUNDUP(SUM(M2:M52),0)</f>
        <v>36090010</v>
      </c>
      <c r="N53" s="392"/>
      <c r="O53" s="392"/>
      <c r="P53" s="393"/>
      <c r="Y53" s="36"/>
    </row>
    <row r="54" spans="1:38" ht="47.4" customHeight="1" x14ac:dyDescent="0.45">
      <c r="F54" s="35"/>
      <c r="G54" s="35"/>
      <c r="H54" s="35"/>
      <c r="I54" s="35"/>
      <c r="J54" s="35"/>
      <c r="K54" s="35"/>
      <c r="L54" s="35"/>
      <c r="M54" s="61"/>
      <c r="N54" s="61"/>
      <c r="O54" s="61"/>
      <c r="P54" s="61"/>
      <c r="Q54" s="35"/>
      <c r="R54" s="35"/>
    </row>
    <row r="55" spans="1:38" ht="6.6" customHeight="1" thickBot="1" x14ac:dyDescent="0.5">
      <c r="F55" s="35"/>
      <c r="G55" s="35"/>
      <c r="H55" s="35"/>
      <c r="I55" s="35"/>
      <c r="J55" s="35"/>
      <c r="K55" s="35"/>
      <c r="L55" s="35"/>
      <c r="M55" s="61"/>
      <c r="N55" s="61"/>
      <c r="O55" s="61"/>
      <c r="P55" s="61"/>
      <c r="Q55" s="35"/>
      <c r="R55" s="35"/>
    </row>
    <row r="56" spans="1:38" ht="37.200000000000003" customHeight="1" thickBot="1" x14ac:dyDescent="0.5">
      <c r="A56" s="25" t="s">
        <v>0</v>
      </c>
      <c r="B56" s="299" t="s">
        <v>1</v>
      </c>
      <c r="C56" s="300"/>
      <c r="D56" s="300"/>
      <c r="E56" s="301"/>
      <c r="F56" s="302" t="s">
        <v>44</v>
      </c>
      <c r="G56" s="302"/>
      <c r="H56" s="302"/>
      <c r="I56" s="302"/>
      <c r="J56" s="302" t="s">
        <v>45</v>
      </c>
      <c r="K56" s="302"/>
      <c r="L56" s="302"/>
      <c r="M56" s="302" t="s">
        <v>46</v>
      </c>
      <c r="N56" s="302"/>
      <c r="O56" s="302"/>
      <c r="P56" s="302"/>
      <c r="Q56" s="303" t="s">
        <v>48</v>
      </c>
      <c r="R56" s="303"/>
      <c r="S56" s="303"/>
      <c r="T56" s="303"/>
      <c r="U56" s="303"/>
      <c r="V56" s="303"/>
      <c r="W56" s="303"/>
      <c r="X56" s="303"/>
      <c r="Y56" s="303"/>
      <c r="Z56" s="303"/>
      <c r="AA56" s="303"/>
    </row>
    <row r="57" spans="1:38" ht="37.200000000000003" customHeight="1" x14ac:dyDescent="0.45">
      <c r="A57" s="247">
        <v>1</v>
      </c>
      <c r="B57" s="280" t="s">
        <v>134</v>
      </c>
      <c r="C57" s="251"/>
      <c r="D57" s="251"/>
      <c r="E57" s="281"/>
      <c r="F57" s="307">
        <v>14400000</v>
      </c>
      <c r="G57" s="307"/>
      <c r="H57" s="307"/>
      <c r="I57" s="307"/>
      <c r="J57" s="307">
        <f t="shared" ref="J57:J73" si="7">F57*0.1</f>
        <v>1440000</v>
      </c>
      <c r="K57" s="307"/>
      <c r="L57" s="307"/>
      <c r="M57" s="252">
        <f>F57+J57+F58+J58</f>
        <v>31790000</v>
      </c>
      <c r="N57" s="253"/>
      <c r="O57" s="253"/>
      <c r="P57" s="254"/>
      <c r="Q57" s="285" t="s">
        <v>135</v>
      </c>
      <c r="R57" s="286"/>
      <c r="S57" s="286"/>
      <c r="T57" s="287"/>
      <c r="U57" s="285" t="s">
        <v>136</v>
      </c>
      <c r="V57" s="286"/>
      <c r="W57" s="287"/>
      <c r="X57" s="291" t="s">
        <v>47</v>
      </c>
      <c r="Y57" s="293" t="s">
        <v>137</v>
      </c>
      <c r="Z57" s="294"/>
      <c r="AA57" s="295"/>
    </row>
    <row r="58" spans="1:38" ht="37.200000000000003" customHeight="1" x14ac:dyDescent="0.45">
      <c r="A58" s="434"/>
      <c r="B58" s="335"/>
      <c r="C58" s="336"/>
      <c r="D58" s="336"/>
      <c r="E58" s="337"/>
      <c r="F58" s="307">
        <v>14500000</v>
      </c>
      <c r="G58" s="307"/>
      <c r="H58" s="307"/>
      <c r="I58" s="307"/>
      <c r="J58" s="307">
        <f t="shared" si="7"/>
        <v>1450000</v>
      </c>
      <c r="K58" s="307"/>
      <c r="L58" s="307"/>
      <c r="M58" s="458"/>
      <c r="N58" s="459"/>
      <c r="O58" s="459"/>
      <c r="P58" s="460"/>
      <c r="Q58" s="338"/>
      <c r="R58" s="339"/>
      <c r="S58" s="339"/>
      <c r="T58" s="340"/>
      <c r="U58" s="338"/>
      <c r="V58" s="339"/>
      <c r="W58" s="340"/>
      <c r="X58" s="308"/>
      <c r="Y58" s="431"/>
      <c r="Z58" s="432"/>
      <c r="AA58" s="433"/>
    </row>
    <row r="59" spans="1:38" ht="37.200000000000003" customHeight="1" x14ac:dyDescent="0.45">
      <c r="A59" s="447">
        <v>2</v>
      </c>
      <c r="B59" s="448" t="s">
        <v>138</v>
      </c>
      <c r="C59" s="378"/>
      <c r="D59" s="378"/>
      <c r="E59" s="379"/>
      <c r="F59" s="307">
        <v>26500000</v>
      </c>
      <c r="G59" s="307"/>
      <c r="H59" s="307"/>
      <c r="I59" s="307"/>
      <c r="J59" s="307">
        <f t="shared" si="7"/>
        <v>2650000</v>
      </c>
      <c r="K59" s="307"/>
      <c r="L59" s="307"/>
      <c r="M59" s="455">
        <f>F59+J59+F60+J60</f>
        <v>45100000</v>
      </c>
      <c r="N59" s="456"/>
      <c r="O59" s="456"/>
      <c r="P59" s="457"/>
      <c r="Q59" s="330" t="s">
        <v>135</v>
      </c>
      <c r="R59" s="331"/>
      <c r="S59" s="331"/>
      <c r="T59" s="426"/>
      <c r="U59" s="330" t="s">
        <v>83</v>
      </c>
      <c r="V59" s="331"/>
      <c r="W59" s="426"/>
      <c r="X59" s="427" t="s">
        <v>47</v>
      </c>
      <c r="Y59" s="428" t="s">
        <v>227</v>
      </c>
      <c r="Z59" s="429"/>
      <c r="AA59" s="430"/>
    </row>
    <row r="60" spans="1:38" ht="37.200000000000003" customHeight="1" thickBot="1" x14ac:dyDescent="0.5">
      <c r="A60" s="248"/>
      <c r="B60" s="282"/>
      <c r="C60" s="283"/>
      <c r="D60" s="283"/>
      <c r="E60" s="284"/>
      <c r="F60" s="363">
        <v>14500000</v>
      </c>
      <c r="G60" s="364"/>
      <c r="H60" s="364"/>
      <c r="I60" s="365"/>
      <c r="J60" s="363">
        <f t="shared" si="7"/>
        <v>1450000</v>
      </c>
      <c r="K60" s="364"/>
      <c r="L60" s="365"/>
      <c r="M60" s="255"/>
      <c r="N60" s="256"/>
      <c r="O60" s="256"/>
      <c r="P60" s="257"/>
      <c r="Q60" s="288"/>
      <c r="R60" s="289"/>
      <c r="S60" s="289"/>
      <c r="T60" s="290"/>
      <c r="U60" s="288"/>
      <c r="V60" s="289"/>
      <c r="W60" s="290"/>
      <c r="X60" s="292"/>
      <c r="Y60" s="296"/>
      <c r="Z60" s="297"/>
      <c r="AA60" s="298"/>
    </row>
    <row r="61" spans="1:38" ht="37.200000000000003" customHeight="1" thickBot="1" x14ac:dyDescent="0.5">
      <c r="A61" s="249"/>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row>
    <row r="62" spans="1:38" ht="37.200000000000003" customHeight="1" x14ac:dyDescent="0.45">
      <c r="A62" s="31">
        <v>1</v>
      </c>
      <c r="B62" s="304" t="s">
        <v>139</v>
      </c>
      <c r="C62" s="305"/>
      <c r="D62" s="305"/>
      <c r="E62" s="306"/>
      <c r="F62" s="656">
        <v>2980400</v>
      </c>
      <c r="G62" s="648"/>
      <c r="H62" s="648"/>
      <c r="I62" s="657"/>
      <c r="J62" s="656">
        <f t="shared" si="7"/>
        <v>298040</v>
      </c>
      <c r="K62" s="648"/>
      <c r="L62" s="657"/>
      <c r="M62" s="656">
        <f t="shared" ref="M62:M66" si="8">F62+J62</f>
        <v>3278440</v>
      </c>
      <c r="N62" s="648"/>
      <c r="O62" s="648"/>
      <c r="P62" s="657"/>
      <c r="Q62" s="309" t="s">
        <v>71</v>
      </c>
      <c r="R62" s="310"/>
      <c r="S62" s="310"/>
      <c r="T62" s="311"/>
      <c r="U62" s="309" t="s">
        <v>272</v>
      </c>
      <c r="V62" s="310"/>
      <c r="W62" s="311"/>
      <c r="X62" s="32" t="s">
        <v>47</v>
      </c>
      <c r="Y62" s="658" t="s">
        <v>143</v>
      </c>
      <c r="Z62" s="659"/>
      <c r="AA62" s="660"/>
    </row>
    <row r="63" spans="1:38" ht="37.200000000000003" customHeight="1" x14ac:dyDescent="0.45">
      <c r="A63" s="29">
        <v>2</v>
      </c>
      <c r="B63" s="313" t="s">
        <v>145</v>
      </c>
      <c r="C63" s="314"/>
      <c r="D63" s="314"/>
      <c r="E63" s="315"/>
      <c r="F63" s="332">
        <v>691680</v>
      </c>
      <c r="G63" s="333"/>
      <c r="H63" s="333"/>
      <c r="I63" s="334"/>
      <c r="J63" s="332">
        <f t="shared" si="7"/>
        <v>69168</v>
      </c>
      <c r="K63" s="333"/>
      <c r="L63" s="334"/>
      <c r="M63" s="332">
        <f>F63+J63</f>
        <v>760848</v>
      </c>
      <c r="N63" s="333"/>
      <c r="O63" s="333"/>
      <c r="P63" s="334"/>
      <c r="Q63" s="316" t="s">
        <v>234</v>
      </c>
      <c r="R63" s="316"/>
      <c r="S63" s="316"/>
      <c r="T63" s="316"/>
      <c r="U63" s="317" t="s">
        <v>235</v>
      </c>
      <c r="V63" s="318"/>
      <c r="W63" s="319"/>
      <c r="X63" s="30" t="s">
        <v>47</v>
      </c>
      <c r="Y63" s="320" t="s">
        <v>236</v>
      </c>
      <c r="Z63" s="320"/>
      <c r="AA63" s="320"/>
      <c r="AB63" s="332">
        <v>621280</v>
      </c>
      <c r="AC63" s="333"/>
      <c r="AD63" s="333"/>
      <c r="AE63" s="334"/>
      <c r="AF63" s="332">
        <f t="shared" ref="AF63" si="9">AB63*0.1</f>
        <v>62128</v>
      </c>
      <c r="AG63" s="333"/>
      <c r="AH63" s="334"/>
      <c r="AI63" s="332">
        <f>AB63+AF63</f>
        <v>683408</v>
      </c>
      <c r="AJ63" s="333"/>
      <c r="AK63" s="333"/>
      <c r="AL63" s="334"/>
    </row>
    <row r="64" spans="1:38" ht="37.200000000000003" customHeight="1" x14ac:dyDescent="0.45">
      <c r="A64" s="29">
        <v>3</v>
      </c>
      <c r="B64" s="313" t="s">
        <v>146</v>
      </c>
      <c r="C64" s="314"/>
      <c r="D64" s="314"/>
      <c r="E64" s="315"/>
      <c r="F64" s="307">
        <v>234000</v>
      </c>
      <c r="G64" s="307"/>
      <c r="H64" s="307"/>
      <c r="I64" s="307"/>
      <c r="J64" s="322">
        <f t="shared" si="7"/>
        <v>23400</v>
      </c>
      <c r="K64" s="322"/>
      <c r="L64" s="322"/>
      <c r="M64" s="322">
        <f t="shared" si="8"/>
        <v>257400</v>
      </c>
      <c r="N64" s="322"/>
      <c r="O64" s="322"/>
      <c r="P64" s="322"/>
      <c r="Q64" s="316" t="s">
        <v>85</v>
      </c>
      <c r="R64" s="316"/>
      <c r="S64" s="316"/>
      <c r="T64" s="316"/>
      <c r="U64" s="317" t="s">
        <v>273</v>
      </c>
      <c r="V64" s="318"/>
      <c r="W64" s="319"/>
      <c r="X64" s="30" t="s">
        <v>47</v>
      </c>
      <c r="Y64" s="320" t="s">
        <v>147</v>
      </c>
      <c r="Z64" s="320"/>
      <c r="AA64" s="320"/>
    </row>
    <row r="65" spans="1:31" ht="37.200000000000003" customHeight="1" x14ac:dyDescent="0.45">
      <c r="A65" s="447">
        <v>4</v>
      </c>
      <c r="B65" s="448" t="s">
        <v>237</v>
      </c>
      <c r="C65" s="378"/>
      <c r="D65" s="378"/>
      <c r="E65" s="379"/>
      <c r="F65" s="307">
        <v>7000000</v>
      </c>
      <c r="G65" s="307"/>
      <c r="H65" s="307"/>
      <c r="I65" s="307"/>
      <c r="J65" s="322">
        <f t="shared" si="7"/>
        <v>700000</v>
      </c>
      <c r="K65" s="322"/>
      <c r="L65" s="322"/>
      <c r="M65" s="322">
        <f t="shared" si="8"/>
        <v>7700000</v>
      </c>
      <c r="N65" s="322"/>
      <c r="O65" s="322"/>
      <c r="P65" s="322"/>
      <c r="Q65" s="330" t="s">
        <v>51</v>
      </c>
      <c r="R65" s="331"/>
      <c r="S65" s="331"/>
      <c r="T65" s="426"/>
      <c r="U65" s="330" t="s">
        <v>225</v>
      </c>
      <c r="V65" s="331"/>
      <c r="W65" s="426"/>
      <c r="X65" s="427" t="s">
        <v>47</v>
      </c>
      <c r="Y65" s="428" t="s">
        <v>226</v>
      </c>
      <c r="Z65" s="429"/>
      <c r="AA65" s="430"/>
    </row>
    <row r="66" spans="1:31" ht="37.200000000000003" customHeight="1" x14ac:dyDescent="0.45">
      <c r="A66" s="434"/>
      <c r="B66" s="335"/>
      <c r="C66" s="336"/>
      <c r="D66" s="336"/>
      <c r="E66" s="337"/>
      <c r="F66" s="307">
        <v>2450000</v>
      </c>
      <c r="G66" s="307"/>
      <c r="H66" s="307"/>
      <c r="I66" s="307"/>
      <c r="J66" s="322">
        <f t="shared" si="7"/>
        <v>245000</v>
      </c>
      <c r="K66" s="322"/>
      <c r="L66" s="322"/>
      <c r="M66" s="322">
        <f t="shared" si="8"/>
        <v>2695000</v>
      </c>
      <c r="N66" s="322"/>
      <c r="O66" s="322"/>
      <c r="P66" s="322"/>
      <c r="Q66" s="338"/>
      <c r="R66" s="339"/>
      <c r="S66" s="339"/>
      <c r="T66" s="340"/>
      <c r="U66" s="338"/>
      <c r="V66" s="339"/>
      <c r="W66" s="340"/>
      <c r="X66" s="308"/>
      <c r="Y66" s="431"/>
      <c r="Z66" s="432"/>
      <c r="AA66" s="433"/>
    </row>
    <row r="67" spans="1:31" ht="37.200000000000003" customHeight="1" x14ac:dyDescent="0.45">
      <c r="A67" s="447">
        <v>5</v>
      </c>
      <c r="B67" s="448" t="s">
        <v>171</v>
      </c>
      <c r="C67" s="378"/>
      <c r="D67" s="378"/>
      <c r="E67" s="379"/>
      <c r="F67" s="307">
        <v>3470000</v>
      </c>
      <c r="G67" s="307"/>
      <c r="H67" s="307"/>
      <c r="I67" s="307"/>
      <c r="J67" s="322">
        <f t="shared" si="7"/>
        <v>347000</v>
      </c>
      <c r="K67" s="322"/>
      <c r="L67" s="322"/>
      <c r="M67" s="449">
        <f>F67+J67+F68+J68</f>
        <v>8107000</v>
      </c>
      <c r="N67" s="450"/>
      <c r="O67" s="450"/>
      <c r="P67" s="451"/>
      <c r="Q67" s="330" t="s">
        <v>112</v>
      </c>
      <c r="R67" s="331"/>
      <c r="S67" s="331"/>
      <c r="T67" s="426"/>
      <c r="U67" s="330" t="s">
        <v>95</v>
      </c>
      <c r="V67" s="331"/>
      <c r="W67" s="426"/>
      <c r="X67" s="427" t="s">
        <v>47</v>
      </c>
      <c r="Y67" s="428" t="s">
        <v>172</v>
      </c>
      <c r="Z67" s="429"/>
      <c r="AA67" s="430"/>
    </row>
    <row r="68" spans="1:31" ht="37.200000000000003" customHeight="1" x14ac:dyDescent="0.45">
      <c r="A68" s="434"/>
      <c r="B68" s="335"/>
      <c r="C68" s="336"/>
      <c r="D68" s="336"/>
      <c r="E68" s="337"/>
      <c r="F68" s="307">
        <v>3900000</v>
      </c>
      <c r="G68" s="307"/>
      <c r="H68" s="307"/>
      <c r="I68" s="307"/>
      <c r="J68" s="322">
        <f t="shared" si="7"/>
        <v>390000</v>
      </c>
      <c r="K68" s="322"/>
      <c r="L68" s="322"/>
      <c r="M68" s="452"/>
      <c r="N68" s="453"/>
      <c r="O68" s="453"/>
      <c r="P68" s="454"/>
      <c r="Q68" s="338"/>
      <c r="R68" s="339"/>
      <c r="S68" s="339"/>
      <c r="T68" s="340"/>
      <c r="U68" s="338"/>
      <c r="V68" s="339"/>
      <c r="W68" s="340"/>
      <c r="X68" s="308"/>
      <c r="Y68" s="431"/>
      <c r="Z68" s="432"/>
      <c r="AA68" s="433"/>
    </row>
    <row r="69" spans="1:31" ht="37.200000000000003" customHeight="1" x14ac:dyDescent="0.45">
      <c r="A69" s="29">
        <v>6</v>
      </c>
      <c r="B69" s="313" t="s">
        <v>264</v>
      </c>
      <c r="C69" s="314"/>
      <c r="D69" s="314"/>
      <c r="E69" s="315"/>
      <c r="F69" s="307">
        <v>3460000</v>
      </c>
      <c r="G69" s="307"/>
      <c r="H69" s="307"/>
      <c r="I69" s="307"/>
      <c r="J69" s="653">
        <f t="shared" si="7"/>
        <v>346000</v>
      </c>
      <c r="K69" s="654"/>
      <c r="L69" s="655"/>
      <c r="M69" s="332">
        <f>F69+J69</f>
        <v>3806000</v>
      </c>
      <c r="N69" s="333"/>
      <c r="O69" s="333"/>
      <c r="P69" s="334"/>
      <c r="Q69" s="317" t="s">
        <v>85</v>
      </c>
      <c r="R69" s="318"/>
      <c r="S69" s="318"/>
      <c r="T69" s="319"/>
      <c r="U69" s="317" t="s">
        <v>86</v>
      </c>
      <c r="V69" s="318"/>
      <c r="W69" s="319"/>
      <c r="X69" s="30" t="s">
        <v>47</v>
      </c>
      <c r="Y69" s="353" t="s">
        <v>87</v>
      </c>
      <c r="Z69" s="354"/>
      <c r="AA69" s="355"/>
    </row>
    <row r="70" spans="1:31" ht="37.200000000000003" customHeight="1" x14ac:dyDescent="0.45">
      <c r="A70" s="54">
        <v>7</v>
      </c>
      <c r="B70" s="313" t="s">
        <v>265</v>
      </c>
      <c r="C70" s="314"/>
      <c r="D70" s="314"/>
      <c r="E70" s="315"/>
      <c r="F70" s="307">
        <v>272800</v>
      </c>
      <c r="G70" s="307"/>
      <c r="H70" s="307"/>
      <c r="I70" s="307"/>
      <c r="J70" s="653">
        <f t="shared" si="7"/>
        <v>27280</v>
      </c>
      <c r="K70" s="654"/>
      <c r="L70" s="655"/>
      <c r="M70" s="452">
        <f>F70+J70</f>
        <v>300080</v>
      </c>
      <c r="N70" s="453"/>
      <c r="O70" s="453"/>
      <c r="P70" s="454"/>
      <c r="Q70" s="317" t="s">
        <v>52</v>
      </c>
      <c r="R70" s="318"/>
      <c r="S70" s="318"/>
      <c r="T70" s="319"/>
      <c r="U70" s="317" t="s">
        <v>80</v>
      </c>
      <c r="V70" s="318"/>
      <c r="W70" s="319"/>
      <c r="X70" s="30" t="s">
        <v>47</v>
      </c>
      <c r="Y70" s="353" t="s">
        <v>81</v>
      </c>
      <c r="Z70" s="354"/>
      <c r="AA70" s="355"/>
    </row>
    <row r="71" spans="1:31" ht="37.200000000000003" customHeight="1" x14ac:dyDescent="0.45">
      <c r="A71" s="29">
        <v>8</v>
      </c>
      <c r="B71" s="313" t="s">
        <v>154</v>
      </c>
      <c r="C71" s="314"/>
      <c r="D71" s="314"/>
      <c r="E71" s="315"/>
      <c r="F71" s="307">
        <v>320130</v>
      </c>
      <c r="G71" s="307"/>
      <c r="H71" s="307"/>
      <c r="I71" s="307"/>
      <c r="J71" s="322">
        <v>29930</v>
      </c>
      <c r="K71" s="322"/>
      <c r="L71" s="322"/>
      <c r="M71" s="322">
        <f>F71+J71</f>
        <v>350060</v>
      </c>
      <c r="N71" s="322"/>
      <c r="O71" s="322"/>
      <c r="P71" s="322"/>
      <c r="Q71" s="308" t="s">
        <v>155</v>
      </c>
      <c r="R71" s="308"/>
      <c r="S71" s="308"/>
      <c r="T71" s="308"/>
      <c r="U71" s="338" t="s">
        <v>156</v>
      </c>
      <c r="V71" s="339"/>
      <c r="W71" s="340"/>
      <c r="X71" s="28" t="s">
        <v>47</v>
      </c>
      <c r="Y71" s="312" t="s">
        <v>157</v>
      </c>
      <c r="Z71" s="312"/>
      <c r="AA71" s="312"/>
    </row>
    <row r="72" spans="1:31" ht="37.200000000000003" customHeight="1" x14ac:dyDescent="0.45">
      <c r="A72" s="54">
        <v>9</v>
      </c>
      <c r="B72" s="313" t="s">
        <v>140</v>
      </c>
      <c r="C72" s="314"/>
      <c r="D72" s="314"/>
      <c r="E72" s="315"/>
      <c r="F72" s="307">
        <f>M72/1.1</f>
        <v>81818.181818181809</v>
      </c>
      <c r="G72" s="307"/>
      <c r="H72" s="307"/>
      <c r="I72" s="307"/>
      <c r="J72" s="322">
        <f t="shared" si="7"/>
        <v>8181.8181818181811</v>
      </c>
      <c r="K72" s="322"/>
      <c r="L72" s="322"/>
      <c r="M72" s="322">
        <v>90000</v>
      </c>
      <c r="N72" s="322"/>
      <c r="O72" s="322"/>
      <c r="P72" s="322"/>
      <c r="Q72" s="316" t="s">
        <v>51</v>
      </c>
      <c r="R72" s="316"/>
      <c r="S72" s="316"/>
      <c r="T72" s="316"/>
      <c r="U72" s="317" t="s">
        <v>141</v>
      </c>
      <c r="V72" s="318"/>
      <c r="W72" s="319"/>
      <c r="X72" s="30" t="s">
        <v>47</v>
      </c>
      <c r="Y72" s="320" t="s">
        <v>142</v>
      </c>
      <c r="Z72" s="320"/>
      <c r="AA72" s="320"/>
    </row>
    <row r="73" spans="1:31" ht="37.200000000000003" customHeight="1" x14ac:dyDescent="0.45">
      <c r="A73" s="29">
        <v>10</v>
      </c>
      <c r="B73" s="313" t="s">
        <v>148</v>
      </c>
      <c r="C73" s="314"/>
      <c r="D73" s="314"/>
      <c r="E73" s="315"/>
      <c r="F73" s="307">
        <v>97700</v>
      </c>
      <c r="G73" s="307"/>
      <c r="H73" s="307"/>
      <c r="I73" s="307"/>
      <c r="J73" s="322">
        <f t="shared" si="7"/>
        <v>9770</v>
      </c>
      <c r="K73" s="322"/>
      <c r="L73" s="322"/>
      <c r="M73" s="322">
        <f>F73+J73</f>
        <v>107470</v>
      </c>
      <c r="N73" s="322"/>
      <c r="O73" s="322"/>
      <c r="P73" s="322"/>
      <c r="Q73" s="316" t="s">
        <v>135</v>
      </c>
      <c r="R73" s="316"/>
      <c r="S73" s="316"/>
      <c r="T73" s="316"/>
      <c r="U73" s="317" t="s">
        <v>149</v>
      </c>
      <c r="V73" s="318"/>
      <c r="W73" s="319"/>
      <c r="X73" s="30" t="s">
        <v>66</v>
      </c>
      <c r="Y73" s="320" t="s">
        <v>306</v>
      </c>
      <c r="Z73" s="320"/>
      <c r="AA73" s="320"/>
    </row>
    <row r="74" spans="1:31" ht="37.200000000000003" customHeight="1" thickBot="1" x14ac:dyDescent="0.5">
      <c r="A74" s="33">
        <v>11</v>
      </c>
      <c r="B74" s="343" t="s">
        <v>144</v>
      </c>
      <c r="C74" s="344"/>
      <c r="D74" s="344"/>
      <c r="E74" s="345"/>
      <c r="F74" s="356">
        <v>724100</v>
      </c>
      <c r="G74" s="356"/>
      <c r="H74" s="356"/>
      <c r="I74" s="356"/>
      <c r="J74" s="356">
        <v>65850</v>
      </c>
      <c r="K74" s="356"/>
      <c r="L74" s="356"/>
      <c r="M74" s="356">
        <f>F74+J74</f>
        <v>789950</v>
      </c>
      <c r="N74" s="356"/>
      <c r="O74" s="356"/>
      <c r="P74" s="356"/>
      <c r="Q74" s="347" t="s">
        <v>151</v>
      </c>
      <c r="R74" s="347"/>
      <c r="S74" s="347"/>
      <c r="T74" s="347"/>
      <c r="U74" s="348" t="s">
        <v>152</v>
      </c>
      <c r="V74" s="349"/>
      <c r="W74" s="350"/>
      <c r="X74" s="34" t="s">
        <v>66</v>
      </c>
      <c r="Y74" s="341"/>
      <c r="Z74" s="341"/>
      <c r="AA74" s="341"/>
    </row>
    <row r="75" spans="1:31" ht="37.200000000000003" customHeight="1" thickBot="1" x14ac:dyDescent="0.5">
      <c r="F75" s="389">
        <f>SUM(F62:F74)</f>
        <v>25682628.181818184</v>
      </c>
      <c r="G75" s="390"/>
      <c r="H75" s="390"/>
      <c r="I75" s="391"/>
      <c r="J75" s="389">
        <f>SUM(J62:J74)</f>
        <v>2559619.8181818184</v>
      </c>
      <c r="K75" s="390"/>
      <c r="L75" s="391"/>
      <c r="M75" s="392">
        <f>SUM(M62:M74)</f>
        <v>28242248</v>
      </c>
      <c r="N75" s="392"/>
      <c r="O75" s="392"/>
      <c r="P75" s="393"/>
    </row>
    <row r="76" spans="1:31" ht="33" customHeight="1" thickBot="1" x14ac:dyDescent="0.55000000000000004">
      <c r="F76" s="26"/>
      <c r="G76" s="26"/>
      <c r="H76" s="26"/>
      <c r="I76" s="26"/>
      <c r="P76" s="650" t="s">
        <v>173</v>
      </c>
      <c r="Q76" s="650"/>
      <c r="R76" s="650"/>
      <c r="S76" s="650"/>
      <c r="T76" s="651" t="s">
        <v>45</v>
      </c>
      <c r="U76" s="651"/>
      <c r="V76" s="651"/>
      <c r="W76" s="651"/>
      <c r="X76" s="652" t="s">
        <v>314</v>
      </c>
      <c r="Y76" s="652"/>
      <c r="Z76" s="652"/>
      <c r="AA76" s="652"/>
    </row>
    <row r="77" spans="1:31" ht="33" customHeight="1" thickBot="1" x14ac:dyDescent="0.5">
      <c r="A77" s="163" t="s">
        <v>158</v>
      </c>
      <c r="B77" s="164"/>
      <c r="C77" s="164"/>
      <c r="D77" s="164"/>
      <c r="E77" s="164"/>
      <c r="F77" s="644">
        <f>M53</f>
        <v>36090010</v>
      </c>
      <c r="G77" s="645"/>
      <c r="H77" s="645"/>
      <c r="I77" s="646"/>
      <c r="L77" s="174" t="s">
        <v>165</v>
      </c>
      <c r="M77" s="220" t="s">
        <v>174</v>
      </c>
      <c r="N77" s="221"/>
      <c r="O77" s="222"/>
      <c r="P77" s="647">
        <v>2272727</v>
      </c>
      <c r="Q77" s="648"/>
      <c r="R77" s="648"/>
      <c r="S77" s="649"/>
      <c r="T77" s="580">
        <f>P77*0.1</f>
        <v>227272.7</v>
      </c>
      <c r="U77" s="581"/>
      <c r="V77" s="581"/>
      <c r="W77" s="582"/>
      <c r="X77" s="628">
        <f>P77+T77</f>
        <v>2499999.7000000002</v>
      </c>
      <c r="Y77" s="579"/>
      <c r="Z77" s="579"/>
      <c r="AA77" s="629"/>
    </row>
    <row r="78" spans="1:31" ht="33" customHeight="1" thickBot="1" x14ac:dyDescent="0.5">
      <c r="A78" s="160" t="s">
        <v>159</v>
      </c>
      <c r="B78" s="161"/>
      <c r="C78" s="161"/>
      <c r="D78" s="161"/>
      <c r="E78" s="161"/>
      <c r="F78" s="630">
        <f>M75+M57+M59</f>
        <v>105132248</v>
      </c>
      <c r="G78" s="631"/>
      <c r="H78" s="631"/>
      <c r="I78" s="632"/>
      <c r="L78" s="219"/>
      <c r="M78" s="633" t="s">
        <v>175</v>
      </c>
      <c r="N78" s="634"/>
      <c r="O78" s="635"/>
      <c r="P78" s="636">
        <v>45700000</v>
      </c>
      <c r="Q78" s="637"/>
      <c r="R78" s="637"/>
      <c r="S78" s="638"/>
      <c r="T78" s="639">
        <f>P78*0.1</f>
        <v>4570000</v>
      </c>
      <c r="U78" s="640"/>
      <c r="V78" s="640"/>
      <c r="W78" s="641"/>
      <c r="X78" s="642">
        <f t="shared" ref="X78:X83" si="10">P78+T78</f>
        <v>50270000</v>
      </c>
      <c r="Y78" s="637"/>
      <c r="Z78" s="637"/>
      <c r="AA78" s="643"/>
      <c r="AB78" s="663">
        <f>X77+X78+X79+X80+X81+X82+X83+X84</f>
        <v>92044610.700000003</v>
      </c>
      <c r="AC78" s="664"/>
      <c r="AD78" s="664"/>
      <c r="AE78" s="665"/>
    </row>
    <row r="79" spans="1:31" ht="33" customHeight="1" thickBot="1" x14ac:dyDescent="0.5">
      <c r="A79" s="64"/>
      <c r="B79" s="64"/>
      <c r="C79" s="64"/>
      <c r="D79" s="64"/>
      <c r="E79" s="64"/>
      <c r="F79" s="604">
        <f>SUM(F77:F78)</f>
        <v>141222258</v>
      </c>
      <c r="G79" s="605"/>
      <c r="H79" s="605"/>
      <c r="I79" s="606"/>
      <c r="L79" s="219"/>
      <c r="M79" s="215" t="s">
        <v>176</v>
      </c>
      <c r="N79" s="216"/>
      <c r="O79" s="167"/>
      <c r="P79" s="610">
        <v>31244306</v>
      </c>
      <c r="Q79" s="333"/>
      <c r="R79" s="333"/>
      <c r="S79" s="611"/>
      <c r="T79" s="612">
        <f>ROUNDDOWN(P79*0.1,0)</f>
        <v>3124430</v>
      </c>
      <c r="U79" s="613"/>
      <c r="V79" s="613"/>
      <c r="W79" s="614"/>
      <c r="X79" s="615">
        <f t="shared" si="10"/>
        <v>34368736</v>
      </c>
      <c r="Y79" s="549"/>
      <c r="Z79" s="549"/>
      <c r="AA79" s="616"/>
      <c r="AB79" s="666"/>
      <c r="AC79" s="667"/>
      <c r="AD79" s="667"/>
      <c r="AE79" s="668"/>
    </row>
    <row r="80" spans="1:31" ht="33" customHeight="1" x14ac:dyDescent="0.45">
      <c r="A80" s="66"/>
      <c r="B80" s="66"/>
      <c r="C80" s="66"/>
      <c r="D80" s="66"/>
      <c r="E80" s="66"/>
      <c r="F80" s="66"/>
      <c r="G80" s="66"/>
      <c r="H80" s="66"/>
      <c r="I80" s="66"/>
      <c r="L80" s="219"/>
      <c r="M80" s="215" t="s">
        <v>177</v>
      </c>
      <c r="N80" s="216"/>
      <c r="O80" s="167"/>
      <c r="P80" s="610">
        <v>611600</v>
      </c>
      <c r="Q80" s="333"/>
      <c r="R80" s="333"/>
      <c r="S80" s="611"/>
      <c r="T80" s="612">
        <v>57200</v>
      </c>
      <c r="U80" s="613"/>
      <c r="V80" s="613"/>
      <c r="W80" s="614"/>
      <c r="X80" s="615">
        <f t="shared" si="10"/>
        <v>668800</v>
      </c>
      <c r="Y80" s="549"/>
      <c r="Z80" s="549"/>
      <c r="AA80" s="616"/>
    </row>
    <row r="81" spans="1:48" ht="33" customHeight="1" thickBot="1" x14ac:dyDescent="0.5">
      <c r="A81" s="572" t="s">
        <v>160</v>
      </c>
      <c r="B81" s="626"/>
      <c r="C81" s="626"/>
      <c r="D81" s="626"/>
      <c r="E81" s="573"/>
      <c r="F81" s="609">
        <v>1369039</v>
      </c>
      <c r="G81" s="540"/>
      <c r="H81" s="540"/>
      <c r="I81" s="541"/>
      <c r="L81" s="219"/>
      <c r="M81" s="215" t="s">
        <v>178</v>
      </c>
      <c r="N81" s="216"/>
      <c r="O81" s="167"/>
      <c r="P81" s="610">
        <v>266200</v>
      </c>
      <c r="Q81" s="333"/>
      <c r="R81" s="333"/>
      <c r="S81" s="611"/>
      <c r="T81" s="612">
        <f t="shared" ref="T81" si="11">P81*0.1</f>
        <v>26620</v>
      </c>
      <c r="U81" s="613"/>
      <c r="V81" s="613"/>
      <c r="W81" s="614"/>
      <c r="X81" s="615">
        <f t="shared" si="10"/>
        <v>292820</v>
      </c>
      <c r="Y81" s="549"/>
      <c r="Z81" s="549"/>
      <c r="AA81" s="616"/>
    </row>
    <row r="82" spans="1:48" ht="33" customHeight="1" x14ac:dyDescent="0.45">
      <c r="A82" s="574"/>
      <c r="B82" s="139"/>
      <c r="C82" s="139"/>
      <c r="D82" s="139"/>
      <c r="E82" s="575"/>
      <c r="F82" s="609">
        <v>1733828</v>
      </c>
      <c r="G82" s="540"/>
      <c r="H82" s="540"/>
      <c r="I82" s="541"/>
      <c r="L82" s="219"/>
      <c r="M82" s="215" t="s">
        <v>179</v>
      </c>
      <c r="N82" s="216"/>
      <c r="O82" s="167"/>
      <c r="P82" s="610">
        <v>900350</v>
      </c>
      <c r="Q82" s="333"/>
      <c r="R82" s="333"/>
      <c r="S82" s="611"/>
      <c r="T82" s="612">
        <v>86075</v>
      </c>
      <c r="U82" s="613"/>
      <c r="V82" s="613"/>
      <c r="W82" s="614"/>
      <c r="X82" s="615">
        <f t="shared" si="10"/>
        <v>986425</v>
      </c>
      <c r="Y82" s="549"/>
      <c r="Z82" s="549"/>
      <c r="AA82" s="616"/>
      <c r="AB82" s="693">
        <f>X84+X83+X82+AI82+X81+X80</f>
        <v>4905875</v>
      </c>
      <c r="AC82" s="694"/>
      <c r="AD82" s="694"/>
      <c r="AE82" s="695"/>
    </row>
    <row r="83" spans="1:48" ht="33" customHeight="1" thickBot="1" x14ac:dyDescent="0.5">
      <c r="A83" s="574"/>
      <c r="B83" s="139"/>
      <c r="C83" s="139"/>
      <c r="D83" s="139"/>
      <c r="E83" s="575"/>
      <c r="F83" s="609">
        <v>3954948</v>
      </c>
      <c r="G83" s="540"/>
      <c r="H83" s="540"/>
      <c r="I83" s="541"/>
      <c r="L83" s="219"/>
      <c r="M83" s="215" t="s">
        <v>180</v>
      </c>
      <c r="N83" s="216"/>
      <c r="O83" s="167"/>
      <c r="P83" s="610">
        <v>1340000</v>
      </c>
      <c r="Q83" s="333"/>
      <c r="R83" s="333"/>
      <c r="S83" s="611"/>
      <c r="T83" s="612">
        <f>P83*0.1</f>
        <v>134000</v>
      </c>
      <c r="U83" s="613"/>
      <c r="V83" s="613"/>
      <c r="W83" s="614"/>
      <c r="X83" s="615">
        <f t="shared" si="10"/>
        <v>1474000</v>
      </c>
      <c r="Y83" s="549"/>
      <c r="Z83" s="549"/>
      <c r="AA83" s="616"/>
      <c r="AB83" s="696"/>
      <c r="AC83" s="697"/>
      <c r="AD83" s="697"/>
      <c r="AE83" s="698"/>
    </row>
    <row r="84" spans="1:48" ht="33" customHeight="1" thickBot="1" x14ac:dyDescent="0.5">
      <c r="A84" s="574"/>
      <c r="B84" s="139"/>
      <c r="C84" s="139"/>
      <c r="D84" s="139"/>
      <c r="E84" s="575"/>
      <c r="F84" s="609">
        <v>988710</v>
      </c>
      <c r="G84" s="540"/>
      <c r="H84" s="540"/>
      <c r="I84" s="541"/>
      <c r="L84" s="219"/>
      <c r="M84" s="191" t="s">
        <v>193</v>
      </c>
      <c r="N84" s="192"/>
      <c r="O84" s="193"/>
      <c r="P84" s="610">
        <v>1330000</v>
      </c>
      <c r="Q84" s="333"/>
      <c r="R84" s="333"/>
      <c r="S84" s="611"/>
      <c r="T84" s="612">
        <f>P84*0.1</f>
        <v>133000</v>
      </c>
      <c r="U84" s="613"/>
      <c r="V84" s="613"/>
      <c r="W84" s="614"/>
      <c r="X84" s="620">
        <f>P84+T84+P85</f>
        <v>1483830</v>
      </c>
      <c r="Y84" s="621"/>
      <c r="Z84" s="621"/>
      <c r="AA84" s="622"/>
      <c r="AI84" s="595">
        <v>9836925</v>
      </c>
      <c r="AJ84" s="596"/>
      <c r="AK84" s="596"/>
      <c r="AL84" s="596"/>
      <c r="AM84" s="597"/>
    </row>
    <row r="85" spans="1:48" ht="33" customHeight="1" thickBot="1" x14ac:dyDescent="0.5">
      <c r="A85" s="576"/>
      <c r="B85" s="627"/>
      <c r="C85" s="627"/>
      <c r="D85" s="627"/>
      <c r="E85" s="577"/>
      <c r="F85" s="598">
        <v>1122964</v>
      </c>
      <c r="G85" s="599"/>
      <c r="H85" s="599"/>
      <c r="I85" s="600"/>
      <c r="L85" s="219"/>
      <c r="M85" s="617"/>
      <c r="N85" s="618"/>
      <c r="O85" s="619"/>
      <c r="P85" s="548">
        <v>20830</v>
      </c>
      <c r="Q85" s="549"/>
      <c r="R85" s="549"/>
      <c r="S85" s="550"/>
      <c r="T85" s="601" t="s">
        <v>207</v>
      </c>
      <c r="U85" s="602"/>
      <c r="V85" s="602"/>
      <c r="W85" s="603"/>
      <c r="X85" s="623"/>
      <c r="Y85" s="624"/>
      <c r="Z85" s="624"/>
      <c r="AA85" s="625"/>
    </row>
    <row r="86" spans="1:48" ht="33" customHeight="1" thickBot="1" x14ac:dyDescent="0.5">
      <c r="A86" s="63"/>
      <c r="B86" s="63"/>
      <c r="C86" s="63"/>
      <c r="D86" s="63"/>
      <c r="E86" s="63"/>
      <c r="F86" s="604">
        <f>SUM(F81:F85)</f>
        <v>9169489</v>
      </c>
      <c r="G86" s="605"/>
      <c r="H86" s="605"/>
      <c r="I86" s="606"/>
      <c r="L86" s="175"/>
      <c r="M86" s="587" t="s">
        <v>288</v>
      </c>
      <c r="N86" s="588"/>
      <c r="O86" s="589"/>
      <c r="P86" s="590">
        <v>32836653</v>
      </c>
      <c r="Q86" s="591"/>
      <c r="R86" s="591"/>
      <c r="S86" s="592"/>
      <c r="T86" s="592">
        <f>P86*0.1</f>
        <v>3283665.3000000003</v>
      </c>
      <c r="U86" s="607"/>
      <c r="V86" s="607"/>
      <c r="W86" s="608"/>
      <c r="X86" s="594">
        <f>P86+T86</f>
        <v>36120318.299999997</v>
      </c>
      <c r="Y86" s="591"/>
      <c r="Z86" s="591"/>
      <c r="AA86" s="593"/>
      <c r="AB86" s="560">
        <v>20</v>
      </c>
      <c r="AC86" s="561"/>
      <c r="AD86" s="561"/>
      <c r="AE86" s="562"/>
      <c r="AI86" s="586" t="s">
        <v>324</v>
      </c>
      <c r="AJ86" s="586"/>
      <c r="AK86" s="563">
        <v>3200000</v>
      </c>
      <c r="AL86" s="563"/>
      <c r="AM86" s="563"/>
      <c r="AN86" s="563"/>
      <c r="AO86" s="571">
        <v>2200000</v>
      </c>
      <c r="AP86" s="571"/>
      <c r="AQ86" s="571"/>
      <c r="AR86" s="571"/>
      <c r="AS86" s="571">
        <v>1000000</v>
      </c>
      <c r="AT86" s="571"/>
      <c r="AU86" s="571"/>
      <c r="AV86" s="571"/>
    </row>
    <row r="87" spans="1:48" ht="33" customHeight="1" thickBot="1" x14ac:dyDescent="0.5">
      <c r="A87" s="572" t="s">
        <v>161</v>
      </c>
      <c r="B87" s="573"/>
      <c r="C87" s="159" t="s">
        <v>162</v>
      </c>
      <c r="D87" s="159"/>
      <c r="E87" s="159"/>
      <c r="F87" s="551">
        <v>1557861</v>
      </c>
      <c r="G87" s="551"/>
      <c r="H87" s="551"/>
      <c r="I87" s="552"/>
      <c r="L87" s="174" t="s">
        <v>170</v>
      </c>
      <c r="M87" s="220"/>
      <c r="N87" s="221"/>
      <c r="O87" s="222"/>
      <c r="P87" s="578">
        <v>52389194</v>
      </c>
      <c r="Q87" s="579"/>
      <c r="R87" s="579"/>
      <c r="S87" s="580"/>
      <c r="T87" s="580">
        <f>P87*0.1</f>
        <v>5238919.4000000004</v>
      </c>
      <c r="U87" s="581"/>
      <c r="V87" s="581"/>
      <c r="W87" s="582"/>
      <c r="X87" s="583">
        <f>P87+T87</f>
        <v>57628113.399999999</v>
      </c>
      <c r="Y87" s="584"/>
      <c r="Z87" s="584"/>
      <c r="AA87" s="585"/>
      <c r="AB87" s="91"/>
      <c r="AC87" s="91"/>
      <c r="AD87" s="91"/>
      <c r="AE87" s="91"/>
      <c r="AI87" s="586" t="s">
        <v>325</v>
      </c>
      <c r="AJ87" s="586"/>
      <c r="AK87" s="563">
        <v>5000000</v>
      </c>
      <c r="AL87" s="563"/>
      <c r="AM87" s="563"/>
      <c r="AN87" s="563"/>
      <c r="AO87" s="571">
        <v>5000000</v>
      </c>
      <c r="AP87" s="571"/>
      <c r="AQ87" s="571"/>
      <c r="AR87" s="571"/>
    </row>
    <row r="88" spans="1:48" ht="33" customHeight="1" thickBot="1" x14ac:dyDescent="0.5">
      <c r="A88" s="574"/>
      <c r="B88" s="575"/>
      <c r="C88" s="159"/>
      <c r="D88" s="159"/>
      <c r="E88" s="159"/>
      <c r="F88" s="540">
        <v>316680</v>
      </c>
      <c r="G88" s="540"/>
      <c r="H88" s="540"/>
      <c r="I88" s="541"/>
      <c r="L88" s="175"/>
      <c r="M88" s="587"/>
      <c r="N88" s="588"/>
      <c r="O88" s="589"/>
      <c r="P88" s="590">
        <v>5000000</v>
      </c>
      <c r="Q88" s="591"/>
      <c r="R88" s="591"/>
      <c r="S88" s="592"/>
      <c r="T88" s="590">
        <f>P88*0.1</f>
        <v>500000</v>
      </c>
      <c r="U88" s="591"/>
      <c r="V88" s="591"/>
      <c r="W88" s="593"/>
      <c r="X88" s="594">
        <f>P88+T88</f>
        <v>5500000</v>
      </c>
      <c r="Y88" s="591"/>
      <c r="Z88" s="591"/>
      <c r="AA88" s="593"/>
      <c r="AB88" s="560">
        <f>T87+T88</f>
        <v>5738919.4000000004</v>
      </c>
      <c r="AC88" s="561"/>
      <c r="AD88" s="561"/>
      <c r="AE88" s="562"/>
      <c r="AK88" s="563">
        <v>3000000</v>
      </c>
      <c r="AL88" s="563"/>
      <c r="AM88" s="563"/>
      <c r="AN88" s="563"/>
      <c r="AO88" s="564">
        <f>SUM(AO86:AO87)</f>
        <v>7200000</v>
      </c>
      <c r="AP88" s="565"/>
      <c r="AQ88" s="565"/>
      <c r="AR88" s="565"/>
    </row>
    <row r="89" spans="1:48" ht="33" customHeight="1" thickBot="1" x14ac:dyDescent="0.5">
      <c r="A89" s="574"/>
      <c r="B89" s="575"/>
      <c r="C89" s="159" t="s">
        <v>163</v>
      </c>
      <c r="D89" s="159"/>
      <c r="E89" s="159"/>
      <c r="F89" s="540">
        <v>184416</v>
      </c>
      <c r="G89" s="540"/>
      <c r="H89" s="540"/>
      <c r="I89" s="541"/>
      <c r="L89" s="35"/>
      <c r="M89" s="61"/>
      <c r="N89" s="40"/>
      <c r="O89" s="566">
        <f>SUM(P77:P88)</f>
        <v>173911860</v>
      </c>
      <c r="P89" s="392"/>
      <c r="Q89" s="392"/>
      <c r="R89" s="392"/>
      <c r="S89" s="567"/>
      <c r="T89" s="392">
        <f>SUM(T77:T88)</f>
        <v>17381182.399999999</v>
      </c>
      <c r="U89" s="392"/>
      <c r="V89" s="392"/>
      <c r="W89" s="393"/>
      <c r="X89" s="557"/>
      <c r="Y89" s="558"/>
      <c r="Z89" s="558"/>
      <c r="AA89" s="559"/>
      <c r="AO89" s="568">
        <f>AI84-AO88</f>
        <v>2636925</v>
      </c>
      <c r="AP89" s="569"/>
      <c r="AQ89" s="569"/>
      <c r="AR89" s="570"/>
    </row>
    <row r="90" spans="1:48" ht="33" customHeight="1" x14ac:dyDescent="0.45">
      <c r="A90" s="574"/>
      <c r="B90" s="575"/>
      <c r="C90" s="159" t="s">
        <v>164</v>
      </c>
      <c r="D90" s="159"/>
      <c r="E90" s="159"/>
      <c r="F90" s="540">
        <v>1580046</v>
      </c>
      <c r="G90" s="540"/>
      <c r="H90" s="540"/>
      <c r="I90" s="541"/>
      <c r="N90" s="62"/>
      <c r="O90" s="62"/>
      <c r="P90" s="62"/>
      <c r="V90" s="37"/>
      <c r="W90" s="37"/>
      <c r="X90" s="39"/>
      <c r="Y90" s="39"/>
      <c r="Z90" s="26"/>
      <c r="AA90" s="26"/>
    </row>
    <row r="91" spans="1:48" ht="33" customHeight="1" x14ac:dyDescent="0.45">
      <c r="A91" s="574"/>
      <c r="B91" s="575"/>
      <c r="C91" s="159" t="s">
        <v>257</v>
      </c>
      <c r="D91" s="159"/>
      <c r="E91" s="159"/>
      <c r="F91" s="540">
        <v>461442</v>
      </c>
      <c r="G91" s="540"/>
      <c r="H91" s="540"/>
      <c r="I91" s="541"/>
      <c r="N91" s="62"/>
      <c r="O91" s="62"/>
      <c r="P91" s="62"/>
      <c r="V91" s="37"/>
      <c r="W91" s="37"/>
      <c r="X91" s="26"/>
      <c r="Y91" s="26"/>
      <c r="Z91" s="26"/>
      <c r="AA91" s="26"/>
    </row>
    <row r="92" spans="1:48" ht="33" customHeight="1" x14ac:dyDescent="0.45">
      <c r="A92" s="574"/>
      <c r="B92" s="575"/>
      <c r="C92" s="159" t="s">
        <v>255</v>
      </c>
      <c r="D92" s="159"/>
      <c r="E92" s="159"/>
      <c r="F92" s="540">
        <v>81411</v>
      </c>
      <c r="G92" s="540"/>
      <c r="H92" s="540"/>
      <c r="I92" s="541"/>
      <c r="N92" s="62"/>
      <c r="O92" s="62"/>
      <c r="P92" s="62"/>
      <c r="V92" s="37"/>
      <c r="W92" s="37"/>
      <c r="X92" s="37"/>
      <c r="Y92" s="35"/>
      <c r="Z92" s="26"/>
      <c r="AA92" s="26"/>
    </row>
    <row r="93" spans="1:48" ht="33" customHeight="1" thickBot="1" x14ac:dyDescent="0.7">
      <c r="A93" s="574"/>
      <c r="B93" s="575"/>
      <c r="C93" s="159" t="s">
        <v>259</v>
      </c>
      <c r="D93" s="159"/>
      <c r="E93" s="159"/>
      <c r="F93" s="540">
        <v>215711</v>
      </c>
      <c r="G93" s="540"/>
      <c r="H93" s="540"/>
      <c r="I93" s="541"/>
      <c r="K93" s="553" t="s">
        <v>167</v>
      </c>
      <c r="L93" s="553"/>
      <c r="M93" s="553"/>
      <c r="N93" s="553"/>
      <c r="O93" s="553"/>
      <c r="P93" s="51"/>
      <c r="Q93" s="553" t="s">
        <v>168</v>
      </c>
      <c r="R93" s="553"/>
      <c r="S93" s="553"/>
      <c r="T93" s="553"/>
      <c r="U93" s="553"/>
      <c r="V93" s="38"/>
      <c r="W93" s="553" t="s">
        <v>169</v>
      </c>
      <c r="X93" s="553"/>
      <c r="Y93" s="553"/>
      <c r="Z93" s="553"/>
      <c r="AA93" s="553"/>
    </row>
    <row r="94" spans="1:48" ht="33" customHeight="1" x14ac:dyDescent="0.45">
      <c r="A94" s="574"/>
      <c r="B94" s="575"/>
      <c r="C94" s="159" t="s">
        <v>258</v>
      </c>
      <c r="D94" s="159"/>
      <c r="E94" s="159"/>
      <c r="F94" s="540">
        <v>183540</v>
      </c>
      <c r="G94" s="540"/>
      <c r="H94" s="540"/>
      <c r="I94" s="541"/>
      <c r="K94" s="554">
        <f>J98+F86+F79</f>
        <v>160290162</v>
      </c>
      <c r="L94" s="555"/>
      <c r="M94" s="555"/>
      <c r="N94" s="555"/>
      <c r="O94" s="556"/>
      <c r="Q94" s="554">
        <f>O89</f>
        <v>173911860</v>
      </c>
      <c r="R94" s="555"/>
      <c r="S94" s="555"/>
      <c r="T94" s="555"/>
      <c r="U94" s="556"/>
      <c r="V94" s="38"/>
      <c r="W94" s="554">
        <f>Q94-K94</f>
        <v>13621698</v>
      </c>
      <c r="X94" s="555"/>
      <c r="Y94" s="555"/>
      <c r="Z94" s="555"/>
      <c r="AA94" s="556"/>
    </row>
    <row r="95" spans="1:48" ht="33" customHeight="1" thickBot="1" x14ac:dyDescent="0.5">
      <c r="A95" s="574"/>
      <c r="B95" s="575"/>
      <c r="C95" s="159" t="s">
        <v>263</v>
      </c>
      <c r="D95" s="159"/>
      <c r="E95" s="159"/>
      <c r="F95" s="540">
        <v>533803</v>
      </c>
      <c r="G95" s="540"/>
      <c r="H95" s="540"/>
      <c r="I95" s="541"/>
      <c r="K95" s="557"/>
      <c r="L95" s="558"/>
      <c r="M95" s="558"/>
      <c r="N95" s="558"/>
      <c r="O95" s="559"/>
      <c r="Q95" s="557"/>
      <c r="R95" s="558"/>
      <c r="S95" s="558"/>
      <c r="T95" s="558"/>
      <c r="U95" s="559"/>
      <c r="V95" s="38"/>
      <c r="W95" s="557"/>
      <c r="X95" s="558"/>
      <c r="Y95" s="558"/>
      <c r="Z95" s="558"/>
      <c r="AA95" s="559"/>
    </row>
    <row r="96" spans="1:48" ht="33" customHeight="1" thickBot="1" x14ac:dyDescent="0.7">
      <c r="A96" s="574"/>
      <c r="B96" s="575"/>
      <c r="C96" s="128" t="s">
        <v>298</v>
      </c>
      <c r="D96" s="129"/>
      <c r="E96" s="130"/>
      <c r="F96" s="548">
        <v>18310</v>
      </c>
      <c r="G96" s="549"/>
      <c r="H96" s="549"/>
      <c r="I96" s="550"/>
      <c r="J96" s="95"/>
      <c r="K96" s="95"/>
      <c r="L96" s="95"/>
      <c r="M96" s="95"/>
      <c r="N96" s="40"/>
      <c r="O96" s="62"/>
      <c r="P96" s="62"/>
      <c r="Q96" s="62"/>
      <c r="R96" s="62"/>
      <c r="S96" s="62"/>
      <c r="T96" s="62"/>
      <c r="U96" s="62"/>
      <c r="V96" s="62"/>
      <c r="W96" s="62"/>
      <c r="X96" s="62"/>
      <c r="Y96" s="96"/>
      <c r="Z96" s="96"/>
      <c r="AA96" s="96"/>
    </row>
    <row r="97" spans="1:27" ht="33" customHeight="1" thickBot="1" x14ac:dyDescent="0.55000000000000004">
      <c r="A97" s="574"/>
      <c r="B97" s="575"/>
      <c r="C97" s="159" t="s">
        <v>256</v>
      </c>
      <c r="D97" s="159"/>
      <c r="E97" s="159"/>
      <c r="F97" s="551">
        <v>397131</v>
      </c>
      <c r="G97" s="551"/>
      <c r="H97" s="551"/>
      <c r="I97" s="552"/>
      <c r="J97" s="91"/>
      <c r="K97" s="91"/>
      <c r="L97" s="91"/>
      <c r="M97" s="91"/>
      <c r="N97" s="91"/>
      <c r="O97" s="91"/>
      <c r="P97" s="91"/>
      <c r="Q97" s="533" t="s">
        <v>320</v>
      </c>
      <c r="R97" s="533"/>
      <c r="S97" s="533"/>
      <c r="T97" s="533"/>
      <c r="U97" s="533"/>
      <c r="V97" s="62"/>
      <c r="W97" s="534">
        <f>W94-Q98</f>
        <v>10480478</v>
      </c>
      <c r="X97" s="535"/>
      <c r="Y97" s="535"/>
      <c r="Z97" s="535"/>
      <c r="AA97" s="536"/>
    </row>
    <row r="98" spans="1:27" ht="33" customHeight="1" thickBot="1" x14ac:dyDescent="0.5">
      <c r="A98" s="576"/>
      <c r="B98" s="577"/>
      <c r="C98" s="159" t="s">
        <v>305</v>
      </c>
      <c r="D98" s="159"/>
      <c r="E98" s="159"/>
      <c r="F98" s="540">
        <f>2200000+2168064</f>
        <v>4368064</v>
      </c>
      <c r="G98" s="540"/>
      <c r="H98" s="540"/>
      <c r="I98" s="541"/>
      <c r="J98" s="542">
        <f>SUM(F87:F98)</f>
        <v>9898415</v>
      </c>
      <c r="K98" s="543"/>
      <c r="L98" s="543"/>
      <c r="M98" s="544"/>
      <c r="N98" s="91"/>
      <c r="O98" s="91"/>
      <c r="P98" s="91"/>
      <c r="Q98" s="545">
        <v>3141220</v>
      </c>
      <c r="R98" s="546"/>
      <c r="S98" s="546"/>
      <c r="T98" s="546"/>
      <c r="U98" s="547"/>
      <c r="V98" s="62"/>
      <c r="W98" s="537"/>
      <c r="X98" s="538"/>
      <c r="Y98" s="538"/>
      <c r="Z98" s="538"/>
      <c r="AA98" s="539"/>
    </row>
    <row r="99" spans="1:27" ht="47.4" customHeight="1" x14ac:dyDescent="0.45">
      <c r="A99" s="530" t="s">
        <v>299</v>
      </c>
      <c r="B99" s="530"/>
      <c r="C99" s="530"/>
      <c r="D99" s="530"/>
      <c r="E99" s="530"/>
      <c r="F99" s="530"/>
      <c r="G99" s="530"/>
      <c r="H99" s="530"/>
      <c r="I99" s="530"/>
      <c r="J99" s="530"/>
      <c r="K99" s="530"/>
      <c r="L99" s="530"/>
      <c r="M99" s="530"/>
      <c r="N99" s="530"/>
      <c r="O99" s="530"/>
      <c r="P99" s="530"/>
      <c r="Q99" s="530"/>
      <c r="R99" s="530"/>
      <c r="S99" s="530"/>
      <c r="T99" s="530"/>
      <c r="U99" s="530"/>
      <c r="V99" s="530"/>
      <c r="W99" s="530"/>
      <c r="X99" s="530"/>
      <c r="Y99" s="530"/>
      <c r="Z99" s="530"/>
      <c r="AA99" s="530"/>
    </row>
    <row r="100" spans="1:27" s="69" customFormat="1" ht="14.4" customHeight="1" x14ac:dyDescent="0.45">
      <c r="A100" s="530"/>
      <c r="B100" s="530"/>
      <c r="C100" s="530"/>
      <c r="D100" s="530"/>
      <c r="E100" s="530"/>
      <c r="F100" s="530"/>
      <c r="G100" s="530"/>
      <c r="H100" s="530"/>
      <c r="I100" s="530"/>
      <c r="J100" s="530"/>
      <c r="K100" s="530"/>
      <c r="L100" s="530"/>
      <c r="M100" s="530"/>
      <c r="N100" s="530"/>
      <c r="O100" s="530"/>
      <c r="P100" s="530"/>
      <c r="Q100" s="530"/>
      <c r="R100" s="530"/>
      <c r="S100" s="530"/>
      <c r="T100" s="530"/>
      <c r="U100" s="530"/>
      <c r="V100" s="530"/>
      <c r="W100" s="530"/>
      <c r="X100" s="530"/>
      <c r="Y100" s="530"/>
      <c r="Z100" s="530"/>
      <c r="AA100" s="530"/>
    </row>
    <row r="101" spans="1:27" s="69" customFormat="1" ht="35.4" customHeight="1" x14ac:dyDescent="0.45">
      <c r="A101" s="67"/>
      <c r="B101" s="500" t="s">
        <v>289</v>
      </c>
      <c r="C101" s="500"/>
      <c r="D101" s="500"/>
      <c r="E101" s="500"/>
      <c r="F101" s="500"/>
      <c r="G101" s="500"/>
      <c r="H101" s="68"/>
      <c r="I101" s="68"/>
      <c r="J101" s="68"/>
      <c r="K101" s="68"/>
      <c r="L101" s="68"/>
      <c r="M101" s="68"/>
      <c r="N101" s="68"/>
      <c r="O101" s="68"/>
      <c r="P101" s="68"/>
      <c r="Q101" s="67"/>
      <c r="R101" s="67"/>
      <c r="S101" s="67"/>
      <c r="T101" s="67"/>
      <c r="U101" s="67"/>
      <c r="V101" s="67"/>
      <c r="W101" s="67"/>
      <c r="X101" s="67"/>
      <c r="Y101" s="70"/>
      <c r="Z101" s="70"/>
      <c r="AA101" s="70"/>
    </row>
    <row r="102" spans="1:27" s="69" customFormat="1" ht="35.4" customHeight="1" x14ac:dyDescent="0.45">
      <c r="A102" s="67"/>
      <c r="B102" s="67"/>
      <c r="C102" s="497" t="s">
        <v>290</v>
      </c>
      <c r="D102" s="497"/>
      <c r="E102" s="497"/>
      <c r="F102" s="497"/>
      <c r="G102" s="531">
        <f>M57</f>
        <v>31790000</v>
      </c>
      <c r="H102" s="531"/>
      <c r="I102" s="531"/>
      <c r="J102" s="531"/>
      <c r="K102" s="531"/>
      <c r="L102" s="68"/>
      <c r="M102" s="503" t="s">
        <v>318</v>
      </c>
      <c r="N102" s="503"/>
      <c r="O102" s="503"/>
      <c r="P102" s="503"/>
      <c r="Q102" s="503"/>
      <c r="R102" s="503"/>
      <c r="S102" s="503"/>
      <c r="T102" s="503"/>
      <c r="U102" s="503"/>
      <c r="V102" s="503"/>
      <c r="W102" s="503"/>
      <c r="X102" s="503"/>
      <c r="Y102" s="503"/>
      <c r="Z102" s="503"/>
      <c r="AA102" s="70"/>
    </row>
    <row r="103" spans="1:27" s="69" customFormat="1" ht="35.4" customHeight="1" x14ac:dyDescent="0.45">
      <c r="A103" s="67"/>
      <c r="B103" s="67"/>
      <c r="C103" s="497" t="s">
        <v>291</v>
      </c>
      <c r="D103" s="497"/>
      <c r="E103" s="497"/>
      <c r="F103" s="497"/>
      <c r="G103" s="532">
        <f>M59</f>
        <v>45100000</v>
      </c>
      <c r="H103" s="532"/>
      <c r="I103" s="532"/>
      <c r="J103" s="532"/>
      <c r="K103" s="532"/>
      <c r="L103" s="68"/>
      <c r="M103" s="503"/>
      <c r="N103" s="503"/>
      <c r="O103" s="503"/>
      <c r="P103" s="503"/>
      <c r="Q103" s="503"/>
      <c r="R103" s="503"/>
      <c r="S103" s="503"/>
      <c r="T103" s="503"/>
      <c r="U103" s="503"/>
      <c r="V103" s="503"/>
      <c r="W103" s="503"/>
      <c r="X103" s="503"/>
      <c r="Y103" s="503"/>
      <c r="Z103" s="503"/>
      <c r="AA103" s="70"/>
    </row>
    <row r="104" spans="1:27" s="69" customFormat="1" ht="35.4" customHeight="1" x14ac:dyDescent="0.45">
      <c r="A104" s="67"/>
      <c r="B104" s="67"/>
      <c r="C104" s="67"/>
      <c r="D104" s="67"/>
      <c r="E104" s="67"/>
      <c r="F104" s="68"/>
      <c r="G104" s="68"/>
      <c r="H104" s="71"/>
      <c r="I104" s="71"/>
      <c r="J104" s="68"/>
      <c r="K104" s="68"/>
      <c r="L104" s="68"/>
      <c r="M104" s="68"/>
      <c r="N104" s="68"/>
      <c r="O104" s="68"/>
      <c r="P104" s="68"/>
      <c r="Q104" s="67"/>
      <c r="R104" s="67"/>
      <c r="S104" s="67"/>
      <c r="T104" s="67"/>
      <c r="U104" s="67"/>
      <c r="V104" s="67"/>
      <c r="W104" s="67"/>
      <c r="X104" s="67"/>
      <c r="Y104" s="70"/>
      <c r="Z104" s="70"/>
      <c r="AA104" s="70"/>
    </row>
    <row r="105" spans="1:27" s="69" customFormat="1" ht="35.4" customHeight="1" x14ac:dyDescent="0.4">
      <c r="A105" s="67"/>
      <c r="B105" s="500" t="s">
        <v>292</v>
      </c>
      <c r="C105" s="500"/>
      <c r="D105" s="500"/>
      <c r="E105" s="500"/>
      <c r="F105" s="500"/>
      <c r="G105" s="500"/>
      <c r="H105" s="72"/>
      <c r="I105" s="72"/>
      <c r="J105" s="68"/>
      <c r="K105" s="68"/>
      <c r="L105" s="529" t="s">
        <v>294</v>
      </c>
      <c r="M105" s="529"/>
      <c r="N105" s="529"/>
      <c r="O105" s="529"/>
      <c r="P105" s="68"/>
      <c r="Q105" s="67"/>
      <c r="R105" s="67"/>
      <c r="S105" s="67"/>
      <c r="T105" s="67"/>
      <c r="U105" s="67"/>
      <c r="V105" s="67"/>
      <c r="W105" s="67"/>
      <c r="X105" s="67"/>
      <c r="Y105" s="70"/>
      <c r="Z105" s="70"/>
      <c r="AA105" s="70"/>
    </row>
    <row r="106" spans="1:27" s="69" customFormat="1" ht="35.4" customHeight="1" x14ac:dyDescent="0.45">
      <c r="A106" s="67"/>
      <c r="B106" s="67"/>
      <c r="C106" s="500" t="s">
        <v>293</v>
      </c>
      <c r="D106" s="500"/>
      <c r="E106" s="500"/>
      <c r="F106" s="500"/>
      <c r="G106" s="501">
        <f>M53</f>
        <v>36090010</v>
      </c>
      <c r="H106" s="501"/>
      <c r="I106" s="501"/>
      <c r="J106" s="501"/>
      <c r="K106" s="501"/>
      <c r="L106" s="501">
        <v>8140</v>
      </c>
      <c r="M106" s="501"/>
      <c r="N106" s="501"/>
      <c r="O106" s="501"/>
      <c r="P106" s="527" t="s">
        <v>313</v>
      </c>
      <c r="Q106" s="528"/>
      <c r="R106" s="528"/>
      <c r="S106" s="528"/>
      <c r="T106" s="528"/>
      <c r="U106" s="528"/>
      <c r="V106" s="528"/>
      <c r="W106" s="528"/>
      <c r="X106" s="528"/>
      <c r="Y106" s="528"/>
      <c r="Z106" s="528"/>
      <c r="AA106" s="528"/>
    </row>
    <row r="107" spans="1:27" s="69" customFormat="1" ht="35.4" customHeight="1" x14ac:dyDescent="0.45">
      <c r="A107" s="67"/>
      <c r="B107" s="67"/>
      <c r="C107" s="500" t="s">
        <v>159</v>
      </c>
      <c r="D107" s="500"/>
      <c r="E107" s="500"/>
      <c r="F107" s="500"/>
      <c r="G107" s="524">
        <f>M75</f>
        <v>28242248</v>
      </c>
      <c r="H107" s="524"/>
      <c r="I107" s="524"/>
      <c r="J107" s="524"/>
      <c r="K107" s="524"/>
      <c r="L107" s="501">
        <v>1760</v>
      </c>
      <c r="M107" s="501"/>
      <c r="N107" s="501"/>
      <c r="O107" s="501"/>
      <c r="P107" s="527" t="s">
        <v>329</v>
      </c>
      <c r="Q107" s="528"/>
      <c r="R107" s="528"/>
      <c r="S107" s="528"/>
      <c r="T107" s="528"/>
      <c r="U107" s="528"/>
      <c r="V107" s="528"/>
      <c r="W107" s="528"/>
      <c r="X107" s="528"/>
      <c r="Y107" s="528"/>
      <c r="Z107" s="528"/>
      <c r="AA107" s="528"/>
    </row>
    <row r="108" spans="1:27" s="69" customFormat="1" ht="35.4" customHeight="1" thickBot="1" x14ac:dyDescent="0.5">
      <c r="A108" s="67"/>
      <c r="B108" s="67"/>
      <c r="C108" s="500" t="s">
        <v>297</v>
      </c>
      <c r="D108" s="500"/>
      <c r="E108" s="500"/>
      <c r="F108" s="500"/>
      <c r="G108" s="501">
        <f>F86</f>
        <v>9169489</v>
      </c>
      <c r="H108" s="501"/>
      <c r="I108" s="501"/>
      <c r="J108" s="501"/>
      <c r="K108" s="501"/>
      <c r="L108" s="501"/>
      <c r="M108" s="501"/>
      <c r="N108" s="501"/>
      <c r="O108" s="501"/>
      <c r="P108" s="68"/>
      <c r="Q108" s="67"/>
      <c r="R108" s="67"/>
      <c r="S108" s="67"/>
      <c r="T108" s="67"/>
      <c r="U108" s="67"/>
      <c r="V108" s="67"/>
      <c r="W108" s="67"/>
      <c r="X108" s="67"/>
      <c r="Y108" s="70"/>
      <c r="Z108" s="70"/>
      <c r="AA108" s="70"/>
    </row>
    <row r="109" spans="1:27" s="69" customFormat="1" ht="35.4" customHeight="1" x14ac:dyDescent="0.45">
      <c r="A109" s="67"/>
      <c r="B109" s="67"/>
      <c r="C109" s="500" t="s">
        <v>161</v>
      </c>
      <c r="D109" s="500"/>
      <c r="E109" s="500"/>
      <c r="F109" s="500"/>
      <c r="G109" s="524">
        <f>J98</f>
        <v>9898415</v>
      </c>
      <c r="H109" s="524"/>
      <c r="I109" s="524"/>
      <c r="J109" s="524"/>
      <c r="K109" s="524"/>
      <c r="L109" s="501"/>
      <c r="M109" s="501"/>
      <c r="N109" s="501"/>
      <c r="O109" s="501"/>
      <c r="P109" s="68"/>
      <c r="Q109" s="67"/>
      <c r="R109" s="304" t="s">
        <v>139</v>
      </c>
      <c r="S109" s="305"/>
      <c r="T109" s="305"/>
      <c r="U109" s="306"/>
      <c r="W109" s="525" t="s">
        <v>315</v>
      </c>
      <c r="X109" s="525"/>
      <c r="Y109" s="525"/>
      <c r="Z109" s="525"/>
      <c r="AA109" s="525"/>
    </row>
    <row r="110" spans="1:27" s="69" customFormat="1" ht="35.4" customHeight="1" x14ac:dyDescent="0.45">
      <c r="A110" s="67"/>
      <c r="B110" s="67"/>
      <c r="C110" s="67"/>
      <c r="D110" s="67"/>
      <c r="E110" s="67"/>
      <c r="F110" s="68"/>
      <c r="G110" s="73"/>
      <c r="H110" s="73"/>
      <c r="I110" s="73"/>
      <c r="J110" s="73"/>
      <c r="K110" s="73"/>
      <c r="L110" s="68"/>
      <c r="M110" s="68"/>
      <c r="N110" s="68"/>
      <c r="O110" s="68"/>
      <c r="P110" s="68"/>
      <c r="Q110" s="67"/>
      <c r="R110" s="313" t="s">
        <v>145</v>
      </c>
      <c r="S110" s="314"/>
      <c r="T110" s="314"/>
      <c r="U110" s="315"/>
      <c r="W110" s="526"/>
      <c r="X110" s="526"/>
      <c r="Y110" s="526"/>
      <c r="Z110" s="526"/>
      <c r="AA110" s="526"/>
    </row>
    <row r="111" spans="1:27" s="69" customFormat="1" ht="35.4" customHeight="1" x14ac:dyDescent="0.45">
      <c r="A111" s="67"/>
      <c r="B111" s="67"/>
      <c r="C111" s="67"/>
      <c r="D111" s="67"/>
      <c r="E111" s="67"/>
      <c r="F111" s="517" t="s">
        <v>301</v>
      </c>
      <c r="G111" s="517"/>
      <c r="H111" s="517"/>
      <c r="I111" s="517"/>
      <c r="J111" s="517"/>
      <c r="K111" s="517"/>
      <c r="L111" s="517"/>
      <c r="M111" s="517"/>
      <c r="N111" s="517"/>
      <c r="O111" s="517"/>
      <c r="P111" s="517"/>
      <c r="Q111" s="67"/>
      <c r="R111" s="313" t="s">
        <v>146</v>
      </c>
      <c r="S111" s="314"/>
      <c r="T111" s="314"/>
      <c r="U111" s="315"/>
      <c r="W111" s="518">
        <f>M74+M73+M72+M71+M64+M63+M62</f>
        <v>5634168</v>
      </c>
      <c r="X111" s="519"/>
      <c r="Y111" s="519"/>
      <c r="Z111" s="519"/>
      <c r="AA111" s="520"/>
    </row>
    <row r="112" spans="1:27" s="69" customFormat="1" ht="35.4" customHeight="1" x14ac:dyDescent="0.45">
      <c r="A112" s="67"/>
      <c r="B112" s="67"/>
      <c r="C112" s="67"/>
      <c r="D112" s="67"/>
      <c r="E112" s="67"/>
      <c r="F112" s="503" t="s">
        <v>302</v>
      </c>
      <c r="G112" s="503"/>
      <c r="H112" s="503"/>
      <c r="I112" s="503"/>
      <c r="J112" s="503"/>
      <c r="K112" s="503"/>
      <c r="L112" s="503"/>
      <c r="M112" s="503"/>
      <c r="N112" s="503"/>
      <c r="O112" s="503"/>
      <c r="P112" s="503"/>
      <c r="Q112" s="503"/>
      <c r="R112" s="313" t="s">
        <v>154</v>
      </c>
      <c r="S112" s="314"/>
      <c r="T112" s="314"/>
      <c r="U112" s="315"/>
      <c r="W112" s="521"/>
      <c r="X112" s="522"/>
      <c r="Y112" s="522"/>
      <c r="Z112" s="522"/>
      <c r="AA112" s="523"/>
    </row>
    <row r="113" spans="1:27" s="69" customFormat="1" ht="35.4" customHeight="1" thickBot="1" x14ac:dyDescent="0.5">
      <c r="A113" s="67"/>
      <c r="B113" s="67"/>
      <c r="C113" s="67"/>
      <c r="D113" s="67"/>
      <c r="E113" s="67"/>
      <c r="F113" s="68"/>
      <c r="G113" s="68"/>
      <c r="H113" s="68"/>
      <c r="I113" s="68"/>
      <c r="J113" s="68"/>
      <c r="K113" s="68"/>
      <c r="L113" s="68"/>
      <c r="M113" s="68"/>
      <c r="N113" s="68"/>
      <c r="O113" s="68"/>
      <c r="P113" s="68"/>
      <c r="Q113" s="67"/>
      <c r="R113" s="313" t="s">
        <v>140</v>
      </c>
      <c r="S113" s="314"/>
      <c r="T113" s="314"/>
      <c r="U113" s="315"/>
      <c r="V113" s="67"/>
      <c r="W113" s="518" t="s">
        <v>316</v>
      </c>
      <c r="X113" s="519"/>
      <c r="Y113" s="519"/>
      <c r="Z113" s="519"/>
      <c r="AA113" s="520"/>
    </row>
    <row r="114" spans="1:27" s="69" customFormat="1" ht="35.4" customHeight="1" x14ac:dyDescent="0.45">
      <c r="A114" s="67"/>
      <c r="B114" s="67"/>
      <c r="C114" s="500" t="s">
        <v>159</v>
      </c>
      <c r="D114" s="500"/>
      <c r="E114" s="500"/>
      <c r="F114" s="500"/>
      <c r="G114" s="501">
        <f>G107</f>
        <v>28242248</v>
      </c>
      <c r="H114" s="501"/>
      <c r="I114" s="501"/>
      <c r="J114" s="501"/>
      <c r="K114" s="501"/>
      <c r="L114" s="509">
        <v>1980</v>
      </c>
      <c r="M114" s="501"/>
      <c r="N114" s="501"/>
      <c r="O114" s="501"/>
      <c r="P114" s="68"/>
      <c r="Q114" s="67"/>
      <c r="R114" s="313" t="s">
        <v>148</v>
      </c>
      <c r="S114" s="314"/>
      <c r="T114" s="314"/>
      <c r="U114" s="315"/>
      <c r="V114" s="67"/>
      <c r="W114" s="510">
        <v>5000000</v>
      </c>
      <c r="X114" s="511"/>
      <c r="Y114" s="511"/>
      <c r="Z114" s="511"/>
      <c r="AA114" s="512"/>
    </row>
    <row r="115" spans="1:27" s="69" customFormat="1" ht="35.4" customHeight="1" thickBot="1" x14ac:dyDescent="0.5">
      <c r="A115" s="67"/>
      <c r="B115" s="67"/>
      <c r="C115" s="67"/>
      <c r="D115" s="67"/>
      <c r="E115" s="67"/>
      <c r="F115" s="68"/>
      <c r="G115" s="516">
        <v>-5000000</v>
      </c>
      <c r="H115" s="516"/>
      <c r="I115" s="516"/>
      <c r="J115" s="516"/>
      <c r="K115" s="516"/>
      <c r="L115" s="68"/>
      <c r="M115" s="68"/>
      <c r="N115" s="68"/>
      <c r="O115" s="68"/>
      <c r="P115" s="68"/>
      <c r="Q115" s="67"/>
      <c r="R115" s="343" t="s">
        <v>144</v>
      </c>
      <c r="S115" s="344"/>
      <c r="T115" s="344"/>
      <c r="U115" s="345"/>
      <c r="V115" s="67"/>
      <c r="W115" s="513"/>
      <c r="X115" s="514"/>
      <c r="Y115" s="514"/>
      <c r="Z115" s="514"/>
      <c r="AA115" s="515"/>
    </row>
    <row r="116" spans="1:27" s="69" customFormat="1" ht="35.4" customHeight="1" thickBot="1" x14ac:dyDescent="0.5">
      <c r="A116" s="67"/>
      <c r="B116" s="67"/>
      <c r="C116" s="67"/>
      <c r="D116" s="488" t="s">
        <v>319</v>
      </c>
      <c r="E116" s="488"/>
      <c r="F116" s="505"/>
      <c r="G116" s="506">
        <f>SUM(G114:G115)+L114+M116</f>
        <v>23244998</v>
      </c>
      <c r="H116" s="507"/>
      <c r="I116" s="507"/>
      <c r="J116" s="507"/>
      <c r="K116" s="508"/>
      <c r="L116" s="68"/>
      <c r="M116" s="489">
        <v>770</v>
      </c>
      <c r="N116" s="490"/>
      <c r="O116" s="471"/>
      <c r="P116" s="68"/>
      <c r="Q116" s="67"/>
      <c r="R116" s="67"/>
      <c r="S116" s="67"/>
      <c r="T116" s="67"/>
      <c r="U116" s="67"/>
      <c r="V116" s="67"/>
      <c r="W116" s="480" t="s">
        <v>317</v>
      </c>
      <c r="X116" s="480"/>
      <c r="Y116" s="480"/>
      <c r="Z116" s="480"/>
      <c r="AA116" s="480"/>
    </row>
    <row r="117" spans="1:27" s="69" customFormat="1" ht="35.4" customHeight="1" x14ac:dyDescent="0.45">
      <c r="A117" s="67"/>
      <c r="B117" s="67"/>
      <c r="C117" s="67"/>
      <c r="D117" s="67"/>
      <c r="E117" s="67"/>
      <c r="F117" s="68"/>
      <c r="G117" s="68"/>
      <c r="H117" s="68"/>
      <c r="I117" s="68"/>
      <c r="J117" s="68"/>
      <c r="K117" s="68"/>
      <c r="L117" s="68"/>
      <c r="M117" s="68"/>
      <c r="N117" s="68"/>
      <c r="O117" s="68"/>
      <c r="P117" s="68"/>
      <c r="Q117" s="67"/>
      <c r="R117" s="67"/>
      <c r="S117" s="67"/>
      <c r="T117" s="67"/>
      <c r="U117" s="67"/>
      <c r="V117" s="67"/>
      <c r="W117" s="481">
        <f>W111-W114</f>
        <v>634168</v>
      </c>
      <c r="X117" s="474"/>
      <c r="Y117" s="474"/>
      <c r="Z117" s="474"/>
      <c r="AA117" s="474"/>
    </row>
    <row r="118" spans="1:27" s="69" customFormat="1" ht="35.4" customHeight="1" x14ac:dyDescent="0.45">
      <c r="A118" s="67"/>
      <c r="B118" s="67"/>
      <c r="C118" s="67"/>
      <c r="D118" s="67"/>
      <c r="E118" s="67"/>
      <c r="F118" s="68"/>
      <c r="G118" s="68"/>
      <c r="H118" s="68"/>
      <c r="I118" s="68"/>
      <c r="J118" s="68"/>
      <c r="K118" s="68"/>
      <c r="L118" s="478" t="s">
        <v>323</v>
      </c>
      <c r="M118" s="478"/>
      <c r="N118" s="478"/>
      <c r="O118" s="478"/>
      <c r="P118" s="68"/>
      <c r="Q118" s="67"/>
      <c r="R118" s="67"/>
      <c r="S118" s="67"/>
      <c r="T118" s="67"/>
      <c r="U118" s="67"/>
      <c r="V118" s="67"/>
      <c r="W118" s="67"/>
      <c r="X118" s="67"/>
      <c r="Y118" s="70"/>
      <c r="Z118" s="70"/>
      <c r="AA118" s="70"/>
    </row>
    <row r="119" spans="1:27" s="69" customFormat="1" ht="35.4" customHeight="1" thickBot="1" x14ac:dyDescent="0.5">
      <c r="A119" s="67"/>
      <c r="B119" s="67"/>
      <c r="C119" s="500" t="s">
        <v>293</v>
      </c>
      <c r="D119" s="500"/>
      <c r="E119" s="500"/>
      <c r="F119" s="500"/>
      <c r="G119" s="501">
        <f>G106</f>
        <v>36090010</v>
      </c>
      <c r="H119" s="501"/>
      <c r="I119" s="501"/>
      <c r="J119" s="501"/>
      <c r="K119" s="501"/>
      <c r="L119" s="501"/>
      <c r="M119" s="501"/>
      <c r="N119" s="501"/>
      <c r="O119" s="501"/>
      <c r="P119" s="502" t="s">
        <v>322</v>
      </c>
      <c r="Q119" s="503"/>
      <c r="R119" s="503"/>
      <c r="S119" s="503"/>
      <c r="T119" s="503"/>
      <c r="U119" s="67"/>
      <c r="V119" s="67"/>
      <c r="W119" s="67"/>
      <c r="X119" s="67"/>
      <c r="Y119" s="70"/>
      <c r="Z119" s="70"/>
      <c r="AA119" s="70"/>
    </row>
    <row r="120" spans="1:27" s="69" customFormat="1" ht="35.4" customHeight="1" thickBot="1" x14ac:dyDescent="0.5">
      <c r="A120" s="67"/>
      <c r="B120" s="67"/>
      <c r="C120" s="488" t="s">
        <v>321</v>
      </c>
      <c r="D120" s="488"/>
      <c r="E120" s="488"/>
      <c r="F120" s="488"/>
      <c r="G120" s="501">
        <v>35971679</v>
      </c>
      <c r="H120" s="501"/>
      <c r="I120" s="501"/>
      <c r="J120" s="501"/>
      <c r="K120" s="501"/>
      <c r="L120" s="501">
        <v>8910</v>
      </c>
      <c r="M120" s="501"/>
      <c r="N120" s="501"/>
      <c r="O120" s="504"/>
      <c r="P120" s="494">
        <f>G119-G120</f>
        <v>118331</v>
      </c>
      <c r="Q120" s="495"/>
      <c r="R120" s="495"/>
      <c r="S120" s="495"/>
      <c r="T120" s="496"/>
      <c r="U120" s="67"/>
      <c r="V120" s="67"/>
      <c r="W120" s="67"/>
      <c r="X120" s="67"/>
      <c r="Y120" s="70"/>
      <c r="Z120" s="70"/>
      <c r="AA120" s="70"/>
    </row>
    <row r="121" spans="1:27" s="69" customFormat="1" ht="34.200000000000003" customHeight="1" x14ac:dyDescent="0.45">
      <c r="A121" s="67"/>
      <c r="B121" s="67"/>
      <c r="C121" s="67"/>
      <c r="D121" s="67"/>
      <c r="E121" s="67"/>
      <c r="F121" s="68"/>
      <c r="G121" s="68"/>
      <c r="H121" s="68"/>
      <c r="I121" s="68"/>
      <c r="J121" s="68"/>
      <c r="K121" s="68"/>
      <c r="L121" s="68"/>
      <c r="M121" s="68"/>
      <c r="N121" s="68"/>
      <c r="O121" s="68"/>
      <c r="P121" s="68"/>
      <c r="Q121" s="67"/>
      <c r="R121" s="67"/>
      <c r="S121" s="67"/>
      <c r="T121" s="67"/>
      <c r="U121" s="67"/>
      <c r="V121" s="67"/>
      <c r="W121" s="67"/>
      <c r="X121" s="67"/>
      <c r="Y121" s="70"/>
      <c r="Z121" s="70"/>
      <c r="AA121" s="70"/>
    </row>
    <row r="122" spans="1:27" s="69" customFormat="1" ht="34.200000000000003" customHeight="1" x14ac:dyDescent="0.45">
      <c r="A122" s="67"/>
      <c r="B122" s="67"/>
      <c r="C122" s="67"/>
      <c r="D122" s="67"/>
      <c r="E122" s="67"/>
      <c r="F122" s="68"/>
      <c r="G122" s="68"/>
      <c r="H122" s="68"/>
      <c r="I122" s="68"/>
      <c r="J122" s="68"/>
      <c r="K122" s="68"/>
      <c r="L122" s="68"/>
      <c r="M122" s="478" t="s">
        <v>327</v>
      </c>
      <c r="N122" s="478"/>
      <c r="O122" s="478"/>
      <c r="P122" s="478"/>
      <c r="Q122" s="478"/>
      <c r="R122" s="488" t="s">
        <v>326</v>
      </c>
      <c r="S122" s="488"/>
      <c r="T122" s="488"/>
      <c r="U122" s="488"/>
      <c r="V122" s="488"/>
      <c r="W122" s="67"/>
      <c r="X122" s="67"/>
      <c r="Y122" s="70"/>
      <c r="Z122" s="70"/>
      <c r="AA122" s="70"/>
    </row>
    <row r="123" spans="1:27" s="69" customFormat="1" ht="34.200000000000003" customHeight="1" x14ac:dyDescent="0.45">
      <c r="A123" s="67"/>
      <c r="B123" s="67"/>
      <c r="C123" s="67"/>
      <c r="D123" s="497" t="s">
        <v>159</v>
      </c>
      <c r="E123" s="497"/>
      <c r="F123" s="497"/>
      <c r="G123" s="497"/>
      <c r="H123" s="498">
        <f>M123-R125+M127</f>
        <v>4741678</v>
      </c>
      <c r="I123" s="498"/>
      <c r="J123" s="498"/>
      <c r="K123" s="498"/>
      <c r="L123" s="498"/>
      <c r="M123" s="485">
        <f>G116</f>
        <v>23244998</v>
      </c>
      <c r="N123" s="486"/>
      <c r="O123" s="486"/>
      <c r="P123" s="486"/>
      <c r="Q123" s="487"/>
      <c r="R123" s="489">
        <v>10395770</v>
      </c>
      <c r="S123" s="490"/>
      <c r="T123" s="490"/>
      <c r="U123" s="490"/>
      <c r="V123" s="471"/>
      <c r="W123" s="474" t="s">
        <v>237</v>
      </c>
      <c r="X123" s="474"/>
      <c r="Y123" s="474"/>
      <c r="Z123" s="474"/>
      <c r="AA123" s="70"/>
    </row>
    <row r="124" spans="1:27" s="69" customFormat="1" ht="34.200000000000003" customHeight="1" thickBot="1" x14ac:dyDescent="0.5">
      <c r="A124" s="67"/>
      <c r="B124" s="67"/>
      <c r="C124" s="67"/>
      <c r="D124" s="497" t="s">
        <v>328</v>
      </c>
      <c r="E124" s="497"/>
      <c r="F124" s="497"/>
      <c r="G124" s="497"/>
      <c r="H124" s="498">
        <f>G109</f>
        <v>9898415</v>
      </c>
      <c r="I124" s="498"/>
      <c r="J124" s="498"/>
      <c r="K124" s="498"/>
      <c r="L124" s="498"/>
      <c r="M124" s="479"/>
      <c r="N124" s="479"/>
      <c r="O124" s="479"/>
      <c r="P124" s="479"/>
      <c r="Q124" s="479"/>
      <c r="R124" s="491">
        <v>8107770</v>
      </c>
      <c r="S124" s="492"/>
      <c r="T124" s="492"/>
      <c r="U124" s="492"/>
      <c r="V124" s="493"/>
      <c r="W124" s="474" t="s">
        <v>171</v>
      </c>
      <c r="X124" s="474"/>
      <c r="Y124" s="474"/>
      <c r="Z124" s="474"/>
      <c r="AA124" s="70"/>
    </row>
    <row r="125" spans="1:27" s="69" customFormat="1" ht="34.200000000000003" customHeight="1" thickBot="1" x14ac:dyDescent="0.5">
      <c r="A125" s="67"/>
      <c r="B125" s="67"/>
      <c r="C125" s="67"/>
      <c r="D125" s="474" t="s">
        <v>320</v>
      </c>
      <c r="E125" s="474"/>
      <c r="F125" s="474"/>
      <c r="G125" s="474"/>
      <c r="H125" s="499">
        <f>Q98</f>
        <v>3141220</v>
      </c>
      <c r="I125" s="499"/>
      <c r="J125" s="499"/>
      <c r="K125" s="499"/>
      <c r="L125" s="499"/>
      <c r="M125" s="68"/>
      <c r="N125" s="68"/>
      <c r="O125" s="68"/>
      <c r="P125" s="68"/>
      <c r="Q125" s="67"/>
      <c r="R125" s="494">
        <f>SUM(R123:R124)</f>
        <v>18503540</v>
      </c>
      <c r="S125" s="495"/>
      <c r="T125" s="495"/>
      <c r="U125" s="495"/>
      <c r="V125" s="496"/>
      <c r="W125" s="475"/>
      <c r="X125" s="476"/>
      <c r="Y125" s="476"/>
      <c r="Z125" s="477"/>
      <c r="AA125" s="70"/>
    </row>
    <row r="126" spans="1:27" s="69" customFormat="1" ht="34.200000000000003" customHeight="1" thickBot="1" x14ac:dyDescent="0.5">
      <c r="A126" s="67"/>
      <c r="B126" s="67"/>
      <c r="C126" s="67"/>
      <c r="D126" s="67"/>
      <c r="E126" s="67"/>
      <c r="F126" s="68"/>
      <c r="G126" s="68"/>
      <c r="H126" s="482">
        <f>SUM(H123:H125)</f>
        <v>17781313</v>
      </c>
      <c r="I126" s="483"/>
      <c r="J126" s="483"/>
      <c r="K126" s="483"/>
      <c r="L126" s="484"/>
      <c r="M126" s="471" t="s">
        <v>330</v>
      </c>
      <c r="N126" s="470"/>
      <c r="O126" s="470"/>
      <c r="P126" s="470"/>
      <c r="Q126" s="470"/>
      <c r="R126" s="68"/>
      <c r="S126" s="68"/>
      <c r="T126" s="68"/>
      <c r="U126" s="68"/>
      <c r="V126" s="68"/>
      <c r="W126" s="68"/>
      <c r="X126" s="68"/>
      <c r="Y126" s="68"/>
      <c r="Z126" s="68"/>
      <c r="AA126" s="68"/>
    </row>
    <row r="127" spans="1:27" s="69" customFormat="1" ht="34.200000000000003" customHeight="1" x14ac:dyDescent="0.45">
      <c r="A127" s="67"/>
      <c r="B127" s="67"/>
      <c r="C127" s="67"/>
      <c r="D127" s="67"/>
      <c r="E127" s="67"/>
      <c r="F127" s="68"/>
      <c r="G127" s="68"/>
      <c r="H127" s="68"/>
      <c r="I127" s="68"/>
      <c r="J127" s="68"/>
      <c r="K127" s="68"/>
      <c r="L127" s="68"/>
      <c r="M127" s="470">
        <v>220</v>
      </c>
      <c r="N127" s="470"/>
      <c r="O127" s="470"/>
      <c r="P127" s="470"/>
      <c r="Q127" s="470"/>
      <c r="R127" s="472" t="s">
        <v>264</v>
      </c>
      <c r="S127" s="473"/>
      <c r="T127" s="473"/>
      <c r="U127" s="473"/>
      <c r="V127" s="473"/>
      <c r="W127" s="473"/>
      <c r="X127" s="473"/>
      <c r="Y127" s="473"/>
      <c r="Z127" s="473"/>
      <c r="AA127" s="473"/>
    </row>
    <row r="128" spans="1:27" ht="34.200000000000003" customHeight="1" x14ac:dyDescent="0.45">
      <c r="R128" s="67"/>
      <c r="S128" s="67"/>
      <c r="T128" s="67"/>
      <c r="U128" s="67"/>
    </row>
    <row r="129" spans="2:31" ht="34.200000000000003" customHeight="1" thickBot="1" x14ac:dyDescent="0.55000000000000004">
      <c r="K129" s="650" t="s">
        <v>173</v>
      </c>
      <c r="L129" s="650"/>
      <c r="M129" s="650"/>
      <c r="N129" s="650"/>
      <c r="O129" s="707" t="s">
        <v>45</v>
      </c>
      <c r="P129" s="707"/>
      <c r="Q129" s="707"/>
      <c r="R129" s="707"/>
      <c r="S129" s="652" t="s">
        <v>314</v>
      </c>
      <c r="T129" s="652"/>
      <c r="U129" s="652"/>
      <c r="V129" s="652"/>
    </row>
    <row r="130" spans="2:31" ht="34.200000000000003" customHeight="1" thickBot="1" x14ac:dyDescent="0.5">
      <c r="F130" s="174" t="s">
        <v>165</v>
      </c>
      <c r="G130" s="711" t="s">
        <v>331</v>
      </c>
      <c r="H130" s="675" t="s">
        <v>174</v>
      </c>
      <c r="I130" s="676"/>
      <c r="J130" s="677"/>
      <c r="K130" s="647">
        <v>2272727</v>
      </c>
      <c r="L130" s="648"/>
      <c r="M130" s="648"/>
      <c r="N130" s="649"/>
      <c r="O130" s="578">
        <f>K130*0.1</f>
        <v>227272.7</v>
      </c>
      <c r="P130" s="579"/>
      <c r="Q130" s="579"/>
      <c r="R130" s="629"/>
      <c r="S130" s="628">
        <f>K130+O130</f>
        <v>2499999.7000000002</v>
      </c>
      <c r="T130" s="579"/>
      <c r="U130" s="579"/>
      <c r="V130" s="629"/>
    </row>
    <row r="131" spans="2:31" ht="34.200000000000003" customHeight="1" x14ac:dyDescent="0.45">
      <c r="F131" s="219"/>
      <c r="G131" s="712"/>
      <c r="H131" s="678" t="s">
        <v>175</v>
      </c>
      <c r="I131" s="129"/>
      <c r="J131" s="130"/>
      <c r="K131" s="610">
        <v>45700000</v>
      </c>
      <c r="L131" s="333"/>
      <c r="M131" s="333"/>
      <c r="N131" s="611"/>
      <c r="O131" s="548">
        <f>K131*0.1</f>
        <v>4570000</v>
      </c>
      <c r="P131" s="549"/>
      <c r="Q131" s="549"/>
      <c r="R131" s="616"/>
      <c r="S131" s="615">
        <f t="shared" ref="S131:S132" si="12">K131+O131</f>
        <v>50270000</v>
      </c>
      <c r="T131" s="549"/>
      <c r="U131" s="549"/>
      <c r="V131" s="616"/>
      <c r="W131" s="663">
        <f>S130+S131+S132</f>
        <v>87089999.700000003</v>
      </c>
      <c r="X131" s="664"/>
      <c r="Y131" s="664"/>
      <c r="Z131" s="665"/>
    </row>
    <row r="132" spans="2:31" ht="34.200000000000003" customHeight="1" thickBot="1" x14ac:dyDescent="0.5">
      <c r="F132" s="219"/>
      <c r="G132" s="712"/>
      <c r="H132" s="678" t="s">
        <v>176</v>
      </c>
      <c r="I132" s="129"/>
      <c r="J132" s="130"/>
      <c r="K132" s="610">
        <v>31200000</v>
      </c>
      <c r="L132" s="333"/>
      <c r="M132" s="333"/>
      <c r="N132" s="611"/>
      <c r="O132" s="548">
        <f>ROUNDDOWN(K132*0.1,0)</f>
        <v>3120000</v>
      </c>
      <c r="P132" s="549"/>
      <c r="Q132" s="549"/>
      <c r="R132" s="616"/>
      <c r="S132" s="615">
        <f t="shared" si="12"/>
        <v>34320000</v>
      </c>
      <c r="T132" s="549"/>
      <c r="U132" s="549"/>
      <c r="V132" s="616"/>
      <c r="W132" s="666"/>
      <c r="X132" s="667"/>
      <c r="Y132" s="667"/>
      <c r="Z132" s="668"/>
    </row>
    <row r="133" spans="2:31" ht="34.200000000000003" customHeight="1" x14ac:dyDescent="0.45">
      <c r="F133" s="219"/>
      <c r="G133" s="713" t="s">
        <v>332</v>
      </c>
      <c r="H133" s="679" t="s">
        <v>288</v>
      </c>
      <c r="I133" s="680"/>
      <c r="J133" s="681"/>
      <c r="K133" s="685">
        <v>32836653</v>
      </c>
      <c r="L133" s="686"/>
      <c r="M133" s="686"/>
      <c r="N133" s="687"/>
      <c r="O133" s="685">
        <f>ROUNDDOWN(K133*0.1,0)</f>
        <v>3283665</v>
      </c>
      <c r="P133" s="686"/>
      <c r="Q133" s="686"/>
      <c r="R133" s="708"/>
      <c r="S133" s="669">
        <f>K133+O133+O134+K134</f>
        <v>40093553.200000003</v>
      </c>
      <c r="T133" s="670"/>
      <c r="U133" s="670"/>
      <c r="V133" s="671"/>
      <c r="W133" s="26"/>
      <c r="X133" s="26"/>
      <c r="Y133" s="26"/>
      <c r="Z133" s="26"/>
      <c r="AA133" s="26"/>
    </row>
    <row r="134" spans="2:31" ht="34.200000000000003" customHeight="1" thickBot="1" x14ac:dyDescent="0.5">
      <c r="F134" s="175"/>
      <c r="G134" s="714"/>
      <c r="H134" s="682"/>
      <c r="I134" s="683"/>
      <c r="J134" s="684"/>
      <c r="K134" s="688">
        <v>3612032</v>
      </c>
      <c r="L134" s="689"/>
      <c r="M134" s="689"/>
      <c r="N134" s="690"/>
      <c r="O134" s="688">
        <f>K134*0.1</f>
        <v>361203.20000000001</v>
      </c>
      <c r="P134" s="689"/>
      <c r="Q134" s="689"/>
      <c r="R134" s="709"/>
      <c r="S134" s="672"/>
      <c r="T134" s="673"/>
      <c r="U134" s="673"/>
      <c r="V134" s="674"/>
      <c r="W134" s="26"/>
      <c r="X134" s="26"/>
      <c r="Y134" s="26"/>
      <c r="Z134" s="26"/>
      <c r="AA134" s="26"/>
    </row>
    <row r="135" spans="2:31" ht="34.200000000000003" customHeight="1" x14ac:dyDescent="0.45">
      <c r="F135" s="219" t="s">
        <v>170</v>
      </c>
      <c r="G135" s="715"/>
      <c r="H135" s="691" t="s">
        <v>175</v>
      </c>
      <c r="I135" s="627"/>
      <c r="J135" s="577"/>
      <c r="K135" s="692">
        <v>52389194</v>
      </c>
      <c r="L135" s="584"/>
      <c r="M135" s="584"/>
      <c r="N135" s="612"/>
      <c r="O135" s="692">
        <f>K135*0.1</f>
        <v>5238919.4000000004</v>
      </c>
      <c r="P135" s="584"/>
      <c r="Q135" s="584"/>
      <c r="R135" s="585"/>
      <c r="S135" s="583">
        <f>K135+O135</f>
        <v>57628113.399999999</v>
      </c>
      <c r="T135" s="584"/>
      <c r="U135" s="584"/>
      <c r="V135" s="585"/>
      <c r="W135" s="26"/>
      <c r="X135" s="26"/>
      <c r="Y135" s="26"/>
      <c r="Z135" s="26"/>
      <c r="AA135" s="26"/>
      <c r="AB135" s="91"/>
      <c r="AC135" s="91"/>
      <c r="AD135" s="91"/>
      <c r="AE135" s="91"/>
    </row>
    <row r="136" spans="2:31" ht="34.200000000000003" customHeight="1" thickBot="1" x14ac:dyDescent="0.5">
      <c r="F136" s="175"/>
      <c r="G136" s="716"/>
      <c r="H136" s="179" t="s">
        <v>174</v>
      </c>
      <c r="I136" s="180"/>
      <c r="J136" s="181"/>
      <c r="K136" s="590">
        <v>5000000</v>
      </c>
      <c r="L136" s="591"/>
      <c r="M136" s="591"/>
      <c r="N136" s="592"/>
      <c r="O136" s="590">
        <f>K136*0.1</f>
        <v>500000</v>
      </c>
      <c r="P136" s="591"/>
      <c r="Q136" s="591"/>
      <c r="R136" s="593"/>
      <c r="S136" s="594">
        <f>K136+O136</f>
        <v>5500000</v>
      </c>
      <c r="T136" s="591"/>
      <c r="U136" s="591"/>
      <c r="V136" s="593"/>
      <c r="W136" s="26"/>
      <c r="X136" s="26"/>
      <c r="Y136" s="26"/>
      <c r="Z136" s="26"/>
      <c r="AA136" s="26"/>
      <c r="AB136" s="91"/>
      <c r="AC136" s="91"/>
      <c r="AD136" s="91"/>
      <c r="AE136" s="91"/>
    </row>
    <row r="137" spans="2:31" ht="34.200000000000003" customHeight="1" thickBot="1" x14ac:dyDescent="0.5">
      <c r="G137" s="35"/>
      <c r="H137" s="61"/>
      <c r="I137" s="40"/>
      <c r="J137" s="389">
        <f>SUM(K130:K136)</f>
        <v>173010606</v>
      </c>
      <c r="K137" s="390"/>
      <c r="L137" s="390"/>
      <c r="M137" s="390"/>
      <c r="N137" s="710"/>
      <c r="O137" s="662">
        <f>SUM(O130:O136)</f>
        <v>17301060.299999997</v>
      </c>
      <c r="P137" s="390"/>
      <c r="Q137" s="390"/>
      <c r="R137" s="391"/>
      <c r="S137" s="557"/>
      <c r="T137" s="558"/>
      <c r="U137" s="558"/>
      <c r="V137" s="559"/>
      <c r="W137" s="26"/>
      <c r="X137" s="26"/>
      <c r="Y137" s="26"/>
      <c r="Z137" s="26"/>
      <c r="AA137" s="26"/>
    </row>
    <row r="138" spans="2:31" ht="47.4" customHeight="1" x14ac:dyDescent="0.45">
      <c r="B138" s="703" t="s">
        <v>335</v>
      </c>
      <c r="C138" s="703"/>
      <c r="D138" s="704"/>
      <c r="E138" s="702">
        <f>K133+K134</f>
        <v>36448685</v>
      </c>
      <c r="F138" s="159"/>
      <c r="G138" s="159"/>
      <c r="H138" s="159"/>
      <c r="I138" s="159"/>
    </row>
    <row r="139" spans="2:31" ht="47.4" customHeight="1" thickBot="1" x14ac:dyDescent="0.5">
      <c r="B139" s="703" t="s">
        <v>336</v>
      </c>
      <c r="C139" s="703"/>
      <c r="D139" s="703"/>
      <c r="E139" s="705">
        <f>H126</f>
        <v>17781313</v>
      </c>
      <c r="F139" s="706"/>
      <c r="G139" s="706"/>
      <c r="H139" s="706"/>
      <c r="I139" s="706"/>
      <c r="N139" s="699" t="s">
        <v>333</v>
      </c>
      <c r="O139" s="94" t="s">
        <v>331</v>
      </c>
      <c r="P139" s="661">
        <f>O130+O131+O132</f>
        <v>7917272.7000000002</v>
      </c>
      <c r="Q139" s="661"/>
      <c r="R139" s="661"/>
      <c r="S139" s="661"/>
      <c r="T139" s="661"/>
      <c r="U139" s="700" t="s">
        <v>334</v>
      </c>
      <c r="V139" s="701"/>
      <c r="W139" s="701"/>
      <c r="X139" s="701"/>
      <c r="Y139" s="701"/>
      <c r="Z139" s="701"/>
    </row>
    <row r="140" spans="2:31" ht="47.4" customHeight="1" thickBot="1" x14ac:dyDescent="0.5">
      <c r="E140" s="124">
        <f>E138-E139</f>
        <v>18667372</v>
      </c>
      <c r="F140" s="125"/>
      <c r="G140" s="125"/>
      <c r="H140" s="125"/>
      <c r="I140" s="126"/>
      <c r="N140" s="699"/>
      <c r="O140" s="94" t="s">
        <v>332</v>
      </c>
      <c r="P140" s="661">
        <f>O133+O134</f>
        <v>3644868.2</v>
      </c>
      <c r="Q140" s="661"/>
      <c r="R140" s="661"/>
      <c r="S140" s="661"/>
      <c r="T140" s="661"/>
      <c r="U140" s="700"/>
      <c r="V140" s="701"/>
      <c r="W140" s="701"/>
      <c r="X140" s="701"/>
      <c r="Y140" s="701"/>
      <c r="Z140" s="701"/>
    </row>
  </sheetData>
  <mergeCells count="678">
    <mergeCell ref="AE4:AN7"/>
    <mergeCell ref="AB63:AE63"/>
    <mergeCell ref="AF63:AH63"/>
    <mergeCell ref="AI63:AL63"/>
    <mergeCell ref="AB82:AE83"/>
    <mergeCell ref="N139:N140"/>
    <mergeCell ref="U139:Z140"/>
    <mergeCell ref="E138:I138"/>
    <mergeCell ref="B138:D138"/>
    <mergeCell ref="B139:D139"/>
    <mergeCell ref="E139:I139"/>
    <mergeCell ref="E140:I140"/>
    <mergeCell ref="K129:N129"/>
    <mergeCell ref="O129:R129"/>
    <mergeCell ref="O130:R130"/>
    <mergeCell ref="O131:R131"/>
    <mergeCell ref="O132:R132"/>
    <mergeCell ref="O133:R133"/>
    <mergeCell ref="O134:R134"/>
    <mergeCell ref="O135:R135"/>
    <mergeCell ref="J137:N137"/>
    <mergeCell ref="G130:G132"/>
    <mergeCell ref="G133:G134"/>
    <mergeCell ref="G135:G136"/>
    <mergeCell ref="F130:F134"/>
    <mergeCell ref="F135:F136"/>
    <mergeCell ref="H130:J130"/>
    <mergeCell ref="H131:J131"/>
    <mergeCell ref="H132:J132"/>
    <mergeCell ref="H133:J134"/>
    <mergeCell ref="K133:N133"/>
    <mergeCell ref="K130:N130"/>
    <mergeCell ref="K131:N131"/>
    <mergeCell ref="K132:N132"/>
    <mergeCell ref="K134:N134"/>
    <mergeCell ref="H135:J135"/>
    <mergeCell ref="H136:J136"/>
    <mergeCell ref="K135:N135"/>
    <mergeCell ref="K136:N136"/>
    <mergeCell ref="S136:V136"/>
    <mergeCell ref="S137:V137"/>
    <mergeCell ref="S133:V134"/>
    <mergeCell ref="W131:Z132"/>
    <mergeCell ref="S132:V132"/>
    <mergeCell ref="S129:V129"/>
    <mergeCell ref="S130:V130"/>
    <mergeCell ref="S131:V131"/>
    <mergeCell ref="S135:V135"/>
    <mergeCell ref="P139:T139"/>
    <mergeCell ref="P140:T140"/>
    <mergeCell ref="O136:R136"/>
    <mergeCell ref="O137:R137"/>
    <mergeCell ref="AB78:AE79"/>
    <mergeCell ref="B1:E1"/>
    <mergeCell ref="F1:I1"/>
    <mergeCell ref="J1:L1"/>
    <mergeCell ref="M1:P1"/>
    <mergeCell ref="Q1:AA1"/>
    <mergeCell ref="B2:E2"/>
    <mergeCell ref="F2:I2"/>
    <mergeCell ref="J2:L2"/>
    <mergeCell ref="M2:P2"/>
    <mergeCell ref="Q2:T2"/>
    <mergeCell ref="U2:W2"/>
    <mergeCell ref="Y2:AA2"/>
    <mergeCell ref="B3:E3"/>
    <mergeCell ref="F3:I3"/>
    <mergeCell ref="J3:L3"/>
    <mergeCell ref="M3:P3"/>
    <mergeCell ref="Q3:T3"/>
    <mergeCell ref="U3:W3"/>
    <mergeCell ref="Y3:AA3"/>
    <mergeCell ref="Y4:AA4"/>
    <mergeCell ref="B5:E5"/>
    <mergeCell ref="F5:I5"/>
    <mergeCell ref="J5:L5"/>
    <mergeCell ref="M5:P5"/>
    <mergeCell ref="Q5:T5"/>
    <mergeCell ref="U5:W5"/>
    <mergeCell ref="Y5:AA5"/>
    <mergeCell ref="B4:E4"/>
    <mergeCell ref="F4:I4"/>
    <mergeCell ref="J4:L4"/>
    <mergeCell ref="M4:P4"/>
    <mergeCell ref="Q4:T4"/>
    <mergeCell ref="U4:W4"/>
    <mergeCell ref="Y6:AA6"/>
    <mergeCell ref="B7:E7"/>
    <mergeCell ref="F7:I7"/>
    <mergeCell ref="J7:L7"/>
    <mergeCell ref="M7:P7"/>
    <mergeCell ref="Q7:T7"/>
    <mergeCell ref="U7:W7"/>
    <mergeCell ref="Y7:AA7"/>
    <mergeCell ref="B6:E6"/>
    <mergeCell ref="F6:I6"/>
    <mergeCell ref="J6:L6"/>
    <mergeCell ref="M6:P6"/>
    <mergeCell ref="Q6:T6"/>
    <mergeCell ref="U6:W6"/>
    <mergeCell ref="Y8:AA8"/>
    <mergeCell ref="B9:E9"/>
    <mergeCell ref="F9:I9"/>
    <mergeCell ref="J9:L9"/>
    <mergeCell ref="M9:P9"/>
    <mergeCell ref="Q9:T9"/>
    <mergeCell ref="U9:W9"/>
    <mergeCell ref="Y9:AA9"/>
    <mergeCell ref="B8:E8"/>
    <mergeCell ref="F8:I8"/>
    <mergeCell ref="J8:L8"/>
    <mergeCell ref="M8:P8"/>
    <mergeCell ref="Q8:T8"/>
    <mergeCell ref="U8:W8"/>
    <mergeCell ref="Y10:AA10"/>
    <mergeCell ref="B11:E11"/>
    <mergeCell ref="F11:I11"/>
    <mergeCell ref="J11:L11"/>
    <mergeCell ref="M11:P11"/>
    <mergeCell ref="Q11:T11"/>
    <mergeCell ref="U11:W11"/>
    <mergeCell ref="Y11:AA11"/>
    <mergeCell ref="B10:E10"/>
    <mergeCell ref="F10:I10"/>
    <mergeCell ref="J10:L10"/>
    <mergeCell ref="M10:P10"/>
    <mergeCell ref="Q10:T10"/>
    <mergeCell ref="U10:W10"/>
    <mergeCell ref="Y12:AA12"/>
    <mergeCell ref="B13:E13"/>
    <mergeCell ref="F13:I13"/>
    <mergeCell ref="J13:L13"/>
    <mergeCell ref="M13:P13"/>
    <mergeCell ref="Q13:T13"/>
    <mergeCell ref="U13:W13"/>
    <mergeCell ref="Y13:AA13"/>
    <mergeCell ref="B12:E12"/>
    <mergeCell ref="F12:I12"/>
    <mergeCell ref="J12:L12"/>
    <mergeCell ref="M12:P12"/>
    <mergeCell ref="Q12:T12"/>
    <mergeCell ref="U12:W12"/>
    <mergeCell ref="Y14:AA14"/>
    <mergeCell ref="B15:E15"/>
    <mergeCell ref="F15:I15"/>
    <mergeCell ref="J15:L15"/>
    <mergeCell ref="M15:P15"/>
    <mergeCell ref="Q15:T15"/>
    <mergeCell ref="U15:W15"/>
    <mergeCell ref="Y15:AA15"/>
    <mergeCell ref="B14:E14"/>
    <mergeCell ref="F14:I14"/>
    <mergeCell ref="J14:L14"/>
    <mergeCell ref="M14:P14"/>
    <mergeCell ref="Q14:T14"/>
    <mergeCell ref="U14:W14"/>
    <mergeCell ref="Y16:AA16"/>
    <mergeCell ref="A17:AA17"/>
    <mergeCell ref="B21:E21"/>
    <mergeCell ref="F21:I21"/>
    <mergeCell ref="J21:L21"/>
    <mergeCell ref="M21:P21"/>
    <mergeCell ref="Q21:AA21"/>
    <mergeCell ref="B16:E16"/>
    <mergeCell ref="F16:I16"/>
    <mergeCell ref="J16:L16"/>
    <mergeCell ref="M16:P16"/>
    <mergeCell ref="Q16:T16"/>
    <mergeCell ref="U16:W16"/>
    <mergeCell ref="Y22:AA22"/>
    <mergeCell ref="B23:E23"/>
    <mergeCell ref="F23:I23"/>
    <mergeCell ref="J23:L23"/>
    <mergeCell ref="M23:P23"/>
    <mergeCell ref="Q23:T23"/>
    <mergeCell ref="U23:W23"/>
    <mergeCell ref="Y23:AA23"/>
    <mergeCell ref="B22:E22"/>
    <mergeCell ref="F22:I22"/>
    <mergeCell ref="J22:L22"/>
    <mergeCell ref="M22:P22"/>
    <mergeCell ref="Q22:T22"/>
    <mergeCell ref="U22:W22"/>
    <mergeCell ref="Y24:AA24"/>
    <mergeCell ref="B25:E25"/>
    <mergeCell ref="F25:I25"/>
    <mergeCell ref="J25:L25"/>
    <mergeCell ref="M25:P25"/>
    <mergeCell ref="Q25:T25"/>
    <mergeCell ref="U25:W25"/>
    <mergeCell ref="Y25:AA25"/>
    <mergeCell ref="B24:E24"/>
    <mergeCell ref="F24:I24"/>
    <mergeCell ref="J24:L24"/>
    <mergeCell ref="M24:P24"/>
    <mergeCell ref="Q24:T24"/>
    <mergeCell ref="U24:W24"/>
    <mergeCell ref="Y26:AA26"/>
    <mergeCell ref="B27:E27"/>
    <mergeCell ref="F27:I27"/>
    <mergeCell ref="J27:L27"/>
    <mergeCell ref="M27:P27"/>
    <mergeCell ref="Q27:T27"/>
    <mergeCell ref="U27:W27"/>
    <mergeCell ref="Y27:AA27"/>
    <mergeCell ref="B26:E26"/>
    <mergeCell ref="F26:I26"/>
    <mergeCell ref="J26:L26"/>
    <mergeCell ref="M26:P26"/>
    <mergeCell ref="Q26:T26"/>
    <mergeCell ref="U26:W26"/>
    <mergeCell ref="Y28:AA28"/>
    <mergeCell ref="B29:E29"/>
    <mergeCell ref="F29:I29"/>
    <mergeCell ref="J29:L29"/>
    <mergeCell ref="M29:P29"/>
    <mergeCell ref="Q29:T29"/>
    <mergeCell ref="U29:W29"/>
    <mergeCell ref="Y29:AA29"/>
    <mergeCell ref="B28:E28"/>
    <mergeCell ref="F28:I28"/>
    <mergeCell ref="J28:L28"/>
    <mergeCell ref="M28:P28"/>
    <mergeCell ref="Q28:T28"/>
    <mergeCell ref="U28:W28"/>
    <mergeCell ref="Y30:AA30"/>
    <mergeCell ref="B31:E31"/>
    <mergeCell ref="F31:I31"/>
    <mergeCell ref="J31:L31"/>
    <mergeCell ref="M31:P31"/>
    <mergeCell ref="Q31:T31"/>
    <mergeCell ref="U31:W31"/>
    <mergeCell ref="Y31:AA31"/>
    <mergeCell ref="B30:E30"/>
    <mergeCell ref="F30:I30"/>
    <mergeCell ref="J30:L30"/>
    <mergeCell ref="M30:P30"/>
    <mergeCell ref="Q30:T30"/>
    <mergeCell ref="U30:W30"/>
    <mergeCell ref="Y32:AA32"/>
    <mergeCell ref="B33:E33"/>
    <mergeCell ref="F33:I33"/>
    <mergeCell ref="J33:L33"/>
    <mergeCell ref="M33:P33"/>
    <mergeCell ref="Q33:T33"/>
    <mergeCell ref="U33:W33"/>
    <mergeCell ref="Y33:AA33"/>
    <mergeCell ref="B32:E32"/>
    <mergeCell ref="F32:I32"/>
    <mergeCell ref="J32:L32"/>
    <mergeCell ref="M32:P32"/>
    <mergeCell ref="Q32:T32"/>
    <mergeCell ref="U32:W32"/>
    <mergeCell ref="Y34:AA34"/>
    <mergeCell ref="B35:E35"/>
    <mergeCell ref="F35:I35"/>
    <mergeCell ref="J35:L35"/>
    <mergeCell ref="M35:P35"/>
    <mergeCell ref="Q35:T35"/>
    <mergeCell ref="U35:W35"/>
    <mergeCell ref="Y35:AA35"/>
    <mergeCell ref="B34:E34"/>
    <mergeCell ref="F34:I34"/>
    <mergeCell ref="J34:L34"/>
    <mergeCell ref="M34:P34"/>
    <mergeCell ref="Q34:T34"/>
    <mergeCell ref="U34:W34"/>
    <mergeCell ref="Y36:AA36"/>
    <mergeCell ref="A38:AA38"/>
    <mergeCell ref="B39:E39"/>
    <mergeCell ref="F39:I39"/>
    <mergeCell ref="J39:L39"/>
    <mergeCell ref="M39:P39"/>
    <mergeCell ref="Q39:AA39"/>
    <mergeCell ref="B36:E36"/>
    <mergeCell ref="F36:I36"/>
    <mergeCell ref="J36:L36"/>
    <mergeCell ref="M36:P36"/>
    <mergeCell ref="Q36:T36"/>
    <mergeCell ref="U36:W36"/>
    <mergeCell ref="Y40:AA40"/>
    <mergeCell ref="B41:E41"/>
    <mergeCell ref="F41:I41"/>
    <mergeCell ref="J41:L41"/>
    <mergeCell ref="M41:P41"/>
    <mergeCell ref="Q41:T41"/>
    <mergeCell ref="U41:W41"/>
    <mergeCell ref="Y41:AA41"/>
    <mergeCell ref="B40:E40"/>
    <mergeCell ref="F40:I40"/>
    <mergeCell ref="J40:L40"/>
    <mergeCell ref="M40:P40"/>
    <mergeCell ref="Q40:T40"/>
    <mergeCell ref="U40:W40"/>
    <mergeCell ref="Y42:AA42"/>
    <mergeCell ref="B43:E43"/>
    <mergeCell ref="F43:I43"/>
    <mergeCell ref="J43:L43"/>
    <mergeCell ref="M43:P43"/>
    <mergeCell ref="Q43:T43"/>
    <mergeCell ref="U43:W43"/>
    <mergeCell ref="Y43:AA43"/>
    <mergeCell ref="B42:E42"/>
    <mergeCell ref="F42:I42"/>
    <mergeCell ref="J42:L42"/>
    <mergeCell ref="M42:P42"/>
    <mergeCell ref="Q42:T42"/>
    <mergeCell ref="U42:W42"/>
    <mergeCell ref="Y44:AA44"/>
    <mergeCell ref="B45:E45"/>
    <mergeCell ref="F45:I45"/>
    <mergeCell ref="J45:L45"/>
    <mergeCell ref="M45:P45"/>
    <mergeCell ref="Q45:T45"/>
    <mergeCell ref="U45:W45"/>
    <mergeCell ref="Y45:AA45"/>
    <mergeCell ref="B44:E44"/>
    <mergeCell ref="F44:I44"/>
    <mergeCell ref="J44:L44"/>
    <mergeCell ref="M44:P44"/>
    <mergeCell ref="Q44:T44"/>
    <mergeCell ref="U44:W44"/>
    <mergeCell ref="Y46:AA46"/>
    <mergeCell ref="B47:E47"/>
    <mergeCell ref="F47:I47"/>
    <mergeCell ref="J47:L47"/>
    <mergeCell ref="M47:P47"/>
    <mergeCell ref="Q47:T47"/>
    <mergeCell ref="U47:W47"/>
    <mergeCell ref="Y47:AA47"/>
    <mergeCell ref="B46:E46"/>
    <mergeCell ref="F46:I46"/>
    <mergeCell ref="J46:L46"/>
    <mergeCell ref="M46:P46"/>
    <mergeCell ref="Q46:T46"/>
    <mergeCell ref="U46:W46"/>
    <mergeCell ref="Y48:AA48"/>
    <mergeCell ref="B49:E49"/>
    <mergeCell ref="F49:I49"/>
    <mergeCell ref="J49:L49"/>
    <mergeCell ref="M49:P49"/>
    <mergeCell ref="Q49:T49"/>
    <mergeCell ref="U49:W49"/>
    <mergeCell ref="Y49:AA49"/>
    <mergeCell ref="B48:E48"/>
    <mergeCell ref="F48:I48"/>
    <mergeCell ref="J48:L48"/>
    <mergeCell ref="M48:P48"/>
    <mergeCell ref="Q48:T48"/>
    <mergeCell ref="U48:W48"/>
    <mergeCell ref="Y50:AA50"/>
    <mergeCell ref="B51:E51"/>
    <mergeCell ref="F51:I51"/>
    <mergeCell ref="J51:L51"/>
    <mergeCell ref="M51:P51"/>
    <mergeCell ref="Q51:T51"/>
    <mergeCell ref="U51:W51"/>
    <mergeCell ref="Y51:AA51"/>
    <mergeCell ref="B50:E50"/>
    <mergeCell ref="F50:I50"/>
    <mergeCell ref="J50:L50"/>
    <mergeCell ref="M50:P50"/>
    <mergeCell ref="Q50:T50"/>
    <mergeCell ref="U50:W50"/>
    <mergeCell ref="Y52:AA52"/>
    <mergeCell ref="F53:I53"/>
    <mergeCell ref="J53:L53"/>
    <mergeCell ref="M53:P53"/>
    <mergeCell ref="B56:E56"/>
    <mergeCell ref="F56:I56"/>
    <mergeCell ref="J56:L56"/>
    <mergeCell ref="M56:P56"/>
    <mergeCell ref="Q56:AA56"/>
    <mergeCell ref="B52:E52"/>
    <mergeCell ref="F52:I52"/>
    <mergeCell ref="J52:L52"/>
    <mergeCell ref="M52:P52"/>
    <mergeCell ref="Q52:T52"/>
    <mergeCell ref="U52:W52"/>
    <mergeCell ref="U57:W58"/>
    <mergeCell ref="X57:X58"/>
    <mergeCell ref="Y57:AA58"/>
    <mergeCell ref="F58:I58"/>
    <mergeCell ref="J58:L58"/>
    <mergeCell ref="A59:A60"/>
    <mergeCell ref="B59:E60"/>
    <mergeCell ref="F59:I59"/>
    <mergeCell ref="J59:L59"/>
    <mergeCell ref="M59:P60"/>
    <mergeCell ref="A57:A58"/>
    <mergeCell ref="B57:E58"/>
    <mergeCell ref="F57:I57"/>
    <mergeCell ref="J57:L57"/>
    <mergeCell ref="M57:P58"/>
    <mergeCell ref="Q57:T58"/>
    <mergeCell ref="A61:AA61"/>
    <mergeCell ref="B62:E62"/>
    <mergeCell ref="F62:I62"/>
    <mergeCell ref="J62:L62"/>
    <mergeCell ref="M62:P62"/>
    <mergeCell ref="Q62:T62"/>
    <mergeCell ref="U62:W62"/>
    <mergeCell ref="Y62:AA62"/>
    <mergeCell ref="Q59:T60"/>
    <mergeCell ref="U59:W60"/>
    <mergeCell ref="X59:X60"/>
    <mergeCell ref="Y59:AA60"/>
    <mergeCell ref="F60:I60"/>
    <mergeCell ref="J60:L60"/>
    <mergeCell ref="Y63:AA63"/>
    <mergeCell ref="B64:E64"/>
    <mergeCell ref="F64:I64"/>
    <mergeCell ref="J64:L64"/>
    <mergeCell ref="M64:P64"/>
    <mergeCell ref="Q64:T64"/>
    <mergeCell ref="U64:W64"/>
    <mergeCell ref="Y64:AA64"/>
    <mergeCell ref="B63:E63"/>
    <mergeCell ref="F63:I63"/>
    <mergeCell ref="J63:L63"/>
    <mergeCell ref="M63:P63"/>
    <mergeCell ref="Q63:T63"/>
    <mergeCell ref="U63:W63"/>
    <mergeCell ref="A67:A68"/>
    <mergeCell ref="B67:E68"/>
    <mergeCell ref="F67:I67"/>
    <mergeCell ref="J67:L67"/>
    <mergeCell ref="M67:P68"/>
    <mergeCell ref="Q67:T68"/>
    <mergeCell ref="U65:W66"/>
    <mergeCell ref="X65:X66"/>
    <mergeCell ref="Y65:AA66"/>
    <mergeCell ref="F66:I66"/>
    <mergeCell ref="J66:L66"/>
    <mergeCell ref="M66:P66"/>
    <mergeCell ref="A65:A66"/>
    <mergeCell ref="B65:E66"/>
    <mergeCell ref="F65:I65"/>
    <mergeCell ref="J65:L65"/>
    <mergeCell ref="M65:P65"/>
    <mergeCell ref="Q65:T66"/>
    <mergeCell ref="U67:W68"/>
    <mergeCell ref="X67:X68"/>
    <mergeCell ref="Y67:AA68"/>
    <mergeCell ref="F68:I68"/>
    <mergeCell ref="J68:L68"/>
    <mergeCell ref="B69:E69"/>
    <mergeCell ref="F69:I69"/>
    <mergeCell ref="J69:L69"/>
    <mergeCell ref="M69:P69"/>
    <mergeCell ref="Q69:T69"/>
    <mergeCell ref="U69:W69"/>
    <mergeCell ref="Y69:AA69"/>
    <mergeCell ref="B70:E70"/>
    <mergeCell ref="F70:I70"/>
    <mergeCell ref="J70:L70"/>
    <mergeCell ref="M70:P70"/>
    <mergeCell ref="Q70:T70"/>
    <mergeCell ref="U70:W70"/>
    <mergeCell ref="Y70:AA70"/>
    <mergeCell ref="Y71:AA71"/>
    <mergeCell ref="B72:E72"/>
    <mergeCell ref="F72:I72"/>
    <mergeCell ref="J72:L72"/>
    <mergeCell ref="M72:P72"/>
    <mergeCell ref="Q72:T72"/>
    <mergeCell ref="U72:W72"/>
    <mergeCell ref="Y72:AA72"/>
    <mergeCell ref="B71:E71"/>
    <mergeCell ref="F71:I71"/>
    <mergeCell ref="J71:L71"/>
    <mergeCell ref="M71:P71"/>
    <mergeCell ref="Q71:T71"/>
    <mergeCell ref="U71:W71"/>
    <mergeCell ref="F75:I75"/>
    <mergeCell ref="J75:L75"/>
    <mergeCell ref="M75:P75"/>
    <mergeCell ref="P76:S76"/>
    <mergeCell ref="T76:W76"/>
    <mergeCell ref="X76:AA76"/>
    <mergeCell ref="Y73:AA73"/>
    <mergeCell ref="B74:E74"/>
    <mergeCell ref="F74:I74"/>
    <mergeCell ref="J74:L74"/>
    <mergeCell ref="M74:P74"/>
    <mergeCell ref="Q74:T74"/>
    <mergeCell ref="U74:W74"/>
    <mergeCell ref="Y74:AA74"/>
    <mergeCell ref="B73:E73"/>
    <mergeCell ref="F73:I73"/>
    <mergeCell ref="J73:L73"/>
    <mergeCell ref="M73:P73"/>
    <mergeCell ref="Q73:T73"/>
    <mergeCell ref="U73:W73"/>
    <mergeCell ref="A81:E85"/>
    <mergeCell ref="F81:I81"/>
    <mergeCell ref="M81:O81"/>
    <mergeCell ref="P81:S81"/>
    <mergeCell ref="T81:W81"/>
    <mergeCell ref="X77:AA77"/>
    <mergeCell ref="A78:E78"/>
    <mergeCell ref="F78:I78"/>
    <mergeCell ref="M78:O78"/>
    <mergeCell ref="P78:S78"/>
    <mergeCell ref="T78:W78"/>
    <mergeCell ref="X78:AA78"/>
    <mergeCell ref="A77:E77"/>
    <mergeCell ref="F77:I77"/>
    <mergeCell ref="L77:L86"/>
    <mergeCell ref="M77:O77"/>
    <mergeCell ref="P77:S77"/>
    <mergeCell ref="T77:W77"/>
    <mergeCell ref="F79:I79"/>
    <mergeCell ref="M79:O79"/>
    <mergeCell ref="P79:S79"/>
    <mergeCell ref="T79:W79"/>
    <mergeCell ref="X81:AA81"/>
    <mergeCell ref="F82:I82"/>
    <mergeCell ref="M82:O82"/>
    <mergeCell ref="P82:S82"/>
    <mergeCell ref="T82:W82"/>
    <mergeCell ref="X82:AA82"/>
    <mergeCell ref="X79:AA79"/>
    <mergeCell ref="M80:O80"/>
    <mergeCell ref="P80:S80"/>
    <mergeCell ref="T80:W80"/>
    <mergeCell ref="X80:AA80"/>
    <mergeCell ref="F83:I83"/>
    <mergeCell ref="M83:O83"/>
    <mergeCell ref="P83:S83"/>
    <mergeCell ref="T83:W83"/>
    <mergeCell ref="X83:AA83"/>
    <mergeCell ref="F84:I84"/>
    <mergeCell ref="M84:O85"/>
    <mergeCell ref="P84:S84"/>
    <mergeCell ref="T84:W84"/>
    <mergeCell ref="X84:AA85"/>
    <mergeCell ref="AI84:AM84"/>
    <mergeCell ref="F85:I85"/>
    <mergeCell ref="P85:S85"/>
    <mergeCell ref="T85:W85"/>
    <mergeCell ref="F86:I86"/>
    <mergeCell ref="M86:O86"/>
    <mergeCell ref="P86:S86"/>
    <mergeCell ref="T86:W86"/>
    <mergeCell ref="X86:AA86"/>
    <mergeCell ref="AB86:AE86"/>
    <mergeCell ref="AI86:AJ86"/>
    <mergeCell ref="AK86:AN86"/>
    <mergeCell ref="AO86:AR86"/>
    <mergeCell ref="AS86:AV86"/>
    <mergeCell ref="A87:B98"/>
    <mergeCell ref="C87:E88"/>
    <mergeCell ref="F87:I87"/>
    <mergeCell ref="L87:L88"/>
    <mergeCell ref="M87:O87"/>
    <mergeCell ref="P87:S87"/>
    <mergeCell ref="T87:W87"/>
    <mergeCell ref="X87:AA87"/>
    <mergeCell ref="AI87:AJ87"/>
    <mergeCell ref="AK87:AN87"/>
    <mergeCell ref="AO87:AR87"/>
    <mergeCell ref="F88:I88"/>
    <mergeCell ref="M88:O88"/>
    <mergeCell ref="P88:S88"/>
    <mergeCell ref="T88:W88"/>
    <mergeCell ref="X88:AA88"/>
    <mergeCell ref="C90:E90"/>
    <mergeCell ref="F90:I90"/>
    <mergeCell ref="C91:E91"/>
    <mergeCell ref="F91:I91"/>
    <mergeCell ref="C92:E92"/>
    <mergeCell ref="F92:I92"/>
    <mergeCell ref="AB88:AE88"/>
    <mergeCell ref="AK88:AN88"/>
    <mergeCell ref="AO88:AR88"/>
    <mergeCell ref="C89:E89"/>
    <mergeCell ref="F89:I89"/>
    <mergeCell ref="O89:S89"/>
    <mergeCell ref="T89:W89"/>
    <mergeCell ref="X89:AA89"/>
    <mergeCell ref="AO89:AR89"/>
    <mergeCell ref="C93:E93"/>
    <mergeCell ref="F93:I93"/>
    <mergeCell ref="K93:O93"/>
    <mergeCell ref="Q93:U93"/>
    <mergeCell ref="W93:AA93"/>
    <mergeCell ref="C94:E94"/>
    <mergeCell ref="F94:I94"/>
    <mergeCell ref="K94:O95"/>
    <mergeCell ref="Q94:U95"/>
    <mergeCell ref="W94:AA95"/>
    <mergeCell ref="Q97:U97"/>
    <mergeCell ref="W97:AA98"/>
    <mergeCell ref="C98:E98"/>
    <mergeCell ref="F98:I98"/>
    <mergeCell ref="J98:M98"/>
    <mergeCell ref="Q98:U98"/>
    <mergeCell ref="C95:E95"/>
    <mergeCell ref="F95:I95"/>
    <mergeCell ref="C96:E96"/>
    <mergeCell ref="F96:I96"/>
    <mergeCell ref="C97:E97"/>
    <mergeCell ref="F97:I97"/>
    <mergeCell ref="B105:G105"/>
    <mergeCell ref="L105:O105"/>
    <mergeCell ref="C106:F106"/>
    <mergeCell ref="G106:K106"/>
    <mergeCell ref="L106:O106"/>
    <mergeCell ref="P106:AA106"/>
    <mergeCell ref="A99:AA100"/>
    <mergeCell ref="B101:G101"/>
    <mergeCell ref="C102:F102"/>
    <mergeCell ref="G102:K102"/>
    <mergeCell ref="M102:Z103"/>
    <mergeCell ref="C103:F103"/>
    <mergeCell ref="G103:K103"/>
    <mergeCell ref="C109:F109"/>
    <mergeCell ref="G109:K109"/>
    <mergeCell ref="L109:O109"/>
    <mergeCell ref="R109:U109"/>
    <mergeCell ref="W109:AA110"/>
    <mergeCell ref="R110:U110"/>
    <mergeCell ref="C107:F107"/>
    <mergeCell ref="G107:K107"/>
    <mergeCell ref="L107:O107"/>
    <mergeCell ref="C108:F108"/>
    <mergeCell ref="G108:K108"/>
    <mergeCell ref="L108:O108"/>
    <mergeCell ref="P107:AA107"/>
    <mergeCell ref="C114:F114"/>
    <mergeCell ref="G114:K114"/>
    <mergeCell ref="L114:O114"/>
    <mergeCell ref="R114:U114"/>
    <mergeCell ref="W114:AA115"/>
    <mergeCell ref="G115:K115"/>
    <mergeCell ref="R115:U115"/>
    <mergeCell ref="F111:P111"/>
    <mergeCell ref="R111:U111"/>
    <mergeCell ref="W111:AA112"/>
    <mergeCell ref="F112:Q112"/>
    <mergeCell ref="R112:U112"/>
    <mergeCell ref="R113:U113"/>
    <mergeCell ref="W113:AA113"/>
    <mergeCell ref="C119:F119"/>
    <mergeCell ref="G119:K119"/>
    <mergeCell ref="L119:O119"/>
    <mergeCell ref="P119:T119"/>
    <mergeCell ref="C120:F120"/>
    <mergeCell ref="G120:K120"/>
    <mergeCell ref="L120:O120"/>
    <mergeCell ref="P120:T120"/>
    <mergeCell ref="D116:F116"/>
    <mergeCell ref="G116:K116"/>
    <mergeCell ref="M116:O116"/>
    <mergeCell ref="L118:O118"/>
    <mergeCell ref="H126:L126"/>
    <mergeCell ref="M123:Q123"/>
    <mergeCell ref="R122:V122"/>
    <mergeCell ref="R123:V123"/>
    <mergeCell ref="R124:V124"/>
    <mergeCell ref="R125:V125"/>
    <mergeCell ref="D123:G123"/>
    <mergeCell ref="H123:L123"/>
    <mergeCell ref="D124:G124"/>
    <mergeCell ref="H124:L124"/>
    <mergeCell ref="D125:G125"/>
    <mergeCell ref="H125:L125"/>
    <mergeCell ref="M127:Q127"/>
    <mergeCell ref="M126:Q126"/>
    <mergeCell ref="R127:AA127"/>
    <mergeCell ref="W123:Z123"/>
    <mergeCell ref="W124:Z124"/>
    <mergeCell ref="W125:Z125"/>
    <mergeCell ref="M122:Q122"/>
    <mergeCell ref="M124:Q124"/>
    <mergeCell ref="W116:AA116"/>
    <mergeCell ref="W117:AA117"/>
  </mergeCells>
  <phoneticPr fontId="1"/>
  <pageMargins left="0.16" right="0.18" top="0.31" bottom="0.16" header="0.21" footer="0.16"/>
  <pageSetup paperSize="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BBF39-34B7-4241-84B7-C7585969D0A5}">
  <sheetPr codeName="Sheet8"/>
  <dimension ref="A1:AV144"/>
  <sheetViews>
    <sheetView topLeftCell="A94" zoomScale="62" zoomScaleNormal="62" workbookViewId="0">
      <selection activeCell="AH108" sqref="AH108"/>
    </sheetView>
  </sheetViews>
  <sheetFormatPr defaultColWidth="7.09765625" defaultRowHeight="47.4" customHeight="1" x14ac:dyDescent="0.45"/>
  <cols>
    <col min="1" max="1" width="5" style="35" customWidth="1"/>
    <col min="2" max="5" width="7.09765625" style="35"/>
    <col min="6" max="16" width="7.09765625" style="38"/>
    <col min="17" max="24" width="7.09765625" style="36"/>
    <col min="25" max="27" width="7.09765625" style="37"/>
    <col min="28" max="16384" width="7.09765625" style="26"/>
  </cols>
  <sheetData>
    <row r="1" spans="1:27" ht="47.4" customHeight="1" thickBot="1" x14ac:dyDescent="0.5">
      <c r="A1" s="25" t="s">
        <v>0</v>
      </c>
      <c r="B1" s="299" t="s">
        <v>1</v>
      </c>
      <c r="C1" s="300"/>
      <c r="D1" s="300"/>
      <c r="E1" s="301"/>
      <c r="F1" s="302" t="s">
        <v>44</v>
      </c>
      <c r="G1" s="302"/>
      <c r="H1" s="302"/>
      <c r="I1" s="302"/>
      <c r="J1" s="302" t="s">
        <v>45</v>
      </c>
      <c r="K1" s="302"/>
      <c r="L1" s="302"/>
      <c r="M1" s="463" t="s">
        <v>46</v>
      </c>
      <c r="N1" s="463"/>
      <c r="O1" s="463"/>
      <c r="P1" s="463"/>
      <c r="Q1" s="303" t="s">
        <v>48</v>
      </c>
      <c r="R1" s="303"/>
      <c r="S1" s="303"/>
      <c r="T1" s="303"/>
      <c r="U1" s="303"/>
      <c r="V1" s="303"/>
      <c r="W1" s="303"/>
      <c r="X1" s="303"/>
      <c r="Y1" s="303"/>
      <c r="Z1" s="303"/>
      <c r="AA1" s="303"/>
    </row>
    <row r="2" spans="1:27" ht="47.4" customHeight="1" x14ac:dyDescent="0.45">
      <c r="A2" s="27">
        <v>1</v>
      </c>
      <c r="B2" s="304" t="s">
        <v>19</v>
      </c>
      <c r="C2" s="305"/>
      <c r="D2" s="305"/>
      <c r="E2" s="306"/>
      <c r="F2" s="307">
        <v>552080</v>
      </c>
      <c r="G2" s="307"/>
      <c r="H2" s="307"/>
      <c r="I2" s="307"/>
      <c r="J2" s="307">
        <f>F2*0.1</f>
        <v>55208</v>
      </c>
      <c r="K2" s="307"/>
      <c r="L2" s="307"/>
      <c r="M2" s="307">
        <f t="shared" ref="M2:M15" si="0">F2+J2</f>
        <v>607288</v>
      </c>
      <c r="N2" s="307"/>
      <c r="O2" s="307"/>
      <c r="P2" s="307"/>
      <c r="Q2" s="308" t="s">
        <v>218</v>
      </c>
      <c r="R2" s="308"/>
      <c r="S2" s="308"/>
      <c r="T2" s="308"/>
      <c r="U2" s="309" t="s">
        <v>75</v>
      </c>
      <c r="V2" s="310"/>
      <c r="W2" s="311"/>
      <c r="X2" s="28" t="s">
        <v>47</v>
      </c>
      <c r="Y2" s="312" t="s">
        <v>219</v>
      </c>
      <c r="Z2" s="312"/>
      <c r="AA2" s="312"/>
    </row>
    <row r="3" spans="1:27" ht="47.4" customHeight="1" x14ac:dyDescent="0.45">
      <c r="A3" s="29">
        <v>2</v>
      </c>
      <c r="B3" s="313" t="s">
        <v>35</v>
      </c>
      <c r="C3" s="314"/>
      <c r="D3" s="314"/>
      <c r="E3" s="315"/>
      <c r="F3" s="307">
        <v>155400</v>
      </c>
      <c r="G3" s="307"/>
      <c r="H3" s="307"/>
      <c r="I3" s="307"/>
      <c r="J3" s="307">
        <f>F3*0.1</f>
        <v>15540</v>
      </c>
      <c r="K3" s="307"/>
      <c r="L3" s="307"/>
      <c r="M3" s="307">
        <f t="shared" si="0"/>
        <v>170940</v>
      </c>
      <c r="N3" s="307"/>
      <c r="O3" s="307"/>
      <c r="P3" s="307"/>
      <c r="Q3" s="316" t="s">
        <v>74</v>
      </c>
      <c r="R3" s="316"/>
      <c r="S3" s="316"/>
      <c r="T3" s="316"/>
      <c r="U3" s="317" t="s">
        <v>216</v>
      </c>
      <c r="V3" s="318"/>
      <c r="W3" s="319"/>
      <c r="X3" s="30" t="s">
        <v>47</v>
      </c>
      <c r="Y3" s="320" t="s">
        <v>217</v>
      </c>
      <c r="Z3" s="320"/>
      <c r="AA3" s="320"/>
    </row>
    <row r="4" spans="1:27" ht="47.4" customHeight="1" x14ac:dyDescent="0.45">
      <c r="A4" s="29">
        <v>3</v>
      </c>
      <c r="B4" s="313" t="s">
        <v>6</v>
      </c>
      <c r="C4" s="314"/>
      <c r="D4" s="314"/>
      <c r="E4" s="315"/>
      <c r="F4" s="307">
        <v>800510</v>
      </c>
      <c r="G4" s="307"/>
      <c r="H4" s="307"/>
      <c r="I4" s="307"/>
      <c r="J4" s="307">
        <v>80031</v>
      </c>
      <c r="K4" s="307"/>
      <c r="L4" s="307"/>
      <c r="M4" s="307">
        <f t="shared" si="0"/>
        <v>880541</v>
      </c>
      <c r="N4" s="307"/>
      <c r="O4" s="307"/>
      <c r="P4" s="307"/>
      <c r="Q4" s="316" t="s">
        <v>49</v>
      </c>
      <c r="R4" s="316"/>
      <c r="S4" s="316"/>
      <c r="T4" s="316"/>
      <c r="U4" s="317" t="s">
        <v>56</v>
      </c>
      <c r="V4" s="318"/>
      <c r="W4" s="319"/>
      <c r="X4" s="30" t="s">
        <v>47</v>
      </c>
      <c r="Y4" s="320">
        <v>592137</v>
      </c>
      <c r="Z4" s="320"/>
      <c r="AA4" s="320"/>
    </row>
    <row r="5" spans="1:27" ht="47.4" customHeight="1" x14ac:dyDescent="0.45">
      <c r="A5" s="29">
        <v>4</v>
      </c>
      <c r="B5" s="313" t="s">
        <v>36</v>
      </c>
      <c r="C5" s="314"/>
      <c r="D5" s="314"/>
      <c r="E5" s="315"/>
      <c r="F5" s="307">
        <v>1035840</v>
      </c>
      <c r="G5" s="307"/>
      <c r="H5" s="307"/>
      <c r="I5" s="307"/>
      <c r="J5" s="307">
        <f t="shared" ref="J5:J10" si="1">F5*0.1</f>
        <v>103584</v>
      </c>
      <c r="K5" s="307"/>
      <c r="L5" s="307"/>
      <c r="M5" s="307">
        <f t="shared" si="0"/>
        <v>1139424</v>
      </c>
      <c r="N5" s="307"/>
      <c r="O5" s="307"/>
      <c r="P5" s="307"/>
      <c r="Q5" s="316" t="s">
        <v>68</v>
      </c>
      <c r="R5" s="316"/>
      <c r="S5" s="316"/>
      <c r="T5" s="316"/>
      <c r="U5" s="317" t="s">
        <v>308</v>
      </c>
      <c r="V5" s="318"/>
      <c r="W5" s="319"/>
      <c r="X5" s="30" t="s">
        <v>47</v>
      </c>
      <c r="Y5" s="320" t="s">
        <v>309</v>
      </c>
      <c r="Z5" s="320"/>
      <c r="AA5" s="320"/>
    </row>
    <row r="6" spans="1:27" ht="47.4" customHeight="1" x14ac:dyDescent="0.45">
      <c r="A6" s="29">
        <v>5</v>
      </c>
      <c r="B6" s="313" t="s">
        <v>41</v>
      </c>
      <c r="C6" s="314"/>
      <c r="D6" s="314"/>
      <c r="E6" s="315"/>
      <c r="F6" s="307">
        <v>470372</v>
      </c>
      <c r="G6" s="307"/>
      <c r="H6" s="307"/>
      <c r="I6" s="307"/>
      <c r="J6" s="307">
        <f t="shared" si="1"/>
        <v>47037.200000000004</v>
      </c>
      <c r="K6" s="307"/>
      <c r="L6" s="307"/>
      <c r="M6" s="307">
        <f t="shared" si="0"/>
        <v>517409.2</v>
      </c>
      <c r="N6" s="307"/>
      <c r="O6" s="307"/>
      <c r="P6" s="307"/>
      <c r="Q6" s="321" t="s">
        <v>51</v>
      </c>
      <c r="R6" s="321"/>
      <c r="S6" s="321"/>
      <c r="T6" s="321"/>
      <c r="U6" s="317" t="s">
        <v>55</v>
      </c>
      <c r="V6" s="318"/>
      <c r="W6" s="319"/>
      <c r="X6" s="30" t="s">
        <v>47</v>
      </c>
      <c r="Y6" s="320" t="s">
        <v>50</v>
      </c>
      <c r="Z6" s="320"/>
      <c r="AA6" s="320"/>
    </row>
    <row r="7" spans="1:27" ht="47.4" customHeight="1" x14ac:dyDescent="0.45">
      <c r="A7" s="29">
        <v>6</v>
      </c>
      <c r="B7" s="313" t="s">
        <v>22</v>
      </c>
      <c r="C7" s="314"/>
      <c r="D7" s="314"/>
      <c r="E7" s="315"/>
      <c r="F7" s="307">
        <v>627876</v>
      </c>
      <c r="G7" s="307"/>
      <c r="H7" s="307"/>
      <c r="I7" s="307"/>
      <c r="J7" s="307">
        <f t="shared" si="1"/>
        <v>62787.600000000006</v>
      </c>
      <c r="K7" s="307"/>
      <c r="L7" s="307"/>
      <c r="M7" s="307">
        <f t="shared" si="0"/>
        <v>690663.6</v>
      </c>
      <c r="N7" s="307"/>
      <c r="O7" s="307"/>
      <c r="P7" s="307"/>
      <c r="Q7" s="316" t="s">
        <v>52</v>
      </c>
      <c r="R7" s="316"/>
      <c r="S7" s="316"/>
      <c r="T7" s="316"/>
      <c r="U7" s="317" t="s">
        <v>53</v>
      </c>
      <c r="V7" s="318"/>
      <c r="W7" s="319"/>
      <c r="X7" s="30" t="s">
        <v>47</v>
      </c>
      <c r="Y7" s="320" t="s">
        <v>54</v>
      </c>
      <c r="Z7" s="320"/>
      <c r="AA7" s="320"/>
    </row>
    <row r="8" spans="1:27" ht="47.4" customHeight="1" x14ac:dyDescent="0.45">
      <c r="A8" s="29">
        <v>7</v>
      </c>
      <c r="B8" s="313" t="s">
        <v>25</v>
      </c>
      <c r="C8" s="314"/>
      <c r="D8" s="314"/>
      <c r="E8" s="315"/>
      <c r="F8" s="307">
        <v>851720</v>
      </c>
      <c r="G8" s="307"/>
      <c r="H8" s="307"/>
      <c r="I8" s="307"/>
      <c r="J8" s="307">
        <f t="shared" si="1"/>
        <v>85172</v>
      </c>
      <c r="K8" s="307"/>
      <c r="L8" s="307"/>
      <c r="M8" s="307">
        <f t="shared" si="0"/>
        <v>936892</v>
      </c>
      <c r="N8" s="307"/>
      <c r="O8" s="307"/>
      <c r="P8" s="307"/>
      <c r="Q8" s="316" t="s">
        <v>57</v>
      </c>
      <c r="R8" s="316"/>
      <c r="S8" s="316"/>
      <c r="T8" s="316"/>
      <c r="U8" s="317" t="s">
        <v>58</v>
      </c>
      <c r="V8" s="318"/>
      <c r="W8" s="319"/>
      <c r="X8" s="30" t="s">
        <v>47</v>
      </c>
      <c r="Y8" s="320" t="s">
        <v>59</v>
      </c>
      <c r="Z8" s="320"/>
      <c r="AA8" s="320"/>
    </row>
    <row r="9" spans="1:27" ht="47.4" customHeight="1" x14ac:dyDescent="0.45">
      <c r="A9" s="29">
        <v>8</v>
      </c>
      <c r="B9" s="313" t="s">
        <v>39</v>
      </c>
      <c r="C9" s="314"/>
      <c r="D9" s="314"/>
      <c r="E9" s="315"/>
      <c r="F9" s="307">
        <v>485027</v>
      </c>
      <c r="G9" s="307"/>
      <c r="H9" s="307"/>
      <c r="I9" s="307"/>
      <c r="J9" s="307">
        <f t="shared" si="1"/>
        <v>48502.700000000004</v>
      </c>
      <c r="K9" s="307"/>
      <c r="L9" s="307"/>
      <c r="M9" s="307">
        <f t="shared" si="0"/>
        <v>533529.69999999995</v>
      </c>
      <c r="N9" s="307"/>
      <c r="O9" s="307"/>
      <c r="P9" s="307"/>
      <c r="Q9" s="316" t="s">
        <v>49</v>
      </c>
      <c r="R9" s="316"/>
      <c r="S9" s="316"/>
      <c r="T9" s="316"/>
      <c r="U9" s="317" t="s">
        <v>60</v>
      </c>
      <c r="V9" s="318"/>
      <c r="W9" s="319"/>
      <c r="X9" s="30" t="s">
        <v>47</v>
      </c>
      <c r="Y9" s="320" t="s">
        <v>61</v>
      </c>
      <c r="Z9" s="320"/>
      <c r="AA9" s="320"/>
    </row>
    <row r="10" spans="1:27" ht="47.4" customHeight="1" x14ac:dyDescent="0.45">
      <c r="A10" s="29">
        <v>9</v>
      </c>
      <c r="B10" s="313" t="s">
        <v>37</v>
      </c>
      <c r="C10" s="314"/>
      <c r="D10" s="314"/>
      <c r="E10" s="315"/>
      <c r="F10" s="307">
        <v>188748</v>
      </c>
      <c r="G10" s="307"/>
      <c r="H10" s="307"/>
      <c r="I10" s="307"/>
      <c r="J10" s="307">
        <f t="shared" si="1"/>
        <v>18874.8</v>
      </c>
      <c r="K10" s="307"/>
      <c r="L10" s="307"/>
      <c r="M10" s="307">
        <f t="shared" si="0"/>
        <v>207622.8</v>
      </c>
      <c r="N10" s="307"/>
      <c r="O10" s="307"/>
      <c r="P10" s="307"/>
      <c r="Q10" s="316" t="s">
        <v>62</v>
      </c>
      <c r="R10" s="316"/>
      <c r="S10" s="316"/>
      <c r="T10" s="316"/>
      <c r="U10" s="317" t="s">
        <v>63</v>
      </c>
      <c r="V10" s="318"/>
      <c r="W10" s="319"/>
      <c r="X10" s="30" t="s">
        <v>47</v>
      </c>
      <c r="Y10" s="320" t="s">
        <v>64</v>
      </c>
      <c r="Z10" s="320"/>
      <c r="AA10" s="320"/>
    </row>
    <row r="11" spans="1:27" ht="47.4" customHeight="1" x14ac:dyDescent="0.45">
      <c r="A11" s="29">
        <v>10</v>
      </c>
      <c r="B11" s="313" t="s">
        <v>27</v>
      </c>
      <c r="C11" s="314"/>
      <c r="D11" s="314"/>
      <c r="E11" s="315"/>
      <c r="F11" s="307">
        <v>1490778</v>
      </c>
      <c r="G11" s="307"/>
      <c r="H11" s="307"/>
      <c r="I11" s="307"/>
      <c r="J11" s="307">
        <v>149077</v>
      </c>
      <c r="K11" s="307"/>
      <c r="L11" s="307"/>
      <c r="M11" s="307">
        <f t="shared" si="0"/>
        <v>1639855</v>
      </c>
      <c r="N11" s="307"/>
      <c r="O11" s="307"/>
      <c r="P11" s="307"/>
      <c r="Q11" s="321" t="s">
        <v>51</v>
      </c>
      <c r="R11" s="321"/>
      <c r="S11" s="321"/>
      <c r="T11" s="321"/>
      <c r="U11" s="317" t="s">
        <v>65</v>
      </c>
      <c r="V11" s="318"/>
      <c r="W11" s="319"/>
      <c r="X11" s="30" t="s">
        <v>66</v>
      </c>
      <c r="Y11" s="320" t="s">
        <v>67</v>
      </c>
      <c r="Z11" s="320"/>
      <c r="AA11" s="320"/>
    </row>
    <row r="12" spans="1:27" ht="47.4" customHeight="1" x14ac:dyDescent="0.45">
      <c r="A12" s="29">
        <v>11</v>
      </c>
      <c r="B12" s="313" t="s">
        <v>16</v>
      </c>
      <c r="C12" s="314"/>
      <c r="D12" s="314"/>
      <c r="E12" s="315"/>
      <c r="F12" s="307">
        <v>180600</v>
      </c>
      <c r="G12" s="307"/>
      <c r="H12" s="307"/>
      <c r="I12" s="307"/>
      <c r="J12" s="307">
        <f t="shared" ref="J12:J48" si="2">F12*0.1</f>
        <v>18060</v>
      </c>
      <c r="K12" s="307"/>
      <c r="L12" s="307"/>
      <c r="M12" s="307">
        <f t="shared" si="0"/>
        <v>198660</v>
      </c>
      <c r="N12" s="307"/>
      <c r="O12" s="307"/>
      <c r="P12" s="307"/>
      <c r="Q12" s="316" t="s">
        <v>68</v>
      </c>
      <c r="R12" s="316"/>
      <c r="S12" s="316"/>
      <c r="T12" s="316"/>
      <c r="U12" s="317" t="s">
        <v>69</v>
      </c>
      <c r="V12" s="318"/>
      <c r="W12" s="319"/>
      <c r="X12" s="30" t="s">
        <v>47</v>
      </c>
      <c r="Y12" s="320" t="s">
        <v>70</v>
      </c>
      <c r="Z12" s="320"/>
      <c r="AA12" s="320"/>
    </row>
    <row r="13" spans="1:27" ht="47.4" customHeight="1" x14ac:dyDescent="0.45">
      <c r="A13" s="29">
        <v>12</v>
      </c>
      <c r="B13" s="313" t="s">
        <v>26</v>
      </c>
      <c r="C13" s="314"/>
      <c r="D13" s="314"/>
      <c r="E13" s="315"/>
      <c r="F13" s="307">
        <v>835884</v>
      </c>
      <c r="G13" s="307"/>
      <c r="H13" s="307"/>
      <c r="I13" s="307"/>
      <c r="J13" s="307">
        <f t="shared" si="2"/>
        <v>83588.400000000009</v>
      </c>
      <c r="K13" s="307"/>
      <c r="L13" s="307"/>
      <c r="M13" s="307">
        <f t="shared" si="0"/>
        <v>919472.4</v>
      </c>
      <c r="N13" s="307"/>
      <c r="O13" s="307"/>
      <c r="P13" s="307"/>
      <c r="Q13" s="317" t="s">
        <v>71</v>
      </c>
      <c r="R13" s="318"/>
      <c r="S13" s="318"/>
      <c r="T13" s="319"/>
      <c r="U13" s="317" t="s">
        <v>72</v>
      </c>
      <c r="V13" s="318"/>
      <c r="W13" s="319"/>
      <c r="X13" s="30" t="s">
        <v>47</v>
      </c>
      <c r="Y13" s="320" t="s">
        <v>73</v>
      </c>
      <c r="Z13" s="320"/>
      <c r="AA13" s="320"/>
    </row>
    <row r="14" spans="1:27" ht="47.4" customHeight="1" x14ac:dyDescent="0.45">
      <c r="A14" s="29">
        <v>13</v>
      </c>
      <c r="B14" s="313" t="s">
        <v>4</v>
      </c>
      <c r="C14" s="314"/>
      <c r="D14" s="314"/>
      <c r="E14" s="315"/>
      <c r="F14" s="307">
        <v>296640</v>
      </c>
      <c r="G14" s="307"/>
      <c r="H14" s="307"/>
      <c r="I14" s="307"/>
      <c r="J14" s="307">
        <f t="shared" si="2"/>
        <v>29664</v>
      </c>
      <c r="K14" s="307"/>
      <c r="L14" s="307"/>
      <c r="M14" s="307">
        <f t="shared" si="0"/>
        <v>326304</v>
      </c>
      <c r="N14" s="307"/>
      <c r="O14" s="307"/>
      <c r="P14" s="307"/>
      <c r="Q14" s="316" t="s">
        <v>74</v>
      </c>
      <c r="R14" s="316"/>
      <c r="S14" s="316"/>
      <c r="T14" s="316"/>
      <c r="U14" s="317" t="s">
        <v>75</v>
      </c>
      <c r="V14" s="318"/>
      <c r="W14" s="319"/>
      <c r="X14" s="30" t="s">
        <v>47</v>
      </c>
      <c r="Y14" s="320" t="s">
        <v>76</v>
      </c>
      <c r="Z14" s="320"/>
      <c r="AA14" s="320"/>
    </row>
    <row r="15" spans="1:27" ht="47.4" customHeight="1" x14ac:dyDescent="0.45">
      <c r="A15" s="29">
        <v>14</v>
      </c>
      <c r="B15" s="313" t="s">
        <v>77</v>
      </c>
      <c r="C15" s="314"/>
      <c r="D15" s="314"/>
      <c r="E15" s="315"/>
      <c r="F15" s="307">
        <v>154080</v>
      </c>
      <c r="G15" s="307"/>
      <c r="H15" s="307"/>
      <c r="I15" s="307"/>
      <c r="J15" s="307">
        <f t="shared" si="2"/>
        <v>15408</v>
      </c>
      <c r="K15" s="307"/>
      <c r="L15" s="307"/>
      <c r="M15" s="307">
        <f t="shared" si="0"/>
        <v>169488</v>
      </c>
      <c r="N15" s="307"/>
      <c r="O15" s="307"/>
      <c r="P15" s="307"/>
      <c r="Q15" s="321" t="s">
        <v>51</v>
      </c>
      <c r="R15" s="321"/>
      <c r="S15" s="321"/>
      <c r="T15" s="321"/>
      <c r="U15" s="317" t="s">
        <v>78</v>
      </c>
      <c r="V15" s="318"/>
      <c r="W15" s="319"/>
      <c r="X15" s="30" t="s">
        <v>66</v>
      </c>
      <c r="Y15" s="320" t="s">
        <v>79</v>
      </c>
      <c r="Z15" s="320"/>
      <c r="AA15" s="320"/>
    </row>
    <row r="16" spans="1:27" ht="47.4" customHeight="1" thickBot="1" x14ac:dyDescent="0.5">
      <c r="A16" s="33">
        <v>15</v>
      </c>
      <c r="B16" s="343" t="s">
        <v>13</v>
      </c>
      <c r="C16" s="344"/>
      <c r="D16" s="344"/>
      <c r="E16" s="345"/>
      <c r="F16" s="346">
        <v>2738986</v>
      </c>
      <c r="G16" s="346"/>
      <c r="H16" s="346"/>
      <c r="I16" s="346"/>
      <c r="J16" s="346">
        <f t="shared" si="2"/>
        <v>273898.60000000003</v>
      </c>
      <c r="K16" s="346"/>
      <c r="L16" s="346"/>
      <c r="M16" s="363">
        <f>F16+J16</f>
        <v>3012884.6</v>
      </c>
      <c r="N16" s="364"/>
      <c r="O16" s="364"/>
      <c r="P16" s="365"/>
      <c r="Q16" s="348" t="s">
        <v>52</v>
      </c>
      <c r="R16" s="349"/>
      <c r="S16" s="349"/>
      <c r="T16" s="350"/>
      <c r="U16" s="348" t="s">
        <v>80</v>
      </c>
      <c r="V16" s="349"/>
      <c r="W16" s="350"/>
      <c r="X16" s="34" t="s">
        <v>47</v>
      </c>
      <c r="Y16" s="423" t="s">
        <v>81</v>
      </c>
      <c r="Z16" s="424"/>
      <c r="AA16" s="425"/>
    </row>
    <row r="17" spans="1:27" ht="6" customHeight="1" thickBot="1" x14ac:dyDescent="0.5">
      <c r="A17" s="249"/>
      <c r="B17" s="249"/>
      <c r="C17" s="249"/>
      <c r="D17" s="249"/>
      <c r="E17" s="249"/>
      <c r="F17" s="249"/>
      <c r="G17" s="249"/>
      <c r="H17" s="249"/>
      <c r="I17" s="249"/>
      <c r="J17" s="249"/>
      <c r="K17" s="249"/>
      <c r="L17" s="249"/>
      <c r="M17" s="249"/>
      <c r="N17" s="249"/>
      <c r="O17" s="249"/>
      <c r="P17" s="249"/>
      <c r="Q17" s="249"/>
      <c r="R17" s="249"/>
      <c r="S17" s="249"/>
      <c r="T17" s="249"/>
      <c r="U17" s="249"/>
      <c r="V17" s="249"/>
      <c r="W17" s="249"/>
      <c r="X17" s="249"/>
      <c r="Y17" s="249"/>
      <c r="Z17" s="249"/>
      <c r="AA17" s="249"/>
    </row>
    <row r="18" spans="1:27" ht="47.4" customHeight="1" thickBot="1" x14ac:dyDescent="0.5">
      <c r="A18" s="25" t="s">
        <v>0</v>
      </c>
      <c r="B18" s="299" t="s">
        <v>1</v>
      </c>
      <c r="C18" s="300"/>
      <c r="D18" s="300"/>
      <c r="E18" s="301"/>
      <c r="F18" s="302" t="s">
        <v>44</v>
      </c>
      <c r="G18" s="302"/>
      <c r="H18" s="302"/>
      <c r="I18" s="302"/>
      <c r="J18" s="302" t="s">
        <v>45</v>
      </c>
      <c r="K18" s="302"/>
      <c r="L18" s="302"/>
      <c r="M18" s="463" t="s">
        <v>46</v>
      </c>
      <c r="N18" s="463"/>
      <c r="O18" s="463"/>
      <c r="P18" s="463"/>
      <c r="Q18" s="303" t="s">
        <v>48</v>
      </c>
      <c r="R18" s="303"/>
      <c r="S18" s="303"/>
      <c r="T18" s="303"/>
      <c r="U18" s="303"/>
      <c r="V18" s="303"/>
      <c r="W18" s="303"/>
      <c r="X18" s="303"/>
      <c r="Y18" s="303"/>
      <c r="Z18" s="303"/>
      <c r="AA18" s="303"/>
    </row>
    <row r="19" spans="1:27" ht="47.4" customHeight="1" x14ac:dyDescent="0.45">
      <c r="A19" s="31">
        <v>16</v>
      </c>
      <c r="B19" s="304" t="s">
        <v>21</v>
      </c>
      <c r="C19" s="305"/>
      <c r="D19" s="305"/>
      <c r="E19" s="306"/>
      <c r="F19" s="276">
        <v>1241200</v>
      </c>
      <c r="G19" s="276"/>
      <c r="H19" s="276"/>
      <c r="I19" s="276"/>
      <c r="J19" s="276">
        <f>F19*0.1</f>
        <v>124120</v>
      </c>
      <c r="K19" s="276"/>
      <c r="L19" s="276"/>
      <c r="M19" s="276">
        <f>F19+J19</f>
        <v>1365320</v>
      </c>
      <c r="N19" s="276"/>
      <c r="O19" s="276"/>
      <c r="P19" s="276"/>
      <c r="Q19" s="352" t="s">
        <v>82</v>
      </c>
      <c r="R19" s="352"/>
      <c r="S19" s="352"/>
      <c r="T19" s="352"/>
      <c r="U19" s="309" t="s">
        <v>83</v>
      </c>
      <c r="V19" s="310"/>
      <c r="W19" s="311"/>
      <c r="X19" s="32" t="s">
        <v>47</v>
      </c>
      <c r="Y19" s="351" t="s">
        <v>84</v>
      </c>
      <c r="Z19" s="351"/>
      <c r="AA19" s="351"/>
    </row>
    <row r="20" spans="1:27" ht="47.4" customHeight="1" x14ac:dyDescent="0.45">
      <c r="A20" s="29">
        <v>17</v>
      </c>
      <c r="B20" s="313" t="s">
        <v>32</v>
      </c>
      <c r="C20" s="314"/>
      <c r="D20" s="314"/>
      <c r="E20" s="315"/>
      <c r="F20" s="322">
        <v>7913955</v>
      </c>
      <c r="G20" s="322"/>
      <c r="H20" s="322"/>
      <c r="I20" s="322"/>
      <c r="J20" s="322">
        <f>F20*0.1</f>
        <v>791395.5</v>
      </c>
      <c r="K20" s="322"/>
      <c r="L20" s="322"/>
      <c r="M20" s="332">
        <f>F20+J20</f>
        <v>8705350.5</v>
      </c>
      <c r="N20" s="333"/>
      <c r="O20" s="333"/>
      <c r="P20" s="334"/>
      <c r="Q20" s="317" t="s">
        <v>85</v>
      </c>
      <c r="R20" s="318"/>
      <c r="S20" s="318"/>
      <c r="T20" s="319"/>
      <c r="U20" s="317" t="s">
        <v>86</v>
      </c>
      <c r="V20" s="318"/>
      <c r="W20" s="319"/>
      <c r="X20" s="30" t="s">
        <v>47</v>
      </c>
      <c r="Y20" s="353" t="s">
        <v>87</v>
      </c>
      <c r="Z20" s="354"/>
      <c r="AA20" s="355"/>
    </row>
    <row r="21" spans="1:27" ht="47.4" customHeight="1" x14ac:dyDescent="0.45">
      <c r="A21" s="27">
        <v>18</v>
      </c>
      <c r="B21" s="335" t="s">
        <v>15</v>
      </c>
      <c r="C21" s="336"/>
      <c r="D21" s="336"/>
      <c r="E21" s="337"/>
      <c r="F21" s="307">
        <v>354776</v>
      </c>
      <c r="G21" s="307"/>
      <c r="H21" s="307"/>
      <c r="I21" s="307"/>
      <c r="J21" s="307">
        <v>35477</v>
      </c>
      <c r="K21" s="307"/>
      <c r="L21" s="307"/>
      <c r="M21" s="307">
        <f t="shared" ref="M21:M32" si="3">F21+J21</f>
        <v>390253</v>
      </c>
      <c r="N21" s="307"/>
      <c r="O21" s="307"/>
      <c r="P21" s="307"/>
      <c r="Q21" s="308" t="s">
        <v>88</v>
      </c>
      <c r="R21" s="308"/>
      <c r="S21" s="308"/>
      <c r="T21" s="308"/>
      <c r="U21" s="338" t="s">
        <v>89</v>
      </c>
      <c r="V21" s="339"/>
      <c r="W21" s="340"/>
      <c r="X21" s="28" t="s">
        <v>47</v>
      </c>
      <c r="Y21" s="312" t="s">
        <v>90</v>
      </c>
      <c r="Z21" s="312"/>
      <c r="AA21" s="312"/>
    </row>
    <row r="22" spans="1:27" ht="47.4" customHeight="1" x14ac:dyDescent="0.45">
      <c r="A22" s="27">
        <v>19</v>
      </c>
      <c r="B22" s="335" t="s">
        <v>40</v>
      </c>
      <c r="C22" s="336"/>
      <c r="D22" s="336"/>
      <c r="E22" s="337"/>
      <c r="F22" s="307">
        <v>147000</v>
      </c>
      <c r="G22" s="307"/>
      <c r="H22" s="307"/>
      <c r="I22" s="307"/>
      <c r="J22" s="307">
        <f t="shared" si="2"/>
        <v>14700</v>
      </c>
      <c r="K22" s="307"/>
      <c r="L22" s="307"/>
      <c r="M22" s="307">
        <f t="shared" si="3"/>
        <v>161700</v>
      </c>
      <c r="N22" s="307"/>
      <c r="O22" s="307"/>
      <c r="P22" s="307"/>
      <c r="Q22" s="308" t="s">
        <v>88</v>
      </c>
      <c r="R22" s="308"/>
      <c r="S22" s="308"/>
      <c r="T22" s="308"/>
      <c r="U22" s="338" t="s">
        <v>91</v>
      </c>
      <c r="V22" s="339"/>
      <c r="W22" s="340"/>
      <c r="X22" s="28" t="s">
        <v>47</v>
      </c>
      <c r="Y22" s="312" t="s">
        <v>92</v>
      </c>
      <c r="Z22" s="312"/>
      <c r="AA22" s="312"/>
    </row>
    <row r="23" spans="1:27" ht="47.4" customHeight="1" x14ac:dyDescent="0.45">
      <c r="A23" s="29">
        <v>20</v>
      </c>
      <c r="B23" s="313" t="s">
        <v>9</v>
      </c>
      <c r="C23" s="314"/>
      <c r="D23" s="314"/>
      <c r="E23" s="315"/>
      <c r="F23" s="307">
        <v>513600</v>
      </c>
      <c r="G23" s="307"/>
      <c r="H23" s="307"/>
      <c r="I23" s="307"/>
      <c r="J23" s="307">
        <f t="shared" si="2"/>
        <v>51360</v>
      </c>
      <c r="K23" s="307"/>
      <c r="L23" s="307"/>
      <c r="M23" s="307">
        <f t="shared" si="3"/>
        <v>564960</v>
      </c>
      <c r="N23" s="307"/>
      <c r="O23" s="307"/>
      <c r="P23" s="307"/>
      <c r="Q23" s="316" t="s">
        <v>231</v>
      </c>
      <c r="R23" s="316"/>
      <c r="S23" s="316"/>
      <c r="T23" s="316"/>
      <c r="U23" s="317" t="s">
        <v>232</v>
      </c>
      <c r="V23" s="318"/>
      <c r="W23" s="319"/>
      <c r="X23" s="30" t="s">
        <v>47</v>
      </c>
      <c r="Y23" s="320" t="s">
        <v>233</v>
      </c>
      <c r="Z23" s="320"/>
      <c r="AA23" s="320"/>
    </row>
    <row r="24" spans="1:27" ht="47.4" customHeight="1" x14ac:dyDescent="0.45">
      <c r="A24" s="29">
        <v>21</v>
      </c>
      <c r="B24" s="313" t="s">
        <v>33</v>
      </c>
      <c r="C24" s="314"/>
      <c r="D24" s="314"/>
      <c r="E24" s="315"/>
      <c r="F24" s="307">
        <v>157248</v>
      </c>
      <c r="G24" s="307"/>
      <c r="H24" s="307"/>
      <c r="I24" s="307"/>
      <c r="J24" s="307">
        <f t="shared" si="2"/>
        <v>15724.800000000001</v>
      </c>
      <c r="K24" s="307"/>
      <c r="L24" s="307"/>
      <c r="M24" s="307">
        <f t="shared" si="3"/>
        <v>172972.79999999999</v>
      </c>
      <c r="N24" s="307"/>
      <c r="O24" s="307"/>
      <c r="P24" s="307"/>
      <c r="Q24" s="316" t="s">
        <v>88</v>
      </c>
      <c r="R24" s="316"/>
      <c r="S24" s="316"/>
      <c r="T24" s="316"/>
      <c r="U24" s="317" t="s">
        <v>266</v>
      </c>
      <c r="V24" s="318"/>
      <c r="W24" s="319"/>
      <c r="X24" s="30" t="s">
        <v>47</v>
      </c>
      <c r="Y24" s="320" t="s">
        <v>267</v>
      </c>
      <c r="Z24" s="320"/>
      <c r="AA24" s="320"/>
    </row>
    <row r="25" spans="1:27" ht="47.4" customHeight="1" x14ac:dyDescent="0.45">
      <c r="A25" s="29">
        <v>22</v>
      </c>
      <c r="B25" s="313" t="s">
        <v>38</v>
      </c>
      <c r="C25" s="314"/>
      <c r="D25" s="314"/>
      <c r="E25" s="315"/>
      <c r="F25" s="307">
        <v>470265</v>
      </c>
      <c r="G25" s="307"/>
      <c r="H25" s="307"/>
      <c r="I25" s="307"/>
      <c r="J25" s="307">
        <v>47026</v>
      </c>
      <c r="K25" s="307"/>
      <c r="L25" s="307"/>
      <c r="M25" s="307">
        <f t="shared" si="3"/>
        <v>517291</v>
      </c>
      <c r="N25" s="307"/>
      <c r="O25" s="307"/>
      <c r="P25" s="307"/>
      <c r="Q25" s="316" t="s">
        <v>51</v>
      </c>
      <c r="R25" s="316"/>
      <c r="S25" s="316"/>
      <c r="T25" s="316"/>
      <c r="U25" s="317" t="s">
        <v>229</v>
      </c>
      <c r="V25" s="318"/>
      <c r="W25" s="319"/>
      <c r="X25" s="30" t="s">
        <v>66</v>
      </c>
      <c r="Y25" s="320" t="s">
        <v>230</v>
      </c>
      <c r="Z25" s="320"/>
      <c r="AA25" s="320"/>
    </row>
    <row r="26" spans="1:27" ht="47.4" customHeight="1" x14ac:dyDescent="0.45">
      <c r="A26" s="29">
        <v>23</v>
      </c>
      <c r="B26" s="313" t="s">
        <v>20</v>
      </c>
      <c r="C26" s="314"/>
      <c r="D26" s="314"/>
      <c r="E26" s="315"/>
      <c r="F26" s="307">
        <v>1405338</v>
      </c>
      <c r="G26" s="307"/>
      <c r="H26" s="307"/>
      <c r="I26" s="307"/>
      <c r="J26" s="307">
        <f t="shared" si="2"/>
        <v>140533.80000000002</v>
      </c>
      <c r="K26" s="307"/>
      <c r="L26" s="307"/>
      <c r="M26" s="307">
        <f t="shared" si="3"/>
        <v>1545871.8</v>
      </c>
      <c r="N26" s="307"/>
      <c r="O26" s="307"/>
      <c r="P26" s="307"/>
      <c r="Q26" s="316" t="s">
        <v>52</v>
      </c>
      <c r="R26" s="316"/>
      <c r="S26" s="316"/>
      <c r="T26" s="316"/>
      <c r="U26" s="317" t="s">
        <v>93</v>
      </c>
      <c r="V26" s="318"/>
      <c r="W26" s="319"/>
      <c r="X26" s="30" t="s">
        <v>66</v>
      </c>
      <c r="Y26" s="320" t="s">
        <v>94</v>
      </c>
      <c r="Z26" s="320"/>
      <c r="AA26" s="320"/>
    </row>
    <row r="27" spans="1:27" ht="47.4" customHeight="1" x14ac:dyDescent="0.45">
      <c r="A27" s="29">
        <v>24</v>
      </c>
      <c r="B27" s="313" t="s">
        <v>30</v>
      </c>
      <c r="C27" s="314"/>
      <c r="D27" s="314"/>
      <c r="E27" s="315"/>
      <c r="F27" s="307">
        <v>338548</v>
      </c>
      <c r="G27" s="307"/>
      <c r="H27" s="307"/>
      <c r="I27" s="307"/>
      <c r="J27" s="307">
        <f t="shared" si="2"/>
        <v>33854.800000000003</v>
      </c>
      <c r="K27" s="307"/>
      <c r="L27" s="307"/>
      <c r="M27" s="307">
        <f>F27+J27</f>
        <v>372402.8</v>
      </c>
      <c r="N27" s="307"/>
      <c r="O27" s="307"/>
      <c r="P27" s="307"/>
      <c r="Q27" s="321" t="s">
        <v>51</v>
      </c>
      <c r="R27" s="321"/>
      <c r="S27" s="321"/>
      <c r="T27" s="321"/>
      <c r="U27" s="317" t="s">
        <v>95</v>
      </c>
      <c r="V27" s="318"/>
      <c r="W27" s="319"/>
      <c r="X27" s="30" t="s">
        <v>47</v>
      </c>
      <c r="Y27" s="320" t="s">
        <v>96</v>
      </c>
      <c r="Z27" s="320"/>
      <c r="AA27" s="320"/>
    </row>
    <row r="28" spans="1:27" ht="47.4" customHeight="1" x14ac:dyDescent="0.45">
      <c r="A28" s="29">
        <v>25</v>
      </c>
      <c r="B28" s="313" t="s">
        <v>31</v>
      </c>
      <c r="C28" s="314"/>
      <c r="D28" s="314"/>
      <c r="E28" s="315"/>
      <c r="F28" s="307">
        <v>1702800</v>
      </c>
      <c r="G28" s="307"/>
      <c r="H28" s="307"/>
      <c r="I28" s="307"/>
      <c r="J28" s="307">
        <f t="shared" si="2"/>
        <v>170280</v>
      </c>
      <c r="K28" s="307"/>
      <c r="L28" s="307"/>
      <c r="M28" s="307">
        <f>F28+J28</f>
        <v>1873080</v>
      </c>
      <c r="N28" s="307"/>
      <c r="O28" s="307"/>
      <c r="P28" s="307"/>
      <c r="Q28" s="316" t="s">
        <v>112</v>
      </c>
      <c r="R28" s="316"/>
      <c r="S28" s="316"/>
      <c r="T28" s="316"/>
      <c r="U28" s="317" t="s">
        <v>268</v>
      </c>
      <c r="V28" s="318"/>
      <c r="W28" s="319"/>
      <c r="X28" s="30" t="s">
        <v>66</v>
      </c>
      <c r="Y28" s="320" t="s">
        <v>269</v>
      </c>
      <c r="Z28" s="320"/>
      <c r="AA28" s="320"/>
    </row>
    <row r="29" spans="1:27" ht="47.4" customHeight="1" x14ac:dyDescent="0.45">
      <c r="A29" s="29">
        <v>26</v>
      </c>
      <c r="B29" s="313" t="s">
        <v>11</v>
      </c>
      <c r="C29" s="314"/>
      <c r="D29" s="314"/>
      <c r="E29" s="315"/>
      <c r="F29" s="307">
        <v>1116465</v>
      </c>
      <c r="G29" s="307"/>
      <c r="H29" s="307"/>
      <c r="I29" s="307"/>
      <c r="J29" s="307">
        <f t="shared" si="2"/>
        <v>111646.5</v>
      </c>
      <c r="K29" s="307"/>
      <c r="L29" s="307"/>
      <c r="M29" s="307">
        <f t="shared" si="3"/>
        <v>1228111.5</v>
      </c>
      <c r="N29" s="307"/>
      <c r="O29" s="307"/>
      <c r="P29" s="307"/>
      <c r="Q29" s="316" t="s">
        <v>85</v>
      </c>
      <c r="R29" s="316"/>
      <c r="S29" s="316"/>
      <c r="T29" s="316"/>
      <c r="U29" s="317" t="s">
        <v>97</v>
      </c>
      <c r="V29" s="318"/>
      <c r="W29" s="319"/>
      <c r="X29" s="30" t="s">
        <v>47</v>
      </c>
      <c r="Y29" s="320" t="s">
        <v>98</v>
      </c>
      <c r="Z29" s="320"/>
      <c r="AA29" s="320"/>
    </row>
    <row r="30" spans="1:27" ht="47.4" customHeight="1" x14ac:dyDescent="0.45">
      <c r="A30" s="29">
        <v>27</v>
      </c>
      <c r="B30" s="313" t="s">
        <v>18</v>
      </c>
      <c r="C30" s="314"/>
      <c r="D30" s="314"/>
      <c r="E30" s="315"/>
      <c r="F30" s="307">
        <v>149760</v>
      </c>
      <c r="G30" s="307"/>
      <c r="H30" s="307"/>
      <c r="I30" s="307"/>
      <c r="J30" s="307">
        <f t="shared" si="2"/>
        <v>14976</v>
      </c>
      <c r="K30" s="307"/>
      <c r="L30" s="307"/>
      <c r="M30" s="307">
        <f t="shared" si="3"/>
        <v>164736</v>
      </c>
      <c r="N30" s="307"/>
      <c r="O30" s="307"/>
      <c r="P30" s="307"/>
      <c r="Q30" s="316" t="s">
        <v>68</v>
      </c>
      <c r="R30" s="316"/>
      <c r="S30" s="316"/>
      <c r="T30" s="316"/>
      <c r="U30" s="317" t="s">
        <v>100</v>
      </c>
      <c r="V30" s="318"/>
      <c r="W30" s="319"/>
      <c r="X30" s="30" t="s">
        <v>47</v>
      </c>
      <c r="Y30" s="320" t="s">
        <v>101</v>
      </c>
      <c r="Z30" s="320"/>
      <c r="AA30" s="320"/>
    </row>
    <row r="31" spans="1:27" ht="47.4" customHeight="1" x14ac:dyDescent="0.45">
      <c r="A31" s="29">
        <v>28</v>
      </c>
      <c r="B31" s="313" t="s">
        <v>2</v>
      </c>
      <c r="C31" s="314"/>
      <c r="D31" s="314"/>
      <c r="E31" s="315"/>
      <c r="F31" s="307">
        <v>307146</v>
      </c>
      <c r="G31" s="307"/>
      <c r="H31" s="307"/>
      <c r="I31" s="307"/>
      <c r="J31" s="307">
        <f t="shared" si="2"/>
        <v>30714.600000000002</v>
      </c>
      <c r="K31" s="307"/>
      <c r="L31" s="307"/>
      <c r="M31" s="307">
        <f t="shared" si="3"/>
        <v>337860.6</v>
      </c>
      <c r="N31" s="307"/>
      <c r="O31" s="307"/>
      <c r="P31" s="307"/>
      <c r="Q31" s="316" t="s">
        <v>88</v>
      </c>
      <c r="R31" s="316"/>
      <c r="S31" s="316"/>
      <c r="T31" s="316"/>
      <c r="U31" s="317" t="s">
        <v>83</v>
      </c>
      <c r="V31" s="318"/>
      <c r="W31" s="319"/>
      <c r="X31" s="30" t="s">
        <v>47</v>
      </c>
      <c r="Y31" s="320" t="s">
        <v>102</v>
      </c>
      <c r="Z31" s="320"/>
      <c r="AA31" s="320"/>
    </row>
    <row r="32" spans="1:27" ht="47.4" customHeight="1" x14ac:dyDescent="0.45">
      <c r="A32" s="29">
        <v>29</v>
      </c>
      <c r="B32" s="313" t="s">
        <v>29</v>
      </c>
      <c r="C32" s="314"/>
      <c r="D32" s="314"/>
      <c r="E32" s="315"/>
      <c r="F32" s="307">
        <v>338548</v>
      </c>
      <c r="G32" s="307"/>
      <c r="H32" s="307"/>
      <c r="I32" s="307"/>
      <c r="J32" s="307">
        <f t="shared" si="2"/>
        <v>33854.800000000003</v>
      </c>
      <c r="K32" s="307"/>
      <c r="L32" s="307"/>
      <c r="M32" s="307">
        <f t="shared" si="3"/>
        <v>372402.8</v>
      </c>
      <c r="N32" s="307"/>
      <c r="O32" s="307"/>
      <c r="P32" s="307"/>
      <c r="Q32" s="316" t="s">
        <v>105</v>
      </c>
      <c r="R32" s="316"/>
      <c r="S32" s="316"/>
      <c r="T32" s="316"/>
      <c r="U32" s="317" t="s">
        <v>103</v>
      </c>
      <c r="V32" s="318"/>
      <c r="W32" s="319"/>
      <c r="X32" s="30" t="s">
        <v>47</v>
      </c>
      <c r="Y32" s="320" t="s">
        <v>104</v>
      </c>
      <c r="Z32" s="320"/>
      <c r="AA32" s="320"/>
    </row>
    <row r="33" spans="1:27" ht="47.4" customHeight="1" thickBot="1" x14ac:dyDescent="0.5">
      <c r="A33" s="53">
        <v>30</v>
      </c>
      <c r="B33" s="448" t="s">
        <v>42</v>
      </c>
      <c r="C33" s="378"/>
      <c r="D33" s="378"/>
      <c r="E33" s="379"/>
      <c r="F33" s="449">
        <v>1047102</v>
      </c>
      <c r="G33" s="450"/>
      <c r="H33" s="450"/>
      <c r="I33" s="451"/>
      <c r="J33" s="449">
        <f>F33*0.1</f>
        <v>104710.20000000001</v>
      </c>
      <c r="K33" s="450"/>
      <c r="L33" s="451"/>
      <c r="M33" s="449">
        <f>F33+J33</f>
        <v>1151812.2</v>
      </c>
      <c r="N33" s="450"/>
      <c r="O33" s="450"/>
      <c r="P33" s="451"/>
      <c r="Q33" s="330" t="s">
        <v>106</v>
      </c>
      <c r="R33" s="331"/>
      <c r="S33" s="331"/>
      <c r="T33" s="426"/>
      <c r="U33" s="330" t="s">
        <v>107</v>
      </c>
      <c r="V33" s="331"/>
      <c r="W33" s="426"/>
      <c r="X33" s="52" t="s">
        <v>47</v>
      </c>
      <c r="Y33" s="428" t="s">
        <v>108</v>
      </c>
      <c r="Z33" s="429"/>
      <c r="AA33" s="430"/>
    </row>
    <row r="34" spans="1:27" ht="3.6" customHeight="1" thickBot="1" x14ac:dyDescent="0.5">
      <c r="A34" s="251"/>
      <c r="B34" s="251"/>
      <c r="C34" s="251"/>
      <c r="D34" s="251"/>
      <c r="E34" s="251"/>
      <c r="F34" s="251"/>
      <c r="G34" s="251"/>
      <c r="H34" s="251"/>
      <c r="I34" s="251"/>
      <c r="J34" s="251"/>
      <c r="K34" s="251"/>
      <c r="L34" s="251"/>
      <c r="M34" s="251"/>
      <c r="N34" s="251"/>
      <c r="O34" s="251"/>
      <c r="P34" s="251"/>
      <c r="Q34" s="251"/>
      <c r="R34" s="251"/>
      <c r="S34" s="251"/>
      <c r="T34" s="251"/>
      <c r="U34" s="251"/>
      <c r="V34" s="251"/>
      <c r="W34" s="251"/>
      <c r="X34" s="251"/>
      <c r="Y34" s="251"/>
      <c r="Z34" s="251"/>
      <c r="AA34" s="251"/>
    </row>
    <row r="35" spans="1:27" ht="47.4" customHeight="1" thickBot="1" x14ac:dyDescent="0.5">
      <c r="A35" s="25" t="s">
        <v>0</v>
      </c>
      <c r="B35" s="299" t="s">
        <v>1</v>
      </c>
      <c r="C35" s="300"/>
      <c r="D35" s="300"/>
      <c r="E35" s="301"/>
      <c r="F35" s="302" t="s">
        <v>44</v>
      </c>
      <c r="G35" s="302"/>
      <c r="H35" s="302"/>
      <c r="I35" s="302"/>
      <c r="J35" s="302" t="s">
        <v>45</v>
      </c>
      <c r="K35" s="302"/>
      <c r="L35" s="302"/>
      <c r="M35" s="463" t="s">
        <v>46</v>
      </c>
      <c r="N35" s="463"/>
      <c r="O35" s="463"/>
      <c r="P35" s="463"/>
      <c r="Q35" s="303" t="s">
        <v>48</v>
      </c>
      <c r="R35" s="303"/>
      <c r="S35" s="303"/>
      <c r="T35" s="303"/>
      <c r="U35" s="303"/>
      <c r="V35" s="303"/>
      <c r="W35" s="303"/>
      <c r="X35" s="303"/>
      <c r="Y35" s="303"/>
      <c r="Z35" s="303"/>
      <c r="AA35" s="303"/>
    </row>
    <row r="36" spans="1:27" ht="47.4" customHeight="1" x14ac:dyDescent="0.45">
      <c r="A36" s="31">
        <v>31</v>
      </c>
      <c r="B36" s="304" t="s">
        <v>7</v>
      </c>
      <c r="C36" s="305"/>
      <c r="D36" s="305"/>
      <c r="E36" s="306"/>
      <c r="F36" s="656">
        <v>582004</v>
      </c>
      <c r="G36" s="648"/>
      <c r="H36" s="648"/>
      <c r="I36" s="657"/>
      <c r="J36" s="656">
        <f>F36*0.1</f>
        <v>58200.4</v>
      </c>
      <c r="K36" s="648"/>
      <c r="L36" s="657"/>
      <c r="M36" s="656">
        <f>F36+J36</f>
        <v>640204.4</v>
      </c>
      <c r="N36" s="648"/>
      <c r="O36" s="648"/>
      <c r="P36" s="657"/>
      <c r="Q36" s="309" t="s">
        <v>109</v>
      </c>
      <c r="R36" s="310"/>
      <c r="S36" s="310"/>
      <c r="T36" s="311"/>
      <c r="U36" s="309" t="s">
        <v>110</v>
      </c>
      <c r="V36" s="310"/>
      <c r="W36" s="311"/>
      <c r="X36" s="32" t="s">
        <v>47</v>
      </c>
      <c r="Y36" s="658" t="s">
        <v>111</v>
      </c>
      <c r="Z36" s="659"/>
      <c r="AA36" s="660"/>
    </row>
    <row r="37" spans="1:27" ht="47.4" customHeight="1" x14ac:dyDescent="0.45">
      <c r="A37" s="27">
        <v>32</v>
      </c>
      <c r="B37" s="335" t="s">
        <v>12</v>
      </c>
      <c r="C37" s="336"/>
      <c r="D37" s="336"/>
      <c r="E37" s="337"/>
      <c r="F37" s="307">
        <v>314580</v>
      </c>
      <c r="G37" s="307"/>
      <c r="H37" s="307"/>
      <c r="I37" s="307"/>
      <c r="J37" s="307">
        <f t="shared" ref="J37:J41" si="4">F37*0.1</f>
        <v>31458</v>
      </c>
      <c r="K37" s="307"/>
      <c r="L37" s="307"/>
      <c r="M37" s="307">
        <f t="shared" ref="M37:M42" si="5">F37+J37</f>
        <v>346038</v>
      </c>
      <c r="N37" s="307"/>
      <c r="O37" s="307"/>
      <c r="P37" s="307"/>
      <c r="Q37" s="308" t="s">
        <v>112</v>
      </c>
      <c r="R37" s="308"/>
      <c r="S37" s="308"/>
      <c r="T37" s="308"/>
      <c r="U37" s="338" t="s">
        <v>113</v>
      </c>
      <c r="V37" s="339"/>
      <c r="W37" s="340"/>
      <c r="X37" s="28" t="s">
        <v>47</v>
      </c>
      <c r="Y37" s="312" t="s">
        <v>114</v>
      </c>
      <c r="Z37" s="312"/>
      <c r="AA37" s="312"/>
    </row>
    <row r="38" spans="1:27" ht="47.4" customHeight="1" x14ac:dyDescent="0.45">
      <c r="A38" s="29">
        <v>33</v>
      </c>
      <c r="B38" s="313" t="s">
        <v>34</v>
      </c>
      <c r="C38" s="314"/>
      <c r="D38" s="314"/>
      <c r="E38" s="315"/>
      <c r="F38" s="307">
        <v>163770</v>
      </c>
      <c r="G38" s="307"/>
      <c r="H38" s="307"/>
      <c r="I38" s="307"/>
      <c r="J38" s="307">
        <f t="shared" si="4"/>
        <v>16377</v>
      </c>
      <c r="K38" s="307"/>
      <c r="L38" s="307"/>
      <c r="M38" s="307">
        <f t="shared" si="5"/>
        <v>180147</v>
      </c>
      <c r="N38" s="307"/>
      <c r="O38" s="307"/>
      <c r="P38" s="307"/>
      <c r="Q38" s="316" t="s">
        <v>112</v>
      </c>
      <c r="R38" s="316"/>
      <c r="S38" s="316"/>
      <c r="T38" s="316"/>
      <c r="U38" s="317" t="s">
        <v>113</v>
      </c>
      <c r="V38" s="318"/>
      <c r="W38" s="319"/>
      <c r="X38" s="30" t="s">
        <v>47</v>
      </c>
      <c r="Y38" s="320" t="s">
        <v>114</v>
      </c>
      <c r="Z38" s="320"/>
      <c r="AA38" s="320"/>
    </row>
    <row r="39" spans="1:27" ht="47.4" customHeight="1" x14ac:dyDescent="0.45">
      <c r="A39" s="29">
        <v>34</v>
      </c>
      <c r="B39" s="313" t="s">
        <v>23</v>
      </c>
      <c r="C39" s="314"/>
      <c r="D39" s="314"/>
      <c r="E39" s="315"/>
      <c r="F39" s="307">
        <v>366261</v>
      </c>
      <c r="G39" s="307"/>
      <c r="H39" s="307"/>
      <c r="I39" s="307"/>
      <c r="J39" s="307">
        <f t="shared" si="4"/>
        <v>36626.1</v>
      </c>
      <c r="K39" s="307"/>
      <c r="L39" s="307"/>
      <c r="M39" s="307">
        <f t="shared" si="5"/>
        <v>402887.1</v>
      </c>
      <c r="N39" s="307"/>
      <c r="O39" s="307"/>
      <c r="P39" s="307"/>
      <c r="Q39" s="321" t="s">
        <v>51</v>
      </c>
      <c r="R39" s="321"/>
      <c r="S39" s="321"/>
      <c r="T39" s="321"/>
      <c r="U39" s="317" t="s">
        <v>95</v>
      </c>
      <c r="V39" s="318"/>
      <c r="W39" s="319"/>
      <c r="X39" s="30" t="s">
        <v>47</v>
      </c>
      <c r="Y39" s="320" t="s">
        <v>115</v>
      </c>
      <c r="Z39" s="320"/>
      <c r="AA39" s="320"/>
    </row>
    <row r="40" spans="1:27" ht="47.4" customHeight="1" x14ac:dyDescent="0.45">
      <c r="A40" s="29">
        <v>35</v>
      </c>
      <c r="B40" s="313" t="s">
        <v>28</v>
      </c>
      <c r="C40" s="314"/>
      <c r="D40" s="314"/>
      <c r="E40" s="315"/>
      <c r="F40" s="307">
        <v>224700</v>
      </c>
      <c r="G40" s="307"/>
      <c r="H40" s="307"/>
      <c r="I40" s="307"/>
      <c r="J40" s="307">
        <f t="shared" si="4"/>
        <v>22470</v>
      </c>
      <c r="K40" s="307"/>
      <c r="L40" s="307"/>
      <c r="M40" s="307">
        <f t="shared" si="5"/>
        <v>247170</v>
      </c>
      <c r="N40" s="307"/>
      <c r="O40" s="307"/>
      <c r="P40" s="307"/>
      <c r="Q40" s="316" t="s">
        <v>116</v>
      </c>
      <c r="R40" s="316"/>
      <c r="S40" s="316"/>
      <c r="T40" s="316"/>
      <c r="U40" s="317" t="s">
        <v>117</v>
      </c>
      <c r="V40" s="318"/>
      <c r="W40" s="319"/>
      <c r="X40" s="30" t="s">
        <v>47</v>
      </c>
      <c r="Y40" s="320" t="s">
        <v>118</v>
      </c>
      <c r="Z40" s="320"/>
      <c r="AA40" s="320"/>
    </row>
    <row r="41" spans="1:27" ht="47.4" customHeight="1" x14ac:dyDescent="0.45">
      <c r="A41" s="29">
        <v>36</v>
      </c>
      <c r="B41" s="313" t="s">
        <v>14</v>
      </c>
      <c r="C41" s="314"/>
      <c r="D41" s="314"/>
      <c r="E41" s="315"/>
      <c r="F41" s="307">
        <v>754992</v>
      </c>
      <c r="G41" s="307"/>
      <c r="H41" s="307"/>
      <c r="I41" s="307"/>
      <c r="J41" s="307">
        <f t="shared" si="4"/>
        <v>75499.199999999997</v>
      </c>
      <c r="K41" s="307"/>
      <c r="L41" s="307"/>
      <c r="M41" s="307">
        <f t="shared" si="5"/>
        <v>830491.2</v>
      </c>
      <c r="N41" s="307"/>
      <c r="O41" s="307"/>
      <c r="P41" s="307"/>
      <c r="Q41" s="316" t="s">
        <v>119</v>
      </c>
      <c r="R41" s="316"/>
      <c r="S41" s="316"/>
      <c r="T41" s="316"/>
      <c r="U41" s="317" t="s">
        <v>120</v>
      </c>
      <c r="V41" s="318"/>
      <c r="W41" s="319"/>
      <c r="X41" s="30" t="s">
        <v>66</v>
      </c>
      <c r="Y41" s="320" t="s">
        <v>121</v>
      </c>
      <c r="Z41" s="320"/>
      <c r="AA41" s="320"/>
    </row>
    <row r="42" spans="1:27" ht="47.4" customHeight="1" x14ac:dyDescent="0.45">
      <c r="A42" s="29">
        <v>37</v>
      </c>
      <c r="B42" s="313" t="s">
        <v>3</v>
      </c>
      <c r="C42" s="314"/>
      <c r="D42" s="314"/>
      <c r="E42" s="315"/>
      <c r="F42" s="307">
        <v>155737</v>
      </c>
      <c r="G42" s="307"/>
      <c r="H42" s="307"/>
      <c r="I42" s="307"/>
      <c r="J42" s="307">
        <v>15573</v>
      </c>
      <c r="K42" s="307"/>
      <c r="L42" s="307"/>
      <c r="M42" s="307">
        <f t="shared" si="5"/>
        <v>171310</v>
      </c>
      <c r="N42" s="307"/>
      <c r="O42" s="307"/>
      <c r="P42" s="307"/>
      <c r="Q42" s="316" t="s">
        <v>74</v>
      </c>
      <c r="R42" s="316"/>
      <c r="S42" s="316"/>
      <c r="T42" s="316"/>
      <c r="U42" s="317" t="s">
        <v>221</v>
      </c>
      <c r="V42" s="318"/>
      <c r="W42" s="319"/>
      <c r="X42" s="30" t="s">
        <v>47</v>
      </c>
      <c r="Y42" s="320" t="s">
        <v>228</v>
      </c>
      <c r="Z42" s="320"/>
      <c r="AA42" s="320"/>
    </row>
    <row r="43" spans="1:27" ht="47.4" customHeight="1" x14ac:dyDescent="0.45">
      <c r="A43" s="29">
        <v>38</v>
      </c>
      <c r="B43" s="313" t="s">
        <v>24</v>
      </c>
      <c r="C43" s="314"/>
      <c r="D43" s="314"/>
      <c r="E43" s="315"/>
      <c r="F43" s="322">
        <v>188748</v>
      </c>
      <c r="G43" s="322"/>
      <c r="H43" s="322"/>
      <c r="I43" s="322"/>
      <c r="J43" s="322">
        <v>18874</v>
      </c>
      <c r="K43" s="322"/>
      <c r="L43" s="322"/>
      <c r="M43" s="322">
        <f>F43+J43</f>
        <v>207622</v>
      </c>
      <c r="N43" s="322"/>
      <c r="O43" s="322"/>
      <c r="P43" s="322"/>
      <c r="Q43" s="316" t="s">
        <v>122</v>
      </c>
      <c r="R43" s="316"/>
      <c r="S43" s="316"/>
      <c r="T43" s="316"/>
      <c r="U43" s="317" t="s">
        <v>123</v>
      </c>
      <c r="V43" s="318"/>
      <c r="W43" s="319"/>
      <c r="X43" s="30" t="s">
        <v>47</v>
      </c>
      <c r="Y43" s="320" t="s">
        <v>124</v>
      </c>
      <c r="Z43" s="320"/>
      <c r="AA43" s="320"/>
    </row>
    <row r="44" spans="1:27" ht="47.4" customHeight="1" x14ac:dyDescent="0.45">
      <c r="A44" s="27">
        <v>39</v>
      </c>
      <c r="B44" s="335" t="s">
        <v>8</v>
      </c>
      <c r="C44" s="336"/>
      <c r="D44" s="336"/>
      <c r="E44" s="337"/>
      <c r="F44" s="307">
        <v>528390</v>
      </c>
      <c r="G44" s="307"/>
      <c r="H44" s="307"/>
      <c r="I44" s="307"/>
      <c r="J44" s="307">
        <f t="shared" si="2"/>
        <v>52839</v>
      </c>
      <c r="K44" s="307"/>
      <c r="L44" s="307"/>
      <c r="M44" s="307">
        <f t="shared" ref="M44:M48" si="6">F44+J44</f>
        <v>581229</v>
      </c>
      <c r="N44" s="307"/>
      <c r="O44" s="307"/>
      <c r="P44" s="307"/>
      <c r="Q44" s="308" t="s">
        <v>74</v>
      </c>
      <c r="R44" s="308"/>
      <c r="S44" s="308"/>
      <c r="T44" s="308"/>
      <c r="U44" s="338" t="s">
        <v>125</v>
      </c>
      <c r="V44" s="339"/>
      <c r="W44" s="340"/>
      <c r="X44" s="28" t="s">
        <v>47</v>
      </c>
      <c r="Y44" s="312" t="s">
        <v>126</v>
      </c>
      <c r="Z44" s="312"/>
      <c r="AA44" s="312"/>
    </row>
    <row r="45" spans="1:27" ht="47.4" customHeight="1" x14ac:dyDescent="0.45">
      <c r="A45" s="29">
        <v>40</v>
      </c>
      <c r="B45" s="313" t="s">
        <v>10</v>
      </c>
      <c r="C45" s="314"/>
      <c r="D45" s="314"/>
      <c r="E45" s="315"/>
      <c r="F45" s="307">
        <v>490048</v>
      </c>
      <c r="G45" s="307"/>
      <c r="H45" s="307"/>
      <c r="I45" s="307"/>
      <c r="J45" s="307">
        <f t="shared" si="2"/>
        <v>49004.800000000003</v>
      </c>
      <c r="K45" s="307"/>
      <c r="L45" s="307"/>
      <c r="M45" s="307">
        <f t="shared" si="6"/>
        <v>539052.80000000005</v>
      </c>
      <c r="N45" s="307"/>
      <c r="O45" s="307"/>
      <c r="P45" s="307"/>
      <c r="Q45" s="316" t="s">
        <v>127</v>
      </c>
      <c r="R45" s="316"/>
      <c r="S45" s="316"/>
      <c r="T45" s="316"/>
      <c r="U45" s="317" t="s">
        <v>128</v>
      </c>
      <c r="V45" s="318"/>
      <c r="W45" s="319"/>
      <c r="X45" s="30" t="s">
        <v>47</v>
      </c>
      <c r="Y45" s="320" t="s">
        <v>129</v>
      </c>
      <c r="Z45" s="320"/>
      <c r="AA45" s="320"/>
    </row>
    <row r="46" spans="1:27" ht="47.4" customHeight="1" x14ac:dyDescent="0.45">
      <c r="A46" s="29">
        <v>41</v>
      </c>
      <c r="B46" s="313" t="s">
        <v>5</v>
      </c>
      <c r="C46" s="314"/>
      <c r="D46" s="314"/>
      <c r="E46" s="315"/>
      <c r="F46" s="307">
        <v>464600</v>
      </c>
      <c r="G46" s="307"/>
      <c r="H46" s="307"/>
      <c r="I46" s="307"/>
      <c r="J46" s="322">
        <f t="shared" si="2"/>
        <v>46460</v>
      </c>
      <c r="K46" s="322"/>
      <c r="L46" s="322"/>
      <c r="M46" s="322">
        <v>529494</v>
      </c>
      <c r="N46" s="322"/>
      <c r="O46" s="322"/>
      <c r="P46" s="322"/>
      <c r="Q46" s="316" t="s">
        <v>127</v>
      </c>
      <c r="R46" s="316"/>
      <c r="S46" s="316"/>
      <c r="T46" s="316"/>
      <c r="U46" s="317" t="s">
        <v>270</v>
      </c>
      <c r="V46" s="318"/>
      <c r="W46" s="319"/>
      <c r="X46" s="30" t="s">
        <v>47</v>
      </c>
      <c r="Y46" s="320" t="s">
        <v>271</v>
      </c>
      <c r="Z46" s="320"/>
      <c r="AA46" s="320"/>
    </row>
    <row r="47" spans="1:27" ht="47.4" customHeight="1" x14ac:dyDescent="0.45">
      <c r="A47" s="29">
        <v>42</v>
      </c>
      <c r="B47" s="313" t="s">
        <v>17</v>
      </c>
      <c r="C47" s="314"/>
      <c r="D47" s="314"/>
      <c r="E47" s="315"/>
      <c r="F47" s="307">
        <v>317200</v>
      </c>
      <c r="G47" s="307"/>
      <c r="H47" s="307"/>
      <c r="I47" s="307"/>
      <c r="J47" s="307">
        <f t="shared" si="2"/>
        <v>31720</v>
      </c>
      <c r="K47" s="307"/>
      <c r="L47" s="307"/>
      <c r="M47" s="307">
        <f t="shared" si="6"/>
        <v>348920</v>
      </c>
      <c r="N47" s="307"/>
      <c r="O47" s="307"/>
      <c r="P47" s="307"/>
      <c r="Q47" s="316" t="s">
        <v>88</v>
      </c>
      <c r="R47" s="316"/>
      <c r="S47" s="316"/>
      <c r="T47" s="316"/>
      <c r="U47" s="317" t="s">
        <v>130</v>
      </c>
      <c r="V47" s="318"/>
      <c r="W47" s="319"/>
      <c r="X47" s="30" t="s">
        <v>47</v>
      </c>
      <c r="Y47" s="320" t="s">
        <v>131</v>
      </c>
      <c r="Z47" s="320"/>
      <c r="AA47" s="320"/>
    </row>
    <row r="48" spans="1:27" ht="47.4" customHeight="1" thickBot="1" x14ac:dyDescent="0.5">
      <c r="A48" s="33">
        <v>43</v>
      </c>
      <c r="B48" s="343" t="s">
        <v>43</v>
      </c>
      <c r="C48" s="344"/>
      <c r="D48" s="344"/>
      <c r="E48" s="345"/>
      <c r="F48" s="356">
        <v>173040</v>
      </c>
      <c r="G48" s="356"/>
      <c r="H48" s="356"/>
      <c r="I48" s="356"/>
      <c r="J48" s="356">
        <f t="shared" si="2"/>
        <v>17304</v>
      </c>
      <c r="K48" s="356"/>
      <c r="L48" s="356"/>
      <c r="M48" s="356">
        <f t="shared" si="6"/>
        <v>190344</v>
      </c>
      <c r="N48" s="356"/>
      <c r="O48" s="356"/>
      <c r="P48" s="356"/>
      <c r="Q48" s="347" t="s">
        <v>68</v>
      </c>
      <c r="R48" s="347"/>
      <c r="S48" s="347"/>
      <c r="T48" s="347"/>
      <c r="U48" s="348" t="s">
        <v>132</v>
      </c>
      <c r="V48" s="349"/>
      <c r="W48" s="350"/>
      <c r="X48" s="34" t="s">
        <v>47</v>
      </c>
      <c r="Y48" s="341" t="s">
        <v>133</v>
      </c>
      <c r="Z48" s="341"/>
      <c r="AA48" s="341"/>
    </row>
    <row r="49" spans="1:36" ht="47.4" customHeight="1" thickBot="1" x14ac:dyDescent="0.5">
      <c r="F49" s="389">
        <f>SUM(F2:F48)</f>
        <v>32792362</v>
      </c>
      <c r="G49" s="390"/>
      <c r="H49" s="390"/>
      <c r="I49" s="391"/>
      <c r="J49" s="389">
        <f>SUM(J2:J48)</f>
        <v>3279212.7999999993</v>
      </c>
      <c r="K49" s="390"/>
      <c r="L49" s="391"/>
      <c r="M49" s="392">
        <f>SUM(M2:M48)</f>
        <v>36090008.799999997</v>
      </c>
      <c r="N49" s="392"/>
      <c r="O49" s="392"/>
      <c r="P49" s="393"/>
    </row>
    <row r="50" spans="1:36" ht="47.4" customHeight="1" x14ac:dyDescent="0.45">
      <c r="F50" s="35"/>
      <c r="G50" s="35"/>
      <c r="H50" s="35"/>
      <c r="I50" s="35"/>
      <c r="J50" s="35"/>
      <c r="K50" s="35"/>
      <c r="L50" s="35"/>
      <c r="M50" s="61"/>
      <c r="N50" s="61"/>
      <c r="O50" s="61"/>
      <c r="P50" s="61"/>
      <c r="Q50" s="35"/>
      <c r="R50" s="35"/>
    </row>
    <row r="51" spans="1:36" ht="6.6" customHeight="1" thickBot="1" x14ac:dyDescent="0.5">
      <c r="F51" s="35"/>
      <c r="G51" s="35"/>
      <c r="H51" s="35"/>
      <c r="I51" s="35"/>
      <c r="J51" s="35"/>
      <c r="K51" s="35"/>
      <c r="L51" s="35"/>
      <c r="M51" s="61"/>
      <c r="N51" s="61"/>
      <c r="O51" s="61"/>
      <c r="P51" s="61"/>
      <c r="Q51" s="35"/>
      <c r="R51" s="35"/>
    </row>
    <row r="52" spans="1:36" ht="37.200000000000003" customHeight="1" thickBot="1" x14ac:dyDescent="0.5">
      <c r="A52" s="25" t="s">
        <v>0</v>
      </c>
      <c r="B52" s="299" t="s">
        <v>1</v>
      </c>
      <c r="C52" s="300"/>
      <c r="D52" s="300"/>
      <c r="E52" s="301"/>
      <c r="F52" s="302" t="s">
        <v>44</v>
      </c>
      <c r="G52" s="302"/>
      <c r="H52" s="302"/>
      <c r="I52" s="302"/>
      <c r="J52" s="302" t="s">
        <v>45</v>
      </c>
      <c r="K52" s="302"/>
      <c r="L52" s="302"/>
      <c r="M52" s="302" t="s">
        <v>46</v>
      </c>
      <c r="N52" s="302"/>
      <c r="O52" s="302"/>
      <c r="P52" s="302"/>
      <c r="Q52" s="303" t="s">
        <v>48</v>
      </c>
      <c r="R52" s="303"/>
      <c r="S52" s="303"/>
      <c r="T52" s="303"/>
      <c r="U52" s="303"/>
      <c r="V52" s="303"/>
      <c r="W52" s="303"/>
      <c r="X52" s="303"/>
      <c r="Y52" s="303"/>
      <c r="Z52" s="303"/>
      <c r="AA52" s="303"/>
    </row>
    <row r="53" spans="1:36" ht="37.200000000000003" customHeight="1" x14ac:dyDescent="0.45">
      <c r="A53" s="247">
        <v>1</v>
      </c>
      <c r="B53" s="280" t="s">
        <v>134</v>
      </c>
      <c r="C53" s="251"/>
      <c r="D53" s="251"/>
      <c r="E53" s="281"/>
      <c r="F53" s="307">
        <v>14400000</v>
      </c>
      <c r="G53" s="307"/>
      <c r="H53" s="307"/>
      <c r="I53" s="307"/>
      <c r="J53" s="307">
        <f t="shared" ref="J53:J69" si="7">F53*0.1</f>
        <v>1440000</v>
      </c>
      <c r="K53" s="307"/>
      <c r="L53" s="307"/>
      <c r="M53" s="252">
        <f>F53+J53+F54+J54</f>
        <v>31790000</v>
      </c>
      <c r="N53" s="253"/>
      <c r="O53" s="253"/>
      <c r="P53" s="254"/>
      <c r="Q53" s="285" t="s">
        <v>135</v>
      </c>
      <c r="R53" s="286"/>
      <c r="S53" s="286"/>
      <c r="T53" s="287"/>
      <c r="U53" s="285" t="s">
        <v>136</v>
      </c>
      <c r="V53" s="286"/>
      <c r="W53" s="287"/>
      <c r="X53" s="291" t="s">
        <v>47</v>
      </c>
      <c r="Y53" s="293" t="s">
        <v>137</v>
      </c>
      <c r="Z53" s="294"/>
      <c r="AA53" s="295"/>
    </row>
    <row r="54" spans="1:36" ht="37.200000000000003" customHeight="1" x14ac:dyDescent="0.45">
      <c r="A54" s="434"/>
      <c r="B54" s="335"/>
      <c r="C54" s="336"/>
      <c r="D54" s="336"/>
      <c r="E54" s="337"/>
      <c r="F54" s="307">
        <v>14500000</v>
      </c>
      <c r="G54" s="307"/>
      <c r="H54" s="307"/>
      <c r="I54" s="307"/>
      <c r="J54" s="307">
        <f t="shared" si="7"/>
        <v>1450000</v>
      </c>
      <c r="K54" s="307"/>
      <c r="L54" s="307"/>
      <c r="M54" s="458"/>
      <c r="N54" s="459"/>
      <c r="O54" s="459"/>
      <c r="P54" s="460"/>
      <c r="Q54" s="338"/>
      <c r="R54" s="339"/>
      <c r="S54" s="339"/>
      <c r="T54" s="340"/>
      <c r="U54" s="338"/>
      <c r="V54" s="339"/>
      <c r="W54" s="340"/>
      <c r="X54" s="308"/>
      <c r="Y54" s="431"/>
      <c r="Z54" s="432"/>
      <c r="AA54" s="433"/>
    </row>
    <row r="55" spans="1:36" ht="37.200000000000003" customHeight="1" x14ac:dyDescent="0.45">
      <c r="A55" s="447">
        <v>2</v>
      </c>
      <c r="B55" s="448" t="s">
        <v>138</v>
      </c>
      <c r="C55" s="378"/>
      <c r="D55" s="378"/>
      <c r="E55" s="379"/>
      <c r="F55" s="307">
        <v>26500000</v>
      </c>
      <c r="G55" s="307"/>
      <c r="H55" s="307"/>
      <c r="I55" s="307"/>
      <c r="J55" s="307">
        <f t="shared" si="7"/>
        <v>2650000</v>
      </c>
      <c r="K55" s="307"/>
      <c r="L55" s="307"/>
      <c r="M55" s="455">
        <f>F55+J55+F56+J56</f>
        <v>45100000</v>
      </c>
      <c r="N55" s="456"/>
      <c r="O55" s="456"/>
      <c r="P55" s="457"/>
      <c r="Q55" s="330" t="s">
        <v>135</v>
      </c>
      <c r="R55" s="331"/>
      <c r="S55" s="331"/>
      <c r="T55" s="426"/>
      <c r="U55" s="330" t="s">
        <v>83</v>
      </c>
      <c r="V55" s="331"/>
      <c r="W55" s="426"/>
      <c r="X55" s="427" t="s">
        <v>47</v>
      </c>
      <c r="Y55" s="428" t="s">
        <v>227</v>
      </c>
      <c r="Z55" s="429"/>
      <c r="AA55" s="430"/>
    </row>
    <row r="56" spans="1:36" ht="37.200000000000003" customHeight="1" thickBot="1" x14ac:dyDescent="0.5">
      <c r="A56" s="248"/>
      <c r="B56" s="282"/>
      <c r="C56" s="283"/>
      <c r="D56" s="283"/>
      <c r="E56" s="284"/>
      <c r="F56" s="363">
        <v>14500000</v>
      </c>
      <c r="G56" s="364"/>
      <c r="H56" s="364"/>
      <c r="I56" s="365"/>
      <c r="J56" s="363">
        <f t="shared" si="7"/>
        <v>1450000</v>
      </c>
      <c r="K56" s="364"/>
      <c r="L56" s="365"/>
      <c r="M56" s="255"/>
      <c r="N56" s="256"/>
      <c r="O56" s="256"/>
      <c r="P56" s="257"/>
      <c r="Q56" s="288"/>
      <c r="R56" s="289"/>
      <c r="S56" s="289"/>
      <c r="T56" s="290"/>
      <c r="U56" s="288"/>
      <c r="V56" s="289"/>
      <c r="W56" s="290"/>
      <c r="X56" s="292"/>
      <c r="Y56" s="296"/>
      <c r="Z56" s="297"/>
      <c r="AA56" s="298"/>
    </row>
    <row r="57" spans="1:36" ht="37.200000000000003" customHeight="1" thickBot="1" x14ac:dyDescent="0.5">
      <c r="A57" s="249"/>
      <c r="B57" s="249"/>
      <c r="C57" s="249"/>
      <c r="D57" s="249"/>
      <c r="E57" s="249"/>
      <c r="F57" s="249"/>
      <c r="G57" s="249"/>
      <c r="H57" s="249"/>
      <c r="I57" s="249"/>
      <c r="J57" s="249"/>
      <c r="K57" s="249"/>
      <c r="L57" s="249"/>
      <c r="M57" s="249"/>
      <c r="N57" s="249"/>
      <c r="O57" s="249"/>
      <c r="P57" s="249"/>
      <c r="Q57" s="249"/>
      <c r="R57" s="249"/>
      <c r="S57" s="249"/>
      <c r="T57" s="249"/>
      <c r="U57" s="249"/>
      <c r="V57" s="249"/>
      <c r="W57" s="249"/>
      <c r="X57" s="249"/>
      <c r="Y57" s="249"/>
      <c r="Z57" s="249"/>
      <c r="AA57" s="249"/>
    </row>
    <row r="58" spans="1:36" ht="37.200000000000003" customHeight="1" x14ac:dyDescent="0.45">
      <c r="A58" s="31">
        <v>1</v>
      </c>
      <c r="B58" s="435" t="s">
        <v>139</v>
      </c>
      <c r="C58" s="436"/>
      <c r="D58" s="436"/>
      <c r="E58" s="437"/>
      <c r="F58" s="438">
        <v>2980400</v>
      </c>
      <c r="G58" s="439"/>
      <c r="H58" s="439"/>
      <c r="I58" s="440"/>
      <c r="J58" s="438">
        <f t="shared" si="7"/>
        <v>298040</v>
      </c>
      <c r="K58" s="439"/>
      <c r="L58" s="440"/>
      <c r="M58" s="438">
        <f t="shared" ref="M58:M62" si="8">F58+J58</f>
        <v>3278440</v>
      </c>
      <c r="N58" s="439"/>
      <c r="O58" s="439"/>
      <c r="P58" s="440"/>
      <c r="Q58" s="441" t="s">
        <v>71</v>
      </c>
      <c r="R58" s="442"/>
      <c r="S58" s="442"/>
      <c r="T58" s="443"/>
      <c r="U58" s="441" t="s">
        <v>272</v>
      </c>
      <c r="V58" s="442"/>
      <c r="W58" s="443"/>
      <c r="X58" s="80" t="s">
        <v>47</v>
      </c>
      <c r="Y58" s="444" t="s">
        <v>143</v>
      </c>
      <c r="Z58" s="445"/>
      <c r="AA58" s="446"/>
    </row>
    <row r="59" spans="1:36" ht="37.200000000000003" customHeight="1" x14ac:dyDescent="0.45">
      <c r="A59" s="29">
        <v>2</v>
      </c>
      <c r="B59" s="409" t="s">
        <v>145</v>
      </c>
      <c r="C59" s="133"/>
      <c r="D59" s="133"/>
      <c r="E59" s="410"/>
      <c r="F59" s="411">
        <v>691680</v>
      </c>
      <c r="G59" s="412"/>
      <c r="H59" s="412"/>
      <c r="I59" s="413"/>
      <c r="J59" s="411">
        <f t="shared" si="7"/>
        <v>69168</v>
      </c>
      <c r="K59" s="412"/>
      <c r="L59" s="413"/>
      <c r="M59" s="411">
        <f>F59+J59</f>
        <v>760848</v>
      </c>
      <c r="N59" s="412"/>
      <c r="O59" s="412"/>
      <c r="P59" s="413"/>
      <c r="Q59" s="321" t="s">
        <v>234</v>
      </c>
      <c r="R59" s="321"/>
      <c r="S59" s="321"/>
      <c r="T59" s="321"/>
      <c r="U59" s="415" t="s">
        <v>235</v>
      </c>
      <c r="V59" s="416"/>
      <c r="W59" s="417"/>
      <c r="X59" s="74" t="s">
        <v>47</v>
      </c>
      <c r="Y59" s="396" t="s">
        <v>236</v>
      </c>
      <c r="Z59" s="396"/>
      <c r="AA59" s="396"/>
    </row>
    <row r="60" spans="1:36" ht="37.200000000000003" customHeight="1" x14ac:dyDescent="0.45">
      <c r="A60" s="29">
        <v>3</v>
      </c>
      <c r="B60" s="409" t="s">
        <v>146</v>
      </c>
      <c r="C60" s="133"/>
      <c r="D60" s="133"/>
      <c r="E60" s="410"/>
      <c r="F60" s="723">
        <v>234000</v>
      </c>
      <c r="G60" s="723"/>
      <c r="H60" s="723"/>
      <c r="I60" s="723"/>
      <c r="J60" s="414">
        <f t="shared" si="7"/>
        <v>23400</v>
      </c>
      <c r="K60" s="414"/>
      <c r="L60" s="414"/>
      <c r="M60" s="414">
        <f t="shared" si="8"/>
        <v>257400</v>
      </c>
      <c r="N60" s="414"/>
      <c r="O60" s="414"/>
      <c r="P60" s="414"/>
      <c r="Q60" s="321" t="s">
        <v>85</v>
      </c>
      <c r="R60" s="321"/>
      <c r="S60" s="321"/>
      <c r="T60" s="321"/>
      <c r="U60" s="415" t="s">
        <v>273</v>
      </c>
      <c r="V60" s="416"/>
      <c r="W60" s="417"/>
      <c r="X60" s="74" t="s">
        <v>47</v>
      </c>
      <c r="Y60" s="396" t="s">
        <v>147</v>
      </c>
      <c r="Z60" s="396"/>
      <c r="AA60" s="396"/>
      <c r="AJ60" s="26">
        <v>2</v>
      </c>
    </row>
    <row r="61" spans="1:36" ht="37.200000000000003" customHeight="1" x14ac:dyDescent="0.45">
      <c r="A61" s="447">
        <v>4</v>
      </c>
      <c r="B61" s="448" t="s">
        <v>237</v>
      </c>
      <c r="C61" s="378"/>
      <c r="D61" s="378"/>
      <c r="E61" s="379"/>
      <c r="F61" s="307">
        <v>7000000</v>
      </c>
      <c r="G61" s="307"/>
      <c r="H61" s="307"/>
      <c r="I61" s="307"/>
      <c r="J61" s="322">
        <f t="shared" si="7"/>
        <v>700000</v>
      </c>
      <c r="K61" s="322"/>
      <c r="L61" s="322"/>
      <c r="M61" s="322">
        <f t="shared" si="8"/>
        <v>7700000</v>
      </c>
      <c r="N61" s="322"/>
      <c r="O61" s="322"/>
      <c r="P61" s="322"/>
      <c r="Q61" s="330" t="s">
        <v>51</v>
      </c>
      <c r="R61" s="331"/>
      <c r="S61" s="331"/>
      <c r="T61" s="426"/>
      <c r="U61" s="330" t="s">
        <v>225</v>
      </c>
      <c r="V61" s="331"/>
      <c r="W61" s="426"/>
      <c r="X61" s="427" t="s">
        <v>47</v>
      </c>
      <c r="Y61" s="428" t="s">
        <v>226</v>
      </c>
      <c r="Z61" s="429"/>
      <c r="AA61" s="430"/>
    </row>
    <row r="62" spans="1:36" ht="37.200000000000003" customHeight="1" x14ac:dyDescent="0.45">
      <c r="A62" s="434"/>
      <c r="B62" s="335"/>
      <c r="C62" s="336"/>
      <c r="D62" s="336"/>
      <c r="E62" s="337"/>
      <c r="F62" s="307">
        <v>2450000</v>
      </c>
      <c r="G62" s="307"/>
      <c r="H62" s="307"/>
      <c r="I62" s="307"/>
      <c r="J62" s="322">
        <f t="shared" si="7"/>
        <v>245000</v>
      </c>
      <c r="K62" s="322"/>
      <c r="L62" s="322"/>
      <c r="M62" s="322">
        <f t="shared" si="8"/>
        <v>2695000</v>
      </c>
      <c r="N62" s="322"/>
      <c r="O62" s="322"/>
      <c r="P62" s="322"/>
      <c r="Q62" s="338"/>
      <c r="R62" s="339"/>
      <c r="S62" s="339"/>
      <c r="T62" s="340"/>
      <c r="U62" s="338"/>
      <c r="V62" s="339"/>
      <c r="W62" s="340"/>
      <c r="X62" s="308"/>
      <c r="Y62" s="431"/>
      <c r="Z62" s="432"/>
      <c r="AA62" s="433"/>
    </row>
    <row r="63" spans="1:36" ht="37.200000000000003" customHeight="1" x14ac:dyDescent="0.45">
      <c r="A63" s="447">
        <v>5</v>
      </c>
      <c r="B63" s="448" t="s">
        <v>171</v>
      </c>
      <c r="C63" s="378"/>
      <c r="D63" s="378"/>
      <c r="E63" s="379"/>
      <c r="F63" s="307">
        <v>3470000</v>
      </c>
      <c r="G63" s="307"/>
      <c r="H63" s="307"/>
      <c r="I63" s="307"/>
      <c r="J63" s="322">
        <f t="shared" si="7"/>
        <v>347000</v>
      </c>
      <c r="K63" s="322"/>
      <c r="L63" s="322"/>
      <c r="M63" s="449">
        <f>F63+J63+F64+J64</f>
        <v>8107000</v>
      </c>
      <c r="N63" s="450"/>
      <c r="O63" s="450"/>
      <c r="P63" s="451"/>
      <c r="Q63" s="330" t="s">
        <v>112</v>
      </c>
      <c r="R63" s="331"/>
      <c r="S63" s="331"/>
      <c r="T63" s="426"/>
      <c r="U63" s="330" t="s">
        <v>95</v>
      </c>
      <c r="V63" s="331"/>
      <c r="W63" s="426"/>
      <c r="X63" s="427" t="s">
        <v>47</v>
      </c>
      <c r="Y63" s="428" t="s">
        <v>172</v>
      </c>
      <c r="Z63" s="429"/>
      <c r="AA63" s="430"/>
    </row>
    <row r="64" spans="1:36" ht="37.200000000000003" customHeight="1" x14ac:dyDescent="0.45">
      <c r="A64" s="434"/>
      <c r="B64" s="335"/>
      <c r="C64" s="336"/>
      <c r="D64" s="336"/>
      <c r="E64" s="337"/>
      <c r="F64" s="307">
        <v>3900000</v>
      </c>
      <c r="G64" s="307"/>
      <c r="H64" s="307"/>
      <c r="I64" s="307"/>
      <c r="J64" s="322">
        <f t="shared" si="7"/>
        <v>390000</v>
      </c>
      <c r="K64" s="322"/>
      <c r="L64" s="322"/>
      <c r="M64" s="452"/>
      <c r="N64" s="453"/>
      <c r="O64" s="453"/>
      <c r="P64" s="454"/>
      <c r="Q64" s="338"/>
      <c r="R64" s="339"/>
      <c r="S64" s="339"/>
      <c r="T64" s="340"/>
      <c r="U64" s="338"/>
      <c r="V64" s="339"/>
      <c r="W64" s="340"/>
      <c r="X64" s="308"/>
      <c r="Y64" s="431"/>
      <c r="Z64" s="432"/>
      <c r="AA64" s="433"/>
    </row>
    <row r="65" spans="1:39" ht="37.200000000000003" customHeight="1" x14ac:dyDescent="0.45">
      <c r="A65" s="29">
        <v>6</v>
      </c>
      <c r="B65" s="313" t="s">
        <v>264</v>
      </c>
      <c r="C65" s="314"/>
      <c r="D65" s="314"/>
      <c r="E65" s="315"/>
      <c r="F65" s="307">
        <v>3460000</v>
      </c>
      <c r="G65" s="307"/>
      <c r="H65" s="307"/>
      <c r="I65" s="307"/>
      <c r="J65" s="653">
        <f t="shared" si="7"/>
        <v>346000</v>
      </c>
      <c r="K65" s="654"/>
      <c r="L65" s="655"/>
      <c r="M65" s="332">
        <f>F65+J65</f>
        <v>3806000</v>
      </c>
      <c r="N65" s="333"/>
      <c r="O65" s="333"/>
      <c r="P65" s="334"/>
      <c r="Q65" s="317" t="s">
        <v>85</v>
      </c>
      <c r="R65" s="318"/>
      <c r="S65" s="318"/>
      <c r="T65" s="319"/>
      <c r="U65" s="317" t="s">
        <v>86</v>
      </c>
      <c r="V65" s="318"/>
      <c r="W65" s="319"/>
      <c r="X65" s="30" t="s">
        <v>47</v>
      </c>
      <c r="Y65" s="353" t="s">
        <v>87</v>
      </c>
      <c r="Z65" s="354"/>
      <c r="AA65" s="355"/>
    </row>
    <row r="66" spans="1:39" ht="37.200000000000003" customHeight="1" x14ac:dyDescent="0.45">
      <c r="A66" s="54">
        <v>7</v>
      </c>
      <c r="B66" s="313" t="s">
        <v>265</v>
      </c>
      <c r="C66" s="314"/>
      <c r="D66" s="314"/>
      <c r="E66" s="315"/>
      <c r="F66" s="307">
        <v>272800</v>
      </c>
      <c r="G66" s="307"/>
      <c r="H66" s="307"/>
      <c r="I66" s="307"/>
      <c r="J66" s="653">
        <f t="shared" si="7"/>
        <v>27280</v>
      </c>
      <c r="K66" s="654"/>
      <c r="L66" s="655"/>
      <c r="M66" s="452">
        <f>F66+J66</f>
        <v>300080</v>
      </c>
      <c r="N66" s="453"/>
      <c r="O66" s="453"/>
      <c r="P66" s="454"/>
      <c r="Q66" s="317" t="s">
        <v>52</v>
      </c>
      <c r="R66" s="318"/>
      <c r="S66" s="318"/>
      <c r="T66" s="319"/>
      <c r="U66" s="317" t="s">
        <v>80</v>
      </c>
      <c r="V66" s="318"/>
      <c r="W66" s="319"/>
      <c r="X66" s="30" t="s">
        <v>47</v>
      </c>
      <c r="Y66" s="353" t="s">
        <v>81</v>
      </c>
      <c r="Z66" s="354"/>
      <c r="AA66" s="355"/>
    </row>
    <row r="67" spans="1:39" ht="37.200000000000003" customHeight="1" x14ac:dyDescent="0.45">
      <c r="A67" s="29">
        <v>8</v>
      </c>
      <c r="B67" s="409" t="s">
        <v>154</v>
      </c>
      <c r="C67" s="133"/>
      <c r="D67" s="133"/>
      <c r="E67" s="410"/>
      <c r="F67" s="723">
        <v>320130</v>
      </c>
      <c r="G67" s="723"/>
      <c r="H67" s="723"/>
      <c r="I67" s="723"/>
      <c r="J67" s="414">
        <v>29930</v>
      </c>
      <c r="K67" s="414"/>
      <c r="L67" s="414"/>
      <c r="M67" s="414">
        <f>F67+J67</f>
        <v>350060</v>
      </c>
      <c r="N67" s="414"/>
      <c r="O67" s="414"/>
      <c r="P67" s="414"/>
      <c r="Q67" s="419" t="s">
        <v>155</v>
      </c>
      <c r="R67" s="419"/>
      <c r="S67" s="419"/>
      <c r="T67" s="419"/>
      <c r="U67" s="420" t="s">
        <v>156</v>
      </c>
      <c r="V67" s="421"/>
      <c r="W67" s="422"/>
      <c r="X67" s="78" t="s">
        <v>47</v>
      </c>
      <c r="Y67" s="418" t="s">
        <v>157</v>
      </c>
      <c r="Z67" s="418"/>
      <c r="AA67" s="418"/>
    </row>
    <row r="68" spans="1:39" ht="37.200000000000003" customHeight="1" x14ac:dyDescent="0.45">
      <c r="A68" s="54">
        <v>9</v>
      </c>
      <c r="B68" s="409" t="s">
        <v>140</v>
      </c>
      <c r="C68" s="133"/>
      <c r="D68" s="133"/>
      <c r="E68" s="410"/>
      <c r="F68" s="723">
        <f>M68/1.1</f>
        <v>81818.181818181809</v>
      </c>
      <c r="G68" s="723"/>
      <c r="H68" s="723"/>
      <c r="I68" s="723"/>
      <c r="J68" s="414">
        <f t="shared" si="7"/>
        <v>8181.8181818181811</v>
      </c>
      <c r="K68" s="414"/>
      <c r="L68" s="414"/>
      <c r="M68" s="414">
        <v>90000</v>
      </c>
      <c r="N68" s="414"/>
      <c r="O68" s="414"/>
      <c r="P68" s="414"/>
      <c r="Q68" s="321" t="s">
        <v>51</v>
      </c>
      <c r="R68" s="321"/>
      <c r="S68" s="321"/>
      <c r="T68" s="321"/>
      <c r="U68" s="415" t="s">
        <v>141</v>
      </c>
      <c r="V68" s="416"/>
      <c r="W68" s="417"/>
      <c r="X68" s="74" t="s">
        <v>47</v>
      </c>
      <c r="Y68" s="396" t="s">
        <v>142</v>
      </c>
      <c r="Z68" s="396"/>
      <c r="AA68" s="396"/>
    </row>
    <row r="69" spans="1:39" ht="37.200000000000003" customHeight="1" x14ac:dyDescent="0.45">
      <c r="A69" s="29">
        <v>10</v>
      </c>
      <c r="B69" s="409" t="s">
        <v>148</v>
      </c>
      <c r="C69" s="133"/>
      <c r="D69" s="133"/>
      <c r="E69" s="410"/>
      <c r="F69" s="723">
        <v>97700</v>
      </c>
      <c r="G69" s="723"/>
      <c r="H69" s="723"/>
      <c r="I69" s="723"/>
      <c r="J69" s="414">
        <f t="shared" si="7"/>
        <v>9770</v>
      </c>
      <c r="K69" s="414"/>
      <c r="L69" s="414"/>
      <c r="M69" s="414">
        <f>F69+J69</f>
        <v>107470</v>
      </c>
      <c r="N69" s="414"/>
      <c r="O69" s="414"/>
      <c r="P69" s="414"/>
      <c r="Q69" s="321" t="s">
        <v>135</v>
      </c>
      <c r="R69" s="321"/>
      <c r="S69" s="321"/>
      <c r="T69" s="321"/>
      <c r="U69" s="415" t="s">
        <v>149</v>
      </c>
      <c r="V69" s="416"/>
      <c r="W69" s="417"/>
      <c r="X69" s="74" t="s">
        <v>66</v>
      </c>
      <c r="Y69" s="396" t="s">
        <v>306</v>
      </c>
      <c r="Z69" s="396"/>
      <c r="AA69" s="396"/>
    </row>
    <row r="70" spans="1:39" ht="37.200000000000003" customHeight="1" thickBot="1" x14ac:dyDescent="0.5">
      <c r="A70" s="33">
        <v>11</v>
      </c>
      <c r="B70" s="397" t="s">
        <v>144</v>
      </c>
      <c r="C70" s="398"/>
      <c r="D70" s="398"/>
      <c r="E70" s="399"/>
      <c r="F70" s="403">
        <v>724100</v>
      </c>
      <c r="G70" s="403"/>
      <c r="H70" s="403"/>
      <c r="I70" s="403"/>
      <c r="J70" s="403">
        <v>65850</v>
      </c>
      <c r="K70" s="403"/>
      <c r="L70" s="403"/>
      <c r="M70" s="403">
        <f>F70+J70</f>
        <v>789950</v>
      </c>
      <c r="N70" s="403"/>
      <c r="O70" s="403"/>
      <c r="P70" s="403"/>
      <c r="Q70" s="404" t="s">
        <v>151</v>
      </c>
      <c r="R70" s="404"/>
      <c r="S70" s="404"/>
      <c r="T70" s="404"/>
      <c r="U70" s="405" t="s">
        <v>152</v>
      </c>
      <c r="V70" s="406"/>
      <c r="W70" s="407"/>
      <c r="X70" s="79" t="s">
        <v>66</v>
      </c>
      <c r="Y70" s="408" t="s">
        <v>307</v>
      </c>
      <c r="Z70" s="408"/>
      <c r="AA70" s="408"/>
    </row>
    <row r="71" spans="1:39" ht="37.200000000000003" customHeight="1" thickBot="1" x14ac:dyDescent="0.5">
      <c r="F71" s="389">
        <f>SUM(F58:F70)</f>
        <v>25682628.181818184</v>
      </c>
      <c r="G71" s="390"/>
      <c r="H71" s="390"/>
      <c r="I71" s="391"/>
      <c r="J71" s="389">
        <f>SUM(J58:J70)</f>
        <v>2559619.8181818184</v>
      </c>
      <c r="K71" s="390"/>
      <c r="L71" s="391"/>
      <c r="M71" s="392">
        <f>SUM(M58:M70)</f>
        <v>28242248</v>
      </c>
      <c r="N71" s="392"/>
      <c r="O71" s="392"/>
      <c r="P71" s="393"/>
    </row>
    <row r="72" spans="1:39" ht="33" customHeight="1" thickBot="1" x14ac:dyDescent="0.55000000000000004">
      <c r="F72" s="26"/>
      <c r="G72" s="26"/>
      <c r="H72" s="26"/>
      <c r="I72" s="26"/>
      <c r="P72" s="650" t="s">
        <v>173</v>
      </c>
      <c r="Q72" s="650"/>
      <c r="R72" s="650"/>
      <c r="S72" s="650"/>
      <c r="T72" s="651" t="s">
        <v>45</v>
      </c>
      <c r="U72" s="651"/>
      <c r="V72" s="651"/>
      <c r="W72" s="651"/>
      <c r="X72" s="652" t="s">
        <v>314</v>
      </c>
      <c r="Y72" s="652"/>
      <c r="Z72" s="652"/>
      <c r="AA72" s="652"/>
    </row>
    <row r="73" spans="1:39" ht="33" customHeight="1" x14ac:dyDescent="0.45">
      <c r="A73" s="163" t="s">
        <v>158</v>
      </c>
      <c r="B73" s="164"/>
      <c r="C73" s="164"/>
      <c r="D73" s="164"/>
      <c r="E73" s="164"/>
      <c r="F73" s="644">
        <f>M49</f>
        <v>36090008.799999997</v>
      </c>
      <c r="G73" s="645"/>
      <c r="H73" s="645"/>
      <c r="I73" s="646"/>
      <c r="L73" s="174" t="s">
        <v>165</v>
      </c>
      <c r="M73" s="220" t="s">
        <v>174</v>
      </c>
      <c r="N73" s="221"/>
      <c r="O73" s="222"/>
      <c r="P73" s="647">
        <v>2272727</v>
      </c>
      <c r="Q73" s="648"/>
      <c r="R73" s="648"/>
      <c r="S73" s="649"/>
      <c r="T73" s="580">
        <f>P73*0.1</f>
        <v>227272.7</v>
      </c>
      <c r="U73" s="581"/>
      <c r="V73" s="581"/>
      <c r="W73" s="582"/>
      <c r="X73" s="628">
        <f t="shared" ref="X73:X79" si="9">P73+T73</f>
        <v>2499999.7000000002</v>
      </c>
      <c r="Y73" s="579"/>
      <c r="Z73" s="579"/>
      <c r="AA73" s="629"/>
    </row>
    <row r="74" spans="1:39" ht="33" customHeight="1" thickBot="1" x14ac:dyDescent="0.5">
      <c r="A74" s="160" t="s">
        <v>159</v>
      </c>
      <c r="B74" s="161"/>
      <c r="C74" s="161"/>
      <c r="D74" s="161"/>
      <c r="E74" s="161"/>
      <c r="F74" s="630">
        <f>M71+M53+M55</f>
        <v>105132248</v>
      </c>
      <c r="G74" s="631"/>
      <c r="H74" s="631"/>
      <c r="I74" s="632"/>
      <c r="L74" s="219"/>
      <c r="M74" s="215" t="s">
        <v>175</v>
      </c>
      <c r="N74" s="216"/>
      <c r="O74" s="167"/>
      <c r="P74" s="610">
        <v>46620000</v>
      </c>
      <c r="Q74" s="333"/>
      <c r="R74" s="333"/>
      <c r="S74" s="611"/>
      <c r="T74" s="612">
        <f>P74*0.1</f>
        <v>4662000</v>
      </c>
      <c r="U74" s="613"/>
      <c r="V74" s="613"/>
      <c r="W74" s="614"/>
      <c r="X74" s="615">
        <f t="shared" si="9"/>
        <v>51282000</v>
      </c>
      <c r="Y74" s="549"/>
      <c r="Z74" s="549"/>
      <c r="AA74" s="616"/>
    </row>
    <row r="75" spans="1:39" ht="33" customHeight="1" thickBot="1" x14ac:dyDescent="0.5">
      <c r="A75" s="64"/>
      <c r="B75" s="64"/>
      <c r="C75" s="64"/>
      <c r="D75" s="64"/>
      <c r="E75" s="64"/>
      <c r="F75" s="604">
        <f>SUM(F73:F74)</f>
        <v>141222256.80000001</v>
      </c>
      <c r="G75" s="605"/>
      <c r="H75" s="605"/>
      <c r="I75" s="606"/>
      <c r="L75" s="219"/>
      <c r="M75" s="215" t="s">
        <v>176</v>
      </c>
      <c r="N75" s="216"/>
      <c r="O75" s="167"/>
      <c r="P75" s="610">
        <v>31244306</v>
      </c>
      <c r="Q75" s="333"/>
      <c r="R75" s="333"/>
      <c r="S75" s="611"/>
      <c r="T75" s="612">
        <f>ROUNDDOWN(P75*0.1,0)</f>
        <v>3124430</v>
      </c>
      <c r="U75" s="613"/>
      <c r="V75" s="613"/>
      <c r="W75" s="614"/>
      <c r="X75" s="615">
        <f t="shared" si="9"/>
        <v>34368736</v>
      </c>
      <c r="Y75" s="549"/>
      <c r="Z75" s="549"/>
      <c r="AA75" s="616"/>
    </row>
    <row r="76" spans="1:39" ht="33" customHeight="1" x14ac:dyDescent="0.45">
      <c r="A76" s="66"/>
      <c r="B76" s="66"/>
      <c r="C76" s="66"/>
      <c r="D76" s="66"/>
      <c r="E76" s="66"/>
      <c r="F76" s="66"/>
      <c r="G76" s="66"/>
      <c r="H76" s="66"/>
      <c r="I76" s="66"/>
      <c r="L76" s="219"/>
      <c r="M76" s="215" t="s">
        <v>177</v>
      </c>
      <c r="N76" s="216"/>
      <c r="O76" s="167"/>
      <c r="P76" s="610">
        <v>611600</v>
      </c>
      <c r="Q76" s="333"/>
      <c r="R76" s="333"/>
      <c r="S76" s="611"/>
      <c r="T76" s="612">
        <v>57200</v>
      </c>
      <c r="U76" s="613"/>
      <c r="V76" s="613"/>
      <c r="W76" s="614"/>
      <c r="X76" s="615">
        <f t="shared" si="9"/>
        <v>668800</v>
      </c>
      <c r="Y76" s="549"/>
      <c r="Z76" s="549"/>
      <c r="AA76" s="616"/>
    </row>
    <row r="77" spans="1:39" ht="33" customHeight="1" x14ac:dyDescent="0.45">
      <c r="A77" s="572" t="s">
        <v>160</v>
      </c>
      <c r="B77" s="626"/>
      <c r="C77" s="626"/>
      <c r="D77" s="626"/>
      <c r="E77" s="573"/>
      <c r="F77" s="609">
        <v>1369039</v>
      </c>
      <c r="G77" s="540"/>
      <c r="H77" s="540"/>
      <c r="I77" s="541"/>
      <c r="L77" s="219"/>
      <c r="M77" s="215" t="s">
        <v>178</v>
      </c>
      <c r="N77" s="216"/>
      <c r="O77" s="167"/>
      <c r="P77" s="610">
        <v>266200</v>
      </c>
      <c r="Q77" s="333"/>
      <c r="R77" s="333"/>
      <c r="S77" s="611"/>
      <c r="T77" s="612">
        <f t="shared" ref="T77" si="10">P77*0.1</f>
        <v>26620</v>
      </c>
      <c r="U77" s="613"/>
      <c r="V77" s="613"/>
      <c r="W77" s="614"/>
      <c r="X77" s="615">
        <f t="shared" si="9"/>
        <v>292820</v>
      </c>
      <c r="Y77" s="549"/>
      <c r="Z77" s="549"/>
      <c r="AA77" s="616"/>
    </row>
    <row r="78" spans="1:39" ht="33" customHeight="1" x14ac:dyDescent="0.45">
      <c r="A78" s="574"/>
      <c r="B78" s="139"/>
      <c r="C78" s="139"/>
      <c r="D78" s="139"/>
      <c r="E78" s="575"/>
      <c r="F78" s="609">
        <v>1733828</v>
      </c>
      <c r="G78" s="540"/>
      <c r="H78" s="540"/>
      <c r="I78" s="541"/>
      <c r="L78" s="219"/>
      <c r="M78" s="215" t="s">
        <v>179</v>
      </c>
      <c r="N78" s="216"/>
      <c r="O78" s="167"/>
      <c r="P78" s="610">
        <v>900350</v>
      </c>
      <c r="Q78" s="333"/>
      <c r="R78" s="333"/>
      <c r="S78" s="611"/>
      <c r="T78" s="612">
        <v>86075</v>
      </c>
      <c r="U78" s="613"/>
      <c r="V78" s="613"/>
      <c r="W78" s="614"/>
      <c r="X78" s="615">
        <f t="shared" si="9"/>
        <v>986425</v>
      </c>
      <c r="Y78" s="549"/>
      <c r="Z78" s="549"/>
      <c r="AA78" s="616"/>
    </row>
    <row r="79" spans="1:39" ht="33" customHeight="1" thickBot="1" x14ac:dyDescent="0.5">
      <c r="A79" s="574"/>
      <c r="B79" s="139"/>
      <c r="C79" s="139"/>
      <c r="D79" s="139"/>
      <c r="E79" s="575"/>
      <c r="F79" s="609">
        <v>3954948</v>
      </c>
      <c r="G79" s="540"/>
      <c r="H79" s="540"/>
      <c r="I79" s="541"/>
      <c r="L79" s="219"/>
      <c r="M79" s="215" t="s">
        <v>180</v>
      </c>
      <c r="N79" s="216"/>
      <c r="O79" s="167"/>
      <c r="P79" s="610">
        <v>1340000</v>
      </c>
      <c r="Q79" s="333"/>
      <c r="R79" s="333"/>
      <c r="S79" s="611"/>
      <c r="T79" s="612">
        <f>P79*0.1</f>
        <v>134000</v>
      </c>
      <c r="U79" s="613"/>
      <c r="V79" s="613"/>
      <c r="W79" s="614"/>
      <c r="X79" s="615">
        <f t="shared" si="9"/>
        <v>1474000</v>
      </c>
      <c r="Y79" s="549"/>
      <c r="Z79" s="549"/>
      <c r="AA79" s="616"/>
    </row>
    <row r="80" spans="1:39" ht="33" customHeight="1" thickBot="1" x14ac:dyDescent="0.5">
      <c r="A80" s="574"/>
      <c r="B80" s="139"/>
      <c r="C80" s="139"/>
      <c r="D80" s="139"/>
      <c r="E80" s="575"/>
      <c r="F80" s="609">
        <v>988710</v>
      </c>
      <c r="G80" s="540"/>
      <c r="H80" s="540"/>
      <c r="I80" s="541"/>
      <c r="L80" s="219"/>
      <c r="M80" s="736" t="s">
        <v>193</v>
      </c>
      <c r="N80" s="626"/>
      <c r="O80" s="573"/>
      <c r="P80" s="610">
        <v>1330000</v>
      </c>
      <c r="Q80" s="333"/>
      <c r="R80" s="333"/>
      <c r="S80" s="611"/>
      <c r="T80" s="612">
        <f>P80*0.1</f>
        <v>133000</v>
      </c>
      <c r="U80" s="613"/>
      <c r="V80" s="613"/>
      <c r="W80" s="614"/>
      <c r="X80" s="620">
        <f>P80+T80+P81</f>
        <v>1483830</v>
      </c>
      <c r="Y80" s="621"/>
      <c r="Z80" s="621"/>
      <c r="AA80" s="622"/>
      <c r="AI80" s="595">
        <v>9836925</v>
      </c>
      <c r="AJ80" s="596"/>
      <c r="AK80" s="596"/>
      <c r="AL80" s="596"/>
      <c r="AM80" s="597"/>
    </row>
    <row r="81" spans="1:48" ht="33" customHeight="1" thickBot="1" x14ac:dyDescent="0.5">
      <c r="A81" s="576"/>
      <c r="B81" s="627"/>
      <c r="C81" s="627"/>
      <c r="D81" s="627"/>
      <c r="E81" s="577"/>
      <c r="F81" s="598">
        <v>1122964</v>
      </c>
      <c r="G81" s="599"/>
      <c r="H81" s="599"/>
      <c r="I81" s="600"/>
      <c r="L81" s="219"/>
      <c r="M81" s="691"/>
      <c r="N81" s="627"/>
      <c r="O81" s="577"/>
      <c r="P81" s="548">
        <v>20830</v>
      </c>
      <c r="Q81" s="549"/>
      <c r="R81" s="549"/>
      <c r="S81" s="550"/>
      <c r="T81" s="601" t="s">
        <v>207</v>
      </c>
      <c r="U81" s="602"/>
      <c r="V81" s="602"/>
      <c r="W81" s="603"/>
      <c r="X81" s="623"/>
      <c r="Y81" s="624"/>
      <c r="Z81" s="624"/>
      <c r="AA81" s="625"/>
    </row>
    <row r="82" spans="1:48" ht="33" customHeight="1" thickBot="1" x14ac:dyDescent="0.5">
      <c r="A82" s="63"/>
      <c r="B82" s="63"/>
      <c r="C82" s="63"/>
      <c r="D82" s="63"/>
      <c r="E82" s="63"/>
      <c r="F82" s="604">
        <f>SUM(F77:F81)</f>
        <v>9169489</v>
      </c>
      <c r="G82" s="605"/>
      <c r="H82" s="605"/>
      <c r="I82" s="606"/>
      <c r="L82" s="175"/>
      <c r="M82" s="587" t="s">
        <v>288</v>
      </c>
      <c r="N82" s="588"/>
      <c r="O82" s="589"/>
      <c r="P82" s="590">
        <v>32836653</v>
      </c>
      <c r="Q82" s="591"/>
      <c r="R82" s="591"/>
      <c r="S82" s="592"/>
      <c r="T82" s="592">
        <f>P82*0.1</f>
        <v>3283665.3000000003</v>
      </c>
      <c r="U82" s="607"/>
      <c r="V82" s="607"/>
      <c r="W82" s="608"/>
      <c r="X82" s="594">
        <f>P82+T82</f>
        <v>36120318.299999997</v>
      </c>
      <c r="Y82" s="591"/>
      <c r="Z82" s="591"/>
      <c r="AA82" s="593"/>
      <c r="AB82" s="560">
        <v>20</v>
      </c>
      <c r="AC82" s="561"/>
      <c r="AD82" s="561"/>
      <c r="AE82" s="562"/>
      <c r="AI82" s="586" t="s">
        <v>324</v>
      </c>
      <c r="AJ82" s="586"/>
      <c r="AK82" s="563">
        <v>3200000</v>
      </c>
      <c r="AL82" s="563"/>
      <c r="AM82" s="563"/>
      <c r="AN82" s="563"/>
      <c r="AO82" s="571">
        <v>2200000</v>
      </c>
      <c r="AP82" s="571"/>
      <c r="AQ82" s="571"/>
      <c r="AR82" s="571"/>
      <c r="AS82" s="571">
        <v>1000000</v>
      </c>
      <c r="AT82" s="571"/>
      <c r="AU82" s="571"/>
      <c r="AV82" s="571"/>
    </row>
    <row r="83" spans="1:48" ht="33" customHeight="1" thickBot="1" x14ac:dyDescent="0.5">
      <c r="A83" s="572" t="s">
        <v>161</v>
      </c>
      <c r="B83" s="573"/>
      <c r="C83" s="159" t="s">
        <v>162</v>
      </c>
      <c r="D83" s="159"/>
      <c r="E83" s="159"/>
      <c r="F83" s="551">
        <v>1557861</v>
      </c>
      <c r="G83" s="551"/>
      <c r="H83" s="551"/>
      <c r="I83" s="552"/>
      <c r="L83" s="174" t="s">
        <v>170</v>
      </c>
      <c r="M83" s="220"/>
      <c r="N83" s="221"/>
      <c r="O83" s="222"/>
      <c r="P83" s="578">
        <v>52389194</v>
      </c>
      <c r="Q83" s="579"/>
      <c r="R83" s="579"/>
      <c r="S83" s="580"/>
      <c r="T83" s="580">
        <f>P83*0.1</f>
        <v>5238919.4000000004</v>
      </c>
      <c r="U83" s="581"/>
      <c r="V83" s="581"/>
      <c r="W83" s="582"/>
      <c r="X83" s="583">
        <f>P83+T83</f>
        <v>57628113.399999999</v>
      </c>
      <c r="Y83" s="584"/>
      <c r="Z83" s="584"/>
      <c r="AA83" s="585"/>
      <c r="AB83" s="91"/>
      <c r="AC83" s="91"/>
      <c r="AD83" s="91"/>
      <c r="AE83" s="91"/>
      <c r="AI83" s="586" t="s">
        <v>325</v>
      </c>
      <c r="AJ83" s="586"/>
      <c r="AK83" s="563">
        <v>5000000</v>
      </c>
      <c r="AL83" s="563"/>
      <c r="AM83" s="563"/>
      <c r="AN83" s="563"/>
      <c r="AO83" s="571">
        <v>5000000</v>
      </c>
      <c r="AP83" s="571"/>
      <c r="AQ83" s="571"/>
      <c r="AR83" s="571"/>
    </row>
    <row r="84" spans="1:48" ht="33" customHeight="1" thickBot="1" x14ac:dyDescent="0.5">
      <c r="A84" s="574"/>
      <c r="B84" s="575"/>
      <c r="C84" s="159"/>
      <c r="D84" s="159"/>
      <c r="E84" s="159"/>
      <c r="F84" s="540">
        <v>316680</v>
      </c>
      <c r="G84" s="540"/>
      <c r="H84" s="540"/>
      <c r="I84" s="541"/>
      <c r="L84" s="175"/>
      <c r="M84" s="587"/>
      <c r="N84" s="588"/>
      <c r="O84" s="589"/>
      <c r="P84" s="590">
        <v>5000000</v>
      </c>
      <c r="Q84" s="591"/>
      <c r="R84" s="591"/>
      <c r="S84" s="592"/>
      <c r="T84" s="590">
        <f>P84*0.1</f>
        <v>500000</v>
      </c>
      <c r="U84" s="591"/>
      <c r="V84" s="591"/>
      <c r="W84" s="593"/>
      <c r="X84" s="594">
        <f>P84+T84</f>
        <v>5500000</v>
      </c>
      <c r="Y84" s="591"/>
      <c r="Z84" s="591"/>
      <c r="AA84" s="593"/>
      <c r="AB84" s="560">
        <f>T83+T84</f>
        <v>5738919.4000000004</v>
      </c>
      <c r="AC84" s="561"/>
      <c r="AD84" s="561"/>
      <c r="AE84" s="562"/>
      <c r="AK84" s="563">
        <v>3000000</v>
      </c>
      <c r="AL84" s="563"/>
      <c r="AM84" s="563"/>
      <c r="AN84" s="563"/>
      <c r="AO84" s="564">
        <f>SUM(AO82:AO83)</f>
        <v>7200000</v>
      </c>
      <c r="AP84" s="565"/>
      <c r="AQ84" s="565"/>
      <c r="AR84" s="565"/>
    </row>
    <row r="85" spans="1:48" ht="33" customHeight="1" thickBot="1" x14ac:dyDescent="0.5">
      <c r="A85" s="574"/>
      <c r="B85" s="575"/>
      <c r="C85" s="159" t="s">
        <v>163</v>
      </c>
      <c r="D85" s="159"/>
      <c r="E85" s="159"/>
      <c r="F85" s="540">
        <v>184416</v>
      </c>
      <c r="G85" s="540"/>
      <c r="H85" s="540"/>
      <c r="I85" s="541"/>
      <c r="L85" s="35"/>
      <c r="M85" s="61"/>
      <c r="N85" s="40"/>
      <c r="O85" s="566">
        <f>SUM(P73:P84)</f>
        <v>174831860</v>
      </c>
      <c r="P85" s="392"/>
      <c r="Q85" s="392"/>
      <c r="R85" s="392"/>
      <c r="S85" s="567"/>
      <c r="T85" s="392">
        <f>SUM(T73:T84)</f>
        <v>17473182.399999999</v>
      </c>
      <c r="U85" s="392"/>
      <c r="V85" s="392"/>
      <c r="W85" s="393"/>
      <c r="X85" s="557"/>
      <c r="Y85" s="558"/>
      <c r="Z85" s="558"/>
      <c r="AA85" s="559"/>
      <c r="AO85" s="568">
        <f>AI80-AO84</f>
        <v>2636925</v>
      </c>
      <c r="AP85" s="569"/>
      <c r="AQ85" s="569"/>
      <c r="AR85" s="570"/>
    </row>
    <row r="86" spans="1:48" ht="33" customHeight="1" x14ac:dyDescent="0.45">
      <c r="A86" s="574"/>
      <c r="B86" s="575"/>
      <c r="C86" s="159" t="s">
        <v>164</v>
      </c>
      <c r="D86" s="159"/>
      <c r="E86" s="159"/>
      <c r="F86" s="540">
        <v>1580046</v>
      </c>
      <c r="G86" s="540"/>
      <c r="H86" s="540"/>
      <c r="I86" s="541"/>
      <c r="N86" s="62"/>
      <c r="O86" s="62"/>
      <c r="P86" s="62"/>
      <c r="V86" s="37"/>
      <c r="W86" s="37"/>
      <c r="X86" s="39"/>
      <c r="Y86" s="39"/>
      <c r="Z86" s="26"/>
      <c r="AA86" s="26"/>
    </row>
    <row r="87" spans="1:48" ht="33" customHeight="1" x14ac:dyDescent="0.45">
      <c r="A87" s="574"/>
      <c r="B87" s="575"/>
      <c r="C87" s="159" t="s">
        <v>257</v>
      </c>
      <c r="D87" s="159"/>
      <c r="E87" s="159"/>
      <c r="F87" s="540">
        <v>461442</v>
      </c>
      <c r="G87" s="540"/>
      <c r="H87" s="540"/>
      <c r="I87" s="541"/>
      <c r="N87" s="62"/>
      <c r="O87" s="62"/>
      <c r="P87" s="62"/>
      <c r="V87" s="37"/>
      <c r="W87" s="37"/>
      <c r="X87" s="26"/>
      <c r="Y87" s="26"/>
      <c r="Z87" s="26"/>
      <c r="AA87" s="26"/>
    </row>
    <row r="88" spans="1:48" ht="33" customHeight="1" x14ac:dyDescent="0.45">
      <c r="A88" s="574"/>
      <c r="B88" s="575"/>
      <c r="C88" s="159" t="s">
        <v>255</v>
      </c>
      <c r="D88" s="159"/>
      <c r="E88" s="159"/>
      <c r="F88" s="540">
        <v>81411</v>
      </c>
      <c r="G88" s="540"/>
      <c r="H88" s="540"/>
      <c r="I88" s="541"/>
      <c r="N88" s="62"/>
      <c r="O88" s="62"/>
      <c r="P88" s="62"/>
      <c r="V88" s="37"/>
      <c r="W88" s="37"/>
      <c r="X88" s="37"/>
      <c r="Y88" s="35"/>
      <c r="Z88" s="26"/>
      <c r="AA88" s="26"/>
    </row>
    <row r="89" spans="1:48" ht="33" customHeight="1" thickBot="1" x14ac:dyDescent="0.7">
      <c r="A89" s="574"/>
      <c r="B89" s="575"/>
      <c r="C89" s="159" t="s">
        <v>259</v>
      </c>
      <c r="D89" s="159"/>
      <c r="E89" s="159"/>
      <c r="F89" s="540">
        <v>215711</v>
      </c>
      <c r="G89" s="540"/>
      <c r="H89" s="540"/>
      <c r="I89" s="541"/>
      <c r="K89" s="553" t="s">
        <v>167</v>
      </c>
      <c r="L89" s="553"/>
      <c r="M89" s="553"/>
      <c r="N89" s="553"/>
      <c r="O89" s="553"/>
      <c r="P89" s="51"/>
      <c r="Q89" s="553" t="s">
        <v>168</v>
      </c>
      <c r="R89" s="553"/>
      <c r="S89" s="553"/>
      <c r="T89" s="553"/>
      <c r="U89" s="553"/>
      <c r="V89" s="38"/>
      <c r="W89" s="553" t="s">
        <v>169</v>
      </c>
      <c r="X89" s="553"/>
      <c r="Y89" s="553"/>
      <c r="Z89" s="553"/>
      <c r="AA89" s="553"/>
    </row>
    <row r="90" spans="1:48" ht="33" customHeight="1" x14ac:dyDescent="0.45">
      <c r="A90" s="574"/>
      <c r="B90" s="575"/>
      <c r="C90" s="159" t="s">
        <v>258</v>
      </c>
      <c r="D90" s="159"/>
      <c r="E90" s="159"/>
      <c r="F90" s="540">
        <v>183540</v>
      </c>
      <c r="G90" s="540"/>
      <c r="H90" s="540"/>
      <c r="I90" s="541"/>
      <c r="K90" s="717">
        <f>J94+F82+F75</f>
        <v>160290160.80000001</v>
      </c>
      <c r="L90" s="718"/>
      <c r="M90" s="718"/>
      <c r="N90" s="718"/>
      <c r="O90" s="719"/>
      <c r="Q90" s="717">
        <f>O85</f>
        <v>174831860</v>
      </c>
      <c r="R90" s="718"/>
      <c r="S90" s="718"/>
      <c r="T90" s="718"/>
      <c r="U90" s="719"/>
      <c r="V90" s="38"/>
      <c r="W90" s="717">
        <f>Q90-K90</f>
        <v>14541699.199999988</v>
      </c>
      <c r="X90" s="718"/>
      <c r="Y90" s="718"/>
      <c r="Z90" s="718"/>
      <c r="AA90" s="719"/>
    </row>
    <row r="91" spans="1:48" ht="33" customHeight="1" thickBot="1" x14ac:dyDescent="0.5">
      <c r="A91" s="574"/>
      <c r="B91" s="575"/>
      <c r="C91" s="159" t="s">
        <v>263</v>
      </c>
      <c r="D91" s="159"/>
      <c r="E91" s="159"/>
      <c r="F91" s="540">
        <v>533803</v>
      </c>
      <c r="G91" s="540"/>
      <c r="H91" s="540"/>
      <c r="I91" s="541"/>
      <c r="K91" s="720"/>
      <c r="L91" s="721"/>
      <c r="M91" s="721"/>
      <c r="N91" s="721"/>
      <c r="O91" s="722"/>
      <c r="Q91" s="720"/>
      <c r="R91" s="721"/>
      <c r="S91" s="721"/>
      <c r="T91" s="721"/>
      <c r="U91" s="722"/>
      <c r="V91" s="38"/>
      <c r="W91" s="720"/>
      <c r="X91" s="721"/>
      <c r="Y91" s="721"/>
      <c r="Z91" s="721"/>
      <c r="AA91" s="722"/>
    </row>
    <row r="92" spans="1:48" ht="33" customHeight="1" thickBot="1" x14ac:dyDescent="0.7">
      <c r="A92" s="574"/>
      <c r="B92" s="575"/>
      <c r="C92" s="128" t="s">
        <v>298</v>
      </c>
      <c r="D92" s="129"/>
      <c r="E92" s="130"/>
      <c r="F92" s="548">
        <v>18310</v>
      </c>
      <c r="G92" s="549"/>
      <c r="H92" s="549"/>
      <c r="I92" s="550"/>
      <c r="J92" s="65"/>
      <c r="K92" s="65"/>
      <c r="L92" s="65"/>
      <c r="M92" s="65"/>
      <c r="N92" s="40"/>
      <c r="O92" s="62"/>
      <c r="P92" s="62"/>
    </row>
    <row r="93" spans="1:48" ht="33" customHeight="1" thickBot="1" x14ac:dyDescent="0.55000000000000004">
      <c r="A93" s="574"/>
      <c r="B93" s="575"/>
      <c r="C93" s="159" t="s">
        <v>256</v>
      </c>
      <c r="D93" s="159"/>
      <c r="E93" s="159"/>
      <c r="F93" s="551">
        <v>397131</v>
      </c>
      <c r="G93" s="551"/>
      <c r="H93" s="551"/>
      <c r="I93" s="552"/>
      <c r="J93" s="26"/>
      <c r="K93" s="26"/>
      <c r="L93" s="26"/>
      <c r="M93" s="26"/>
      <c r="N93" s="26"/>
      <c r="O93" s="26"/>
      <c r="P93" s="26"/>
      <c r="Q93" s="533" t="s">
        <v>320</v>
      </c>
      <c r="R93" s="533"/>
      <c r="S93" s="533"/>
      <c r="T93" s="533"/>
      <c r="U93" s="533"/>
      <c r="W93" s="727">
        <f>W90-Q94</f>
        <v>11400479.199999988</v>
      </c>
      <c r="X93" s="728"/>
      <c r="Y93" s="728"/>
      <c r="Z93" s="728"/>
      <c r="AA93" s="729"/>
    </row>
    <row r="94" spans="1:48" ht="33" customHeight="1" thickBot="1" x14ac:dyDescent="0.5">
      <c r="A94" s="576"/>
      <c r="B94" s="577"/>
      <c r="C94" s="159" t="s">
        <v>305</v>
      </c>
      <c r="D94" s="159"/>
      <c r="E94" s="159"/>
      <c r="F94" s="540">
        <f>2200000+2168064</f>
        <v>4368064</v>
      </c>
      <c r="G94" s="540"/>
      <c r="H94" s="540"/>
      <c r="I94" s="541"/>
      <c r="J94" s="542">
        <f>SUM(F83:F94)</f>
        <v>9898415</v>
      </c>
      <c r="K94" s="543"/>
      <c r="L94" s="543"/>
      <c r="M94" s="544"/>
      <c r="N94" s="26"/>
      <c r="O94" s="26"/>
      <c r="P94" s="26"/>
      <c r="Q94" s="724">
        <v>3141220</v>
      </c>
      <c r="R94" s="725"/>
      <c r="S94" s="725"/>
      <c r="T94" s="725"/>
      <c r="U94" s="726"/>
      <c r="W94" s="730"/>
      <c r="X94" s="731"/>
      <c r="Y94" s="731"/>
      <c r="Z94" s="731"/>
      <c r="AA94" s="732"/>
    </row>
    <row r="95" spans="1:48" ht="47.4" customHeight="1" x14ac:dyDescent="0.45">
      <c r="A95" s="530" t="s">
        <v>299</v>
      </c>
      <c r="B95" s="530"/>
      <c r="C95" s="530"/>
      <c r="D95" s="530"/>
      <c r="E95" s="530"/>
      <c r="F95" s="530"/>
      <c r="G95" s="530"/>
      <c r="H95" s="530"/>
      <c r="I95" s="530"/>
      <c r="J95" s="530"/>
      <c r="K95" s="530"/>
      <c r="L95" s="530"/>
      <c r="M95" s="530"/>
      <c r="N95" s="530"/>
      <c r="O95" s="530"/>
      <c r="P95" s="530"/>
      <c r="Q95" s="530"/>
      <c r="R95" s="530"/>
      <c r="S95" s="530"/>
      <c r="T95" s="530"/>
      <c r="U95" s="530"/>
      <c r="V95" s="530"/>
      <c r="W95" s="530"/>
      <c r="X95" s="530"/>
      <c r="Y95" s="530"/>
      <c r="Z95" s="530"/>
      <c r="AA95" s="530"/>
    </row>
    <row r="96" spans="1:48" s="69" customFormat="1" ht="14.4" customHeight="1" x14ac:dyDescent="0.45">
      <c r="A96" s="530"/>
      <c r="B96" s="530"/>
      <c r="C96" s="530"/>
      <c r="D96" s="530"/>
      <c r="E96" s="530"/>
      <c r="F96" s="530"/>
      <c r="G96" s="530"/>
      <c r="H96" s="530"/>
      <c r="I96" s="530"/>
      <c r="J96" s="530"/>
      <c r="K96" s="530"/>
      <c r="L96" s="530"/>
      <c r="M96" s="530"/>
      <c r="N96" s="530"/>
      <c r="O96" s="530"/>
      <c r="P96" s="530"/>
      <c r="Q96" s="530"/>
      <c r="R96" s="530"/>
      <c r="S96" s="530"/>
      <c r="T96" s="530"/>
      <c r="U96" s="530"/>
      <c r="V96" s="530"/>
      <c r="W96" s="530"/>
      <c r="X96" s="530"/>
      <c r="Y96" s="530"/>
      <c r="Z96" s="530"/>
      <c r="AA96" s="530"/>
    </row>
    <row r="97" spans="1:27" s="69" customFormat="1" ht="35.4" customHeight="1" x14ac:dyDescent="0.45">
      <c r="A97" s="67"/>
      <c r="B97" s="500" t="s">
        <v>289</v>
      </c>
      <c r="C97" s="500"/>
      <c r="D97" s="500"/>
      <c r="E97" s="500"/>
      <c r="F97" s="500"/>
      <c r="G97" s="500"/>
      <c r="H97" s="68"/>
      <c r="I97" s="68"/>
      <c r="J97" s="68"/>
      <c r="K97" s="68"/>
      <c r="L97" s="68"/>
      <c r="M97" s="68"/>
      <c r="N97" s="68"/>
      <c r="O97" s="68"/>
      <c r="P97" s="68"/>
      <c r="Q97" s="67"/>
      <c r="R97" s="67"/>
      <c r="S97" s="67"/>
      <c r="T97" s="67"/>
      <c r="U97" s="67"/>
      <c r="V97" s="67"/>
      <c r="W97" s="67"/>
      <c r="X97" s="67"/>
      <c r="Y97" s="70"/>
      <c r="Z97" s="70"/>
      <c r="AA97" s="70"/>
    </row>
    <row r="98" spans="1:27" s="69" customFormat="1" ht="35.4" customHeight="1" x14ac:dyDescent="0.45">
      <c r="A98" s="67"/>
      <c r="B98" s="67"/>
      <c r="C98" s="497" t="s">
        <v>290</v>
      </c>
      <c r="D98" s="497"/>
      <c r="E98" s="497"/>
      <c r="F98" s="497"/>
      <c r="G98" s="531">
        <f>M53</f>
        <v>31790000</v>
      </c>
      <c r="H98" s="531"/>
      <c r="I98" s="531"/>
      <c r="J98" s="531"/>
      <c r="K98" s="531"/>
      <c r="L98" s="68"/>
      <c r="M98" s="503" t="s">
        <v>318</v>
      </c>
      <c r="N98" s="503"/>
      <c r="O98" s="503"/>
      <c r="P98" s="503"/>
      <c r="Q98" s="503"/>
      <c r="R98" s="503"/>
      <c r="S98" s="503"/>
      <c r="T98" s="503"/>
      <c r="U98" s="503"/>
      <c r="V98" s="503"/>
      <c r="W98" s="503"/>
      <c r="X98" s="503"/>
      <c r="Y98" s="503"/>
      <c r="Z98" s="503"/>
      <c r="AA98" s="70"/>
    </row>
    <row r="99" spans="1:27" s="69" customFormat="1" ht="35.4" customHeight="1" x14ac:dyDescent="0.45">
      <c r="A99" s="67"/>
      <c r="B99" s="67"/>
      <c r="C99" s="497" t="s">
        <v>291</v>
      </c>
      <c r="D99" s="497"/>
      <c r="E99" s="497"/>
      <c r="F99" s="497"/>
      <c r="G99" s="532">
        <f>M55</f>
        <v>45100000</v>
      </c>
      <c r="H99" s="532"/>
      <c r="I99" s="532"/>
      <c r="J99" s="532"/>
      <c r="K99" s="532"/>
      <c r="L99" s="68"/>
      <c r="M99" s="503"/>
      <c r="N99" s="503"/>
      <c r="O99" s="503"/>
      <c r="P99" s="503"/>
      <c r="Q99" s="503"/>
      <c r="R99" s="503"/>
      <c r="S99" s="503"/>
      <c r="T99" s="503"/>
      <c r="U99" s="503"/>
      <c r="V99" s="503"/>
      <c r="W99" s="503"/>
      <c r="X99" s="503"/>
      <c r="Y99" s="503"/>
      <c r="Z99" s="503"/>
      <c r="AA99" s="70"/>
    </row>
    <row r="100" spans="1:27" s="69" customFormat="1" ht="35.4" customHeight="1" x14ac:dyDescent="0.45">
      <c r="A100" s="67"/>
      <c r="B100" s="67"/>
      <c r="C100" s="67"/>
      <c r="D100" s="67"/>
      <c r="E100" s="67"/>
      <c r="F100" s="68"/>
      <c r="G100" s="68"/>
      <c r="H100" s="71"/>
      <c r="I100" s="71"/>
      <c r="J100" s="68"/>
      <c r="K100" s="68"/>
      <c r="L100" s="68"/>
      <c r="M100" s="68"/>
      <c r="N100" s="68"/>
      <c r="O100" s="68"/>
      <c r="P100" s="68"/>
      <c r="Q100" s="67"/>
      <c r="R100" s="67"/>
      <c r="S100" s="67"/>
      <c r="T100" s="67"/>
      <c r="U100" s="67"/>
      <c r="V100" s="67"/>
      <c r="W100" s="67"/>
      <c r="X100" s="67"/>
      <c r="Y100" s="70"/>
      <c r="Z100" s="70"/>
      <c r="AA100" s="70"/>
    </row>
    <row r="101" spans="1:27" s="69" customFormat="1" ht="35.4" customHeight="1" x14ac:dyDescent="0.4">
      <c r="A101" s="67"/>
      <c r="B101" s="500" t="s">
        <v>292</v>
      </c>
      <c r="C101" s="500"/>
      <c r="D101" s="500"/>
      <c r="E101" s="500"/>
      <c r="F101" s="500"/>
      <c r="G101" s="500"/>
      <c r="H101" s="72"/>
      <c r="I101" s="72"/>
      <c r="J101" s="68"/>
      <c r="K101" s="68"/>
      <c r="L101" s="529" t="s">
        <v>294</v>
      </c>
      <c r="M101" s="529"/>
      <c r="N101" s="529"/>
      <c r="O101" s="529"/>
      <c r="P101" s="68"/>
      <c r="Q101" s="67"/>
      <c r="R101" s="67"/>
      <c r="S101" s="67"/>
      <c r="T101" s="67"/>
      <c r="U101" s="67"/>
      <c r="V101" s="67"/>
      <c r="W101" s="67"/>
      <c r="X101" s="67"/>
      <c r="Y101" s="70"/>
      <c r="Z101" s="70"/>
      <c r="AA101" s="70"/>
    </row>
    <row r="102" spans="1:27" s="69" customFormat="1" ht="35.4" customHeight="1" x14ac:dyDescent="0.45">
      <c r="A102" s="67"/>
      <c r="B102" s="67"/>
      <c r="C102" s="500" t="s">
        <v>293</v>
      </c>
      <c r="D102" s="500"/>
      <c r="E102" s="500"/>
      <c r="F102" s="500"/>
      <c r="G102" s="501">
        <f>M49</f>
        <v>36090008.799999997</v>
      </c>
      <c r="H102" s="501"/>
      <c r="I102" s="501"/>
      <c r="J102" s="501"/>
      <c r="K102" s="501"/>
      <c r="L102" s="501">
        <v>8140</v>
      </c>
      <c r="M102" s="501"/>
      <c r="N102" s="501"/>
      <c r="O102" s="501"/>
      <c r="P102" s="527" t="s">
        <v>313</v>
      </c>
      <c r="Q102" s="528"/>
      <c r="R102" s="528"/>
      <c r="S102" s="528"/>
      <c r="T102" s="528"/>
      <c r="U102" s="528"/>
      <c r="V102" s="528"/>
      <c r="W102" s="528"/>
      <c r="X102" s="528"/>
      <c r="Y102" s="528"/>
      <c r="Z102" s="528"/>
      <c r="AA102" s="528"/>
    </row>
    <row r="103" spans="1:27" s="69" customFormat="1" ht="35.4" customHeight="1" x14ac:dyDescent="0.45">
      <c r="A103" s="67"/>
      <c r="B103" s="67"/>
      <c r="C103" s="500" t="s">
        <v>159</v>
      </c>
      <c r="D103" s="500"/>
      <c r="E103" s="500"/>
      <c r="F103" s="500"/>
      <c r="G103" s="524">
        <f>M71</f>
        <v>28242248</v>
      </c>
      <c r="H103" s="524"/>
      <c r="I103" s="524"/>
      <c r="J103" s="524"/>
      <c r="K103" s="524"/>
      <c r="L103" s="501"/>
      <c r="M103" s="501"/>
      <c r="N103" s="501"/>
      <c r="O103" s="501"/>
      <c r="P103" s="92"/>
      <c r="Q103" s="93"/>
      <c r="R103" s="93"/>
      <c r="S103" s="93"/>
      <c r="T103" s="93"/>
      <c r="U103" s="93"/>
      <c r="V103" s="93"/>
      <c r="W103" s="93"/>
      <c r="X103" s="93"/>
      <c r="Y103" s="93"/>
      <c r="Z103" s="93"/>
      <c r="AA103" s="93"/>
    </row>
    <row r="104" spans="1:27" s="69" customFormat="1" ht="35.4" customHeight="1" thickBot="1" x14ac:dyDescent="0.5">
      <c r="A104" s="67"/>
      <c r="B104" s="67"/>
      <c r="C104" s="500" t="s">
        <v>297</v>
      </c>
      <c r="D104" s="500"/>
      <c r="E104" s="500"/>
      <c r="F104" s="500"/>
      <c r="G104" s="501">
        <f>F82</f>
        <v>9169489</v>
      </c>
      <c r="H104" s="501"/>
      <c r="I104" s="501"/>
      <c r="J104" s="501"/>
      <c r="K104" s="501"/>
      <c r="L104" s="501"/>
      <c r="M104" s="501"/>
      <c r="N104" s="501"/>
      <c r="O104" s="501"/>
      <c r="P104" s="68"/>
      <c r="Q104" s="67"/>
      <c r="R104" s="67"/>
      <c r="S104" s="67"/>
      <c r="T104" s="67"/>
      <c r="U104" s="67"/>
      <c r="V104" s="67"/>
      <c r="W104" s="67"/>
      <c r="X104" s="67"/>
      <c r="Y104" s="70"/>
      <c r="Z104" s="70"/>
      <c r="AA104" s="70"/>
    </row>
    <row r="105" spans="1:27" s="69" customFormat="1" ht="35.4" customHeight="1" x14ac:dyDescent="0.45">
      <c r="A105" s="67"/>
      <c r="B105" s="67"/>
      <c r="C105" s="500" t="s">
        <v>161</v>
      </c>
      <c r="D105" s="500"/>
      <c r="E105" s="500"/>
      <c r="F105" s="500"/>
      <c r="G105" s="524">
        <f>J94</f>
        <v>9898415</v>
      </c>
      <c r="H105" s="524"/>
      <c r="I105" s="524"/>
      <c r="J105" s="524"/>
      <c r="K105" s="524"/>
      <c r="L105" s="501"/>
      <c r="M105" s="501"/>
      <c r="N105" s="501"/>
      <c r="O105" s="501"/>
      <c r="P105" s="68"/>
      <c r="Q105" s="67"/>
      <c r="R105" s="304" t="s">
        <v>139</v>
      </c>
      <c r="S105" s="305"/>
      <c r="T105" s="305"/>
      <c r="U105" s="306"/>
      <c r="W105" s="525" t="s">
        <v>315</v>
      </c>
      <c r="X105" s="525"/>
      <c r="Y105" s="525"/>
      <c r="Z105" s="525"/>
      <c r="AA105" s="525"/>
    </row>
    <row r="106" spans="1:27" s="69" customFormat="1" ht="35.4" customHeight="1" x14ac:dyDescent="0.45">
      <c r="A106" s="67"/>
      <c r="B106" s="67"/>
      <c r="C106" s="67"/>
      <c r="D106" s="67"/>
      <c r="E106" s="67"/>
      <c r="F106" s="68"/>
      <c r="G106" s="73"/>
      <c r="H106" s="73"/>
      <c r="I106" s="73"/>
      <c r="J106" s="73"/>
      <c r="K106" s="73"/>
      <c r="L106" s="68"/>
      <c r="M106" s="68"/>
      <c r="N106" s="68"/>
      <c r="O106" s="68"/>
      <c r="P106" s="68"/>
      <c r="Q106" s="67"/>
      <c r="R106" s="313" t="s">
        <v>145</v>
      </c>
      <c r="S106" s="314"/>
      <c r="T106" s="314"/>
      <c r="U106" s="315"/>
      <c r="W106" s="526"/>
      <c r="X106" s="526"/>
      <c r="Y106" s="526"/>
      <c r="Z106" s="526"/>
      <c r="AA106" s="526"/>
    </row>
    <row r="107" spans="1:27" s="69" customFormat="1" ht="35.4" customHeight="1" x14ac:dyDescent="0.45">
      <c r="A107" s="67"/>
      <c r="B107" s="67"/>
      <c r="C107" s="67"/>
      <c r="D107" s="67"/>
      <c r="E107" s="67"/>
      <c r="F107" s="517" t="s">
        <v>301</v>
      </c>
      <c r="G107" s="517"/>
      <c r="H107" s="517"/>
      <c r="I107" s="517"/>
      <c r="J107" s="517"/>
      <c r="K107" s="517"/>
      <c r="L107" s="517"/>
      <c r="M107" s="517"/>
      <c r="N107" s="517"/>
      <c r="O107" s="517"/>
      <c r="P107" s="517"/>
      <c r="Q107" s="67"/>
      <c r="R107" s="313" t="s">
        <v>146</v>
      </c>
      <c r="S107" s="314"/>
      <c r="T107" s="314"/>
      <c r="U107" s="315"/>
      <c r="W107" s="518">
        <f>M70+M69+M68+M67+M60+M59+M58</f>
        <v>5634168</v>
      </c>
      <c r="X107" s="519"/>
      <c r="Y107" s="519"/>
      <c r="Z107" s="519"/>
      <c r="AA107" s="520"/>
    </row>
    <row r="108" spans="1:27" s="69" customFormat="1" ht="35.4" customHeight="1" x14ac:dyDescent="0.45">
      <c r="A108" s="67"/>
      <c r="B108" s="67"/>
      <c r="C108" s="67"/>
      <c r="D108" s="67"/>
      <c r="E108" s="67"/>
      <c r="F108" s="503" t="s">
        <v>302</v>
      </c>
      <c r="G108" s="503"/>
      <c r="H108" s="503"/>
      <c r="I108" s="503"/>
      <c r="J108" s="503"/>
      <c r="K108" s="503"/>
      <c r="L108" s="503"/>
      <c r="M108" s="503"/>
      <c r="N108" s="503"/>
      <c r="O108" s="503"/>
      <c r="P108" s="503"/>
      <c r="Q108" s="503"/>
      <c r="R108" s="313" t="s">
        <v>154</v>
      </c>
      <c r="S108" s="314"/>
      <c r="T108" s="314"/>
      <c r="U108" s="315"/>
      <c r="W108" s="521"/>
      <c r="X108" s="522"/>
      <c r="Y108" s="522"/>
      <c r="Z108" s="522"/>
      <c r="AA108" s="523"/>
    </row>
    <row r="109" spans="1:27" s="69" customFormat="1" ht="35.4" customHeight="1" thickBot="1" x14ac:dyDescent="0.5">
      <c r="A109" s="67"/>
      <c r="B109" s="67"/>
      <c r="C109" s="67"/>
      <c r="D109" s="67"/>
      <c r="E109" s="67"/>
      <c r="F109" s="68"/>
      <c r="G109" s="68"/>
      <c r="H109" s="68"/>
      <c r="I109" s="68"/>
      <c r="J109" s="68"/>
      <c r="K109" s="68"/>
      <c r="L109" s="68"/>
      <c r="M109" s="68"/>
      <c r="N109" s="68"/>
      <c r="O109" s="68"/>
      <c r="P109" s="68"/>
      <c r="Q109" s="67"/>
      <c r="R109" s="313" t="s">
        <v>140</v>
      </c>
      <c r="S109" s="314"/>
      <c r="T109" s="314"/>
      <c r="U109" s="315"/>
      <c r="V109" s="67"/>
      <c r="W109" s="518" t="s">
        <v>316</v>
      </c>
      <c r="X109" s="519"/>
      <c r="Y109" s="519"/>
      <c r="Z109" s="519"/>
      <c r="AA109" s="520"/>
    </row>
    <row r="110" spans="1:27" s="69" customFormat="1" ht="35.4" customHeight="1" x14ac:dyDescent="0.45">
      <c r="A110" s="67"/>
      <c r="B110" s="67"/>
      <c r="C110" s="500" t="s">
        <v>159</v>
      </c>
      <c r="D110" s="500"/>
      <c r="E110" s="500"/>
      <c r="F110" s="500"/>
      <c r="G110" s="501">
        <f>G103</f>
        <v>28242248</v>
      </c>
      <c r="H110" s="501"/>
      <c r="I110" s="501"/>
      <c r="J110" s="501"/>
      <c r="K110" s="501"/>
      <c r="L110" s="509">
        <v>1980</v>
      </c>
      <c r="M110" s="501"/>
      <c r="N110" s="501"/>
      <c r="O110" s="501"/>
      <c r="P110" s="68"/>
      <c r="Q110" s="67"/>
      <c r="R110" s="313" t="s">
        <v>148</v>
      </c>
      <c r="S110" s="314"/>
      <c r="T110" s="314"/>
      <c r="U110" s="315"/>
      <c r="V110" s="67"/>
      <c r="W110" s="510">
        <v>5000000</v>
      </c>
      <c r="X110" s="511"/>
      <c r="Y110" s="511"/>
      <c r="Z110" s="511"/>
      <c r="AA110" s="512"/>
    </row>
    <row r="111" spans="1:27" s="69" customFormat="1" ht="35.4" customHeight="1" thickBot="1" x14ac:dyDescent="0.5">
      <c r="A111" s="67"/>
      <c r="B111" s="67"/>
      <c r="C111" s="67"/>
      <c r="D111" s="67"/>
      <c r="E111" s="67"/>
      <c r="F111" s="68"/>
      <c r="G111" s="516">
        <v>-5000000</v>
      </c>
      <c r="H111" s="516"/>
      <c r="I111" s="516"/>
      <c r="J111" s="516"/>
      <c r="K111" s="516"/>
      <c r="L111" s="68"/>
      <c r="M111" s="68"/>
      <c r="N111" s="68"/>
      <c r="O111" s="68"/>
      <c r="P111" s="68"/>
      <c r="Q111" s="67"/>
      <c r="R111" s="343" t="s">
        <v>144</v>
      </c>
      <c r="S111" s="344"/>
      <c r="T111" s="344"/>
      <c r="U111" s="345"/>
      <c r="V111" s="67"/>
      <c r="W111" s="513"/>
      <c r="X111" s="514"/>
      <c r="Y111" s="514"/>
      <c r="Z111" s="514"/>
      <c r="AA111" s="515"/>
    </row>
    <row r="112" spans="1:27" s="69" customFormat="1" ht="35.4" customHeight="1" thickBot="1" x14ac:dyDescent="0.5">
      <c r="A112" s="67"/>
      <c r="B112" s="67"/>
      <c r="C112" s="67"/>
      <c r="D112" s="488" t="s">
        <v>319</v>
      </c>
      <c r="E112" s="488"/>
      <c r="F112" s="505"/>
      <c r="G112" s="733">
        <f>SUM(G110:G111)+L110+M112</f>
        <v>23244998</v>
      </c>
      <c r="H112" s="734"/>
      <c r="I112" s="734"/>
      <c r="J112" s="734"/>
      <c r="K112" s="735"/>
      <c r="L112" s="68"/>
      <c r="M112" s="489">
        <v>770</v>
      </c>
      <c r="N112" s="490"/>
      <c r="O112" s="471"/>
      <c r="P112" s="68"/>
      <c r="Q112" s="67"/>
      <c r="R112" s="67"/>
      <c r="S112" s="67"/>
      <c r="T112" s="67"/>
      <c r="U112" s="67"/>
      <c r="V112" s="67"/>
      <c r="W112" s="480" t="s">
        <v>317</v>
      </c>
      <c r="X112" s="480"/>
      <c r="Y112" s="480"/>
      <c r="Z112" s="480"/>
      <c r="AA112" s="480"/>
    </row>
    <row r="113" spans="1:27" s="69" customFormat="1" ht="35.4" customHeight="1" x14ac:dyDescent="0.45">
      <c r="A113" s="67"/>
      <c r="B113" s="67"/>
      <c r="C113" s="67"/>
      <c r="D113" s="67"/>
      <c r="E113" s="67"/>
      <c r="F113" s="68"/>
      <c r="G113" s="68"/>
      <c r="H113" s="68"/>
      <c r="I113" s="68"/>
      <c r="J113" s="68"/>
      <c r="K113" s="68"/>
      <c r="L113" s="68"/>
      <c r="M113" s="68"/>
      <c r="N113" s="68"/>
      <c r="O113" s="68"/>
      <c r="P113" s="68"/>
      <c r="Q113" s="67"/>
      <c r="R113" s="67"/>
      <c r="S113" s="67"/>
      <c r="T113" s="67"/>
      <c r="U113" s="67"/>
      <c r="V113" s="67"/>
      <c r="W113" s="481">
        <f>W107-W110</f>
        <v>634168</v>
      </c>
      <c r="X113" s="474"/>
      <c r="Y113" s="474"/>
      <c r="Z113" s="474"/>
      <c r="AA113" s="474"/>
    </row>
    <row r="114" spans="1:27" s="69" customFormat="1" ht="35.4" customHeight="1" x14ac:dyDescent="0.45">
      <c r="A114" s="67"/>
      <c r="B114" s="67"/>
      <c r="C114" s="67"/>
      <c r="D114" s="67"/>
      <c r="E114" s="67"/>
      <c r="F114" s="68"/>
      <c r="G114" s="68"/>
      <c r="H114" s="68"/>
      <c r="I114" s="68"/>
      <c r="J114" s="68"/>
      <c r="K114" s="68"/>
      <c r="L114" s="478" t="s">
        <v>323</v>
      </c>
      <c r="M114" s="478"/>
      <c r="N114" s="478"/>
      <c r="O114" s="478"/>
      <c r="P114" s="68"/>
      <c r="Q114" s="67"/>
      <c r="R114" s="67"/>
      <c r="S114" s="67"/>
      <c r="T114" s="67"/>
      <c r="U114" s="67"/>
      <c r="V114" s="67"/>
      <c r="W114" s="67"/>
      <c r="X114" s="67"/>
      <c r="Y114" s="70"/>
      <c r="Z114" s="70"/>
      <c r="AA114" s="70"/>
    </row>
    <row r="115" spans="1:27" s="69" customFormat="1" ht="35.4" customHeight="1" thickBot="1" x14ac:dyDescent="0.5">
      <c r="A115" s="67"/>
      <c r="B115" s="67"/>
      <c r="C115" s="500" t="s">
        <v>293</v>
      </c>
      <c r="D115" s="500"/>
      <c r="E115" s="500"/>
      <c r="F115" s="500"/>
      <c r="G115" s="501">
        <f>G102</f>
        <v>36090008.799999997</v>
      </c>
      <c r="H115" s="501"/>
      <c r="I115" s="501"/>
      <c r="J115" s="501"/>
      <c r="K115" s="501"/>
      <c r="L115" s="501"/>
      <c r="M115" s="501"/>
      <c r="N115" s="501"/>
      <c r="O115" s="501"/>
      <c r="P115" s="502" t="s">
        <v>322</v>
      </c>
      <c r="Q115" s="503"/>
      <c r="R115" s="503"/>
      <c r="S115" s="503"/>
      <c r="T115" s="503"/>
      <c r="U115" s="67"/>
      <c r="V115" s="67"/>
      <c r="W115" s="67"/>
      <c r="X115" s="67"/>
      <c r="Y115" s="70"/>
      <c r="Z115" s="70"/>
      <c r="AA115" s="70"/>
    </row>
    <row r="116" spans="1:27" s="69" customFormat="1" ht="35.4" customHeight="1" thickBot="1" x14ac:dyDescent="0.5">
      <c r="A116" s="67"/>
      <c r="B116" s="67"/>
      <c r="C116" s="488" t="s">
        <v>321</v>
      </c>
      <c r="D116" s="488"/>
      <c r="E116" s="488"/>
      <c r="F116" s="488"/>
      <c r="G116" s="501">
        <v>35971679</v>
      </c>
      <c r="H116" s="501"/>
      <c r="I116" s="501"/>
      <c r="J116" s="501"/>
      <c r="K116" s="501"/>
      <c r="L116" s="501">
        <v>8910</v>
      </c>
      <c r="M116" s="501"/>
      <c r="N116" s="501"/>
      <c r="O116" s="504"/>
      <c r="P116" s="494">
        <f>G115-G116</f>
        <v>118329.79999999702</v>
      </c>
      <c r="Q116" s="495"/>
      <c r="R116" s="495"/>
      <c r="S116" s="495"/>
      <c r="T116" s="496"/>
      <c r="U116" s="67"/>
      <c r="V116" s="67"/>
      <c r="W116" s="67"/>
      <c r="X116" s="67"/>
      <c r="Y116" s="70"/>
      <c r="Z116" s="70"/>
      <c r="AA116" s="70"/>
    </row>
    <row r="117" spans="1:27" s="69" customFormat="1" ht="47.4" customHeight="1" x14ac:dyDescent="0.45">
      <c r="A117" s="67"/>
      <c r="B117" s="67"/>
      <c r="C117" s="67"/>
      <c r="D117" s="67"/>
      <c r="E117" s="67"/>
      <c r="F117" s="68"/>
      <c r="G117" s="68"/>
      <c r="H117" s="68"/>
      <c r="I117" s="68"/>
      <c r="J117" s="68"/>
      <c r="K117" s="68"/>
      <c r="L117" s="68"/>
      <c r="M117" s="68"/>
      <c r="N117" s="68"/>
      <c r="O117" s="68"/>
      <c r="P117" s="68"/>
      <c r="Q117" s="67"/>
      <c r="R117" s="67"/>
      <c r="S117" s="67"/>
      <c r="T117" s="67"/>
      <c r="U117" s="67"/>
      <c r="V117" s="67"/>
      <c r="W117" s="67"/>
      <c r="X117" s="67"/>
      <c r="Y117" s="70"/>
      <c r="Z117" s="70"/>
      <c r="AA117" s="70"/>
    </row>
    <row r="118" spans="1:27" s="69" customFormat="1" ht="47.4" customHeight="1" x14ac:dyDescent="0.45">
      <c r="A118" s="67"/>
      <c r="B118" s="67"/>
      <c r="C118" s="67"/>
      <c r="D118" s="67"/>
      <c r="E118" s="67"/>
      <c r="F118" s="68"/>
      <c r="G118" s="68"/>
      <c r="H118" s="68"/>
      <c r="I118" s="68"/>
      <c r="J118" s="68"/>
      <c r="K118" s="68"/>
      <c r="L118" s="68"/>
      <c r="M118" s="68"/>
      <c r="N118" s="68"/>
      <c r="O118" s="68"/>
      <c r="P118" s="68"/>
      <c r="Q118" s="67"/>
      <c r="R118" s="67"/>
      <c r="S118" s="67"/>
      <c r="T118" s="67"/>
      <c r="U118" s="67"/>
      <c r="V118" s="67"/>
      <c r="W118" s="67"/>
      <c r="X118" s="67"/>
      <c r="Y118" s="70"/>
      <c r="Z118" s="70"/>
      <c r="AA118" s="70"/>
    </row>
    <row r="119" spans="1:27" s="69" customFormat="1" ht="47.4" customHeight="1" x14ac:dyDescent="0.45">
      <c r="A119" s="67"/>
      <c r="B119" s="67"/>
      <c r="C119" s="67"/>
      <c r="D119" s="67"/>
      <c r="E119" s="67"/>
      <c r="F119" s="68"/>
      <c r="G119" s="68"/>
      <c r="H119" s="68"/>
      <c r="I119" s="68"/>
      <c r="J119" s="68"/>
      <c r="K119" s="68"/>
      <c r="L119" s="68"/>
      <c r="M119" s="68"/>
      <c r="N119" s="68"/>
      <c r="O119" s="68"/>
      <c r="P119" s="68"/>
      <c r="Q119" s="67"/>
      <c r="R119" s="67"/>
      <c r="S119" s="67"/>
      <c r="T119" s="67"/>
      <c r="U119" s="67"/>
      <c r="V119" s="67"/>
      <c r="W119" s="67"/>
      <c r="X119" s="67"/>
      <c r="Y119" s="70"/>
      <c r="Z119" s="70"/>
      <c r="AA119" s="70"/>
    </row>
    <row r="120" spans="1:27" s="69" customFormat="1" ht="47.4" customHeight="1" x14ac:dyDescent="0.45">
      <c r="A120" s="67"/>
      <c r="B120" s="67"/>
      <c r="C120" s="67"/>
      <c r="D120" s="67"/>
      <c r="E120" s="67"/>
      <c r="F120" s="68"/>
      <c r="G120" s="68"/>
      <c r="H120" s="68"/>
      <c r="I120" s="68"/>
      <c r="J120" s="68"/>
      <c r="K120" s="68"/>
      <c r="L120" s="68"/>
      <c r="M120" s="68"/>
      <c r="N120" s="68"/>
      <c r="O120" s="68"/>
      <c r="P120" s="68"/>
      <c r="Q120" s="67"/>
      <c r="R120" s="67"/>
      <c r="S120" s="67"/>
      <c r="T120" s="67"/>
      <c r="U120" s="67"/>
      <c r="V120" s="67"/>
      <c r="W120" s="67"/>
      <c r="X120" s="67"/>
      <c r="Y120" s="70"/>
      <c r="Z120" s="70"/>
      <c r="AA120" s="70"/>
    </row>
    <row r="121" spans="1:27" s="69" customFormat="1" ht="47.4" customHeight="1" x14ac:dyDescent="0.45">
      <c r="A121" s="67"/>
      <c r="B121" s="67"/>
      <c r="C121" s="67"/>
      <c r="D121" s="67"/>
      <c r="E121" s="67"/>
      <c r="F121" s="68"/>
      <c r="G121" s="68"/>
      <c r="H121" s="68"/>
      <c r="I121" s="68"/>
      <c r="J121" s="68"/>
      <c r="K121" s="68"/>
      <c r="L121" s="68"/>
      <c r="M121" s="68"/>
      <c r="N121" s="68"/>
      <c r="O121" s="68"/>
      <c r="P121" s="68"/>
      <c r="Q121" s="67"/>
      <c r="R121" s="67"/>
      <c r="S121" s="67"/>
      <c r="T121" s="67"/>
      <c r="U121" s="67"/>
      <c r="V121" s="67"/>
      <c r="W121" s="67"/>
      <c r="X121" s="67"/>
      <c r="Y121" s="70"/>
      <c r="Z121" s="70"/>
      <c r="AA121" s="70"/>
    </row>
    <row r="122" spans="1:27" s="69" customFormat="1" ht="47.4" customHeight="1" x14ac:dyDescent="0.45">
      <c r="A122" s="67"/>
      <c r="B122" s="67"/>
      <c r="C122" s="67"/>
      <c r="D122" s="67"/>
      <c r="E122" s="67"/>
      <c r="F122" s="68"/>
      <c r="G122" s="68"/>
      <c r="H122" s="68"/>
      <c r="I122" s="68"/>
      <c r="J122" s="68"/>
      <c r="K122" s="68"/>
      <c r="L122" s="68"/>
      <c r="M122" s="68"/>
      <c r="N122" s="68"/>
      <c r="O122" s="68"/>
      <c r="P122" s="68"/>
      <c r="Q122" s="67"/>
      <c r="R122" s="67"/>
      <c r="S122" s="67"/>
      <c r="T122" s="67"/>
      <c r="U122" s="67"/>
      <c r="V122" s="67"/>
      <c r="W122" s="67"/>
      <c r="X122" s="67"/>
      <c r="Y122" s="70"/>
      <c r="Z122" s="70"/>
      <c r="AA122" s="70"/>
    </row>
    <row r="123" spans="1:27" s="69" customFormat="1" ht="47.4" customHeight="1" x14ac:dyDescent="0.45">
      <c r="A123" s="67"/>
      <c r="B123" s="67"/>
      <c r="C123" s="67"/>
      <c r="D123" s="67"/>
      <c r="E123" s="67"/>
      <c r="F123" s="68"/>
      <c r="G123" s="68"/>
      <c r="H123" s="68"/>
      <c r="I123" s="68"/>
      <c r="J123" s="68"/>
      <c r="K123" s="68"/>
      <c r="L123" s="68"/>
      <c r="M123" s="68"/>
      <c r="N123" s="68"/>
      <c r="O123" s="68"/>
      <c r="P123" s="68"/>
      <c r="Q123" s="67"/>
      <c r="R123" s="67"/>
      <c r="S123" s="67"/>
      <c r="T123" s="67"/>
      <c r="U123" s="67"/>
      <c r="V123" s="67"/>
      <c r="W123" s="67"/>
      <c r="X123" s="67"/>
      <c r="Y123" s="70"/>
      <c r="Z123" s="70"/>
      <c r="AA123" s="70"/>
    </row>
    <row r="124" spans="1:27" s="69" customFormat="1" ht="47.4" customHeight="1" x14ac:dyDescent="0.45">
      <c r="A124" s="67"/>
      <c r="B124" s="67"/>
      <c r="C124" s="67"/>
      <c r="D124" s="67"/>
      <c r="E124" s="67"/>
      <c r="F124" s="68"/>
      <c r="G124" s="68"/>
      <c r="H124" s="68"/>
      <c r="I124" s="68"/>
      <c r="J124" s="68"/>
      <c r="K124" s="68"/>
      <c r="L124" s="68"/>
      <c r="M124" s="68"/>
      <c r="N124" s="68"/>
      <c r="O124" s="68"/>
      <c r="P124" s="68"/>
      <c r="Q124" s="67"/>
      <c r="R124" s="67"/>
      <c r="S124" s="67"/>
      <c r="T124" s="67"/>
      <c r="U124" s="67"/>
      <c r="V124" s="67"/>
      <c r="W124" s="67"/>
      <c r="X124" s="67"/>
      <c r="Y124" s="70"/>
      <c r="Z124" s="70"/>
      <c r="AA124" s="70"/>
    </row>
    <row r="125" spans="1:27" s="69" customFormat="1" ht="47.4" customHeight="1" x14ac:dyDescent="0.45">
      <c r="A125" s="67"/>
      <c r="B125" s="67"/>
      <c r="C125" s="67"/>
      <c r="D125" s="67"/>
      <c r="E125" s="67"/>
      <c r="F125" s="68"/>
      <c r="G125" s="68"/>
      <c r="H125" s="68"/>
      <c r="I125" s="68"/>
      <c r="J125" s="68"/>
      <c r="K125" s="68"/>
      <c r="L125" s="68"/>
      <c r="M125" s="68"/>
      <c r="N125" s="68"/>
      <c r="O125" s="68"/>
      <c r="P125" s="68"/>
      <c r="Q125" s="67"/>
      <c r="R125" s="67"/>
      <c r="S125" s="67"/>
      <c r="T125" s="67"/>
      <c r="U125" s="67"/>
      <c r="V125" s="67"/>
      <c r="W125" s="67"/>
      <c r="X125" s="67"/>
      <c r="Y125" s="70"/>
      <c r="Z125" s="70"/>
      <c r="AA125" s="70"/>
    </row>
    <row r="126" spans="1:27" s="69" customFormat="1" ht="47.4" customHeight="1" x14ac:dyDescent="0.45">
      <c r="A126" s="67"/>
      <c r="B126" s="67"/>
      <c r="C126" s="67"/>
      <c r="D126" s="67"/>
      <c r="E126" s="67"/>
      <c r="F126" s="68"/>
      <c r="G126" s="68"/>
      <c r="H126" s="68"/>
      <c r="I126" s="68"/>
      <c r="J126" s="68"/>
      <c r="K126" s="68"/>
      <c r="L126" s="68"/>
      <c r="M126" s="68"/>
      <c r="N126" s="68"/>
      <c r="O126" s="68"/>
      <c r="P126" s="68"/>
      <c r="Q126" s="67"/>
      <c r="R126" s="67"/>
      <c r="S126" s="67"/>
      <c r="T126" s="67"/>
      <c r="U126" s="67"/>
      <c r="V126" s="67"/>
      <c r="W126" s="67"/>
      <c r="X126" s="67"/>
      <c r="Y126" s="70"/>
      <c r="Z126" s="70"/>
      <c r="AA126" s="70"/>
    </row>
    <row r="127" spans="1:27" s="69" customFormat="1" ht="47.4" customHeight="1" x14ac:dyDescent="0.45">
      <c r="A127" s="67"/>
      <c r="B127" s="67"/>
      <c r="C127" s="67"/>
      <c r="D127" s="67"/>
      <c r="E127" s="67"/>
      <c r="F127" s="68"/>
      <c r="G127" s="68"/>
      <c r="H127" s="68"/>
      <c r="I127" s="68"/>
      <c r="J127" s="68"/>
      <c r="K127" s="68"/>
      <c r="L127" s="68"/>
      <c r="M127" s="68"/>
      <c r="N127" s="68"/>
      <c r="O127" s="68"/>
      <c r="P127" s="68"/>
      <c r="Q127" s="67"/>
      <c r="R127" s="67"/>
      <c r="S127" s="67"/>
      <c r="T127" s="67"/>
      <c r="U127" s="67"/>
      <c r="V127" s="67"/>
      <c r="W127" s="67"/>
      <c r="X127" s="67"/>
      <c r="Y127" s="70"/>
      <c r="Z127" s="70"/>
      <c r="AA127" s="70"/>
    </row>
    <row r="128" spans="1:27" s="69" customFormat="1" ht="47.4" customHeight="1" x14ac:dyDescent="0.45">
      <c r="A128" s="67"/>
      <c r="B128" s="67"/>
      <c r="C128" s="67"/>
      <c r="D128" s="67"/>
      <c r="E128" s="67"/>
      <c r="F128" s="68"/>
      <c r="G128" s="68"/>
      <c r="H128" s="68"/>
      <c r="I128" s="68"/>
      <c r="J128" s="68"/>
      <c r="K128" s="68"/>
      <c r="L128" s="68"/>
      <c r="M128" s="68"/>
      <c r="N128" s="68"/>
      <c r="O128" s="68"/>
      <c r="P128" s="68"/>
      <c r="Q128" s="67"/>
      <c r="R128" s="67"/>
      <c r="S128" s="67"/>
      <c r="T128" s="67"/>
      <c r="U128" s="67"/>
      <c r="V128" s="67"/>
      <c r="W128" s="67"/>
      <c r="X128" s="67"/>
      <c r="Y128" s="70"/>
      <c r="Z128" s="70"/>
      <c r="AA128" s="70"/>
    </row>
    <row r="129" spans="1:27" s="69" customFormat="1" ht="47.4" customHeight="1" x14ac:dyDescent="0.45">
      <c r="A129" s="67"/>
      <c r="B129" s="67"/>
      <c r="C129" s="67"/>
      <c r="D129" s="67"/>
      <c r="E129" s="67"/>
      <c r="F129" s="68"/>
      <c r="G129" s="68"/>
      <c r="H129" s="68"/>
      <c r="I129" s="68"/>
      <c r="J129" s="68"/>
      <c r="K129" s="68"/>
      <c r="L129" s="68"/>
      <c r="M129" s="68"/>
      <c r="N129" s="68"/>
      <c r="O129" s="68"/>
      <c r="P129" s="68"/>
      <c r="Q129" s="67"/>
      <c r="R129" s="67"/>
      <c r="S129" s="67"/>
      <c r="T129" s="67"/>
      <c r="U129" s="67"/>
      <c r="V129" s="67"/>
      <c r="W129" s="67"/>
      <c r="X129" s="67"/>
      <c r="Y129" s="70"/>
      <c r="Z129" s="70"/>
      <c r="AA129" s="70"/>
    </row>
    <row r="130" spans="1:27" s="69" customFormat="1" ht="47.4" customHeight="1" x14ac:dyDescent="0.45">
      <c r="A130" s="67"/>
      <c r="B130" s="67"/>
      <c r="C130" s="67"/>
      <c r="D130" s="67"/>
      <c r="E130" s="67"/>
      <c r="F130" s="68"/>
      <c r="G130" s="68"/>
      <c r="H130" s="68"/>
      <c r="I130" s="68"/>
      <c r="J130" s="68"/>
      <c r="K130" s="68"/>
      <c r="L130" s="68"/>
      <c r="M130" s="68"/>
      <c r="N130" s="68"/>
      <c r="O130" s="68"/>
      <c r="P130" s="68"/>
      <c r="Q130" s="67"/>
      <c r="R130" s="67"/>
      <c r="S130" s="67"/>
      <c r="T130" s="67"/>
      <c r="U130" s="67"/>
      <c r="V130" s="67"/>
      <c r="W130" s="67"/>
      <c r="X130" s="67"/>
      <c r="Y130" s="70"/>
      <c r="Z130" s="70"/>
      <c r="AA130" s="70"/>
    </row>
    <row r="131" spans="1:27" s="69" customFormat="1" ht="47.4" customHeight="1" x14ac:dyDescent="0.45">
      <c r="A131" s="67"/>
      <c r="B131" s="67"/>
      <c r="C131" s="67"/>
      <c r="D131" s="67"/>
      <c r="E131" s="67"/>
      <c r="F131" s="68"/>
      <c r="G131" s="68"/>
      <c r="H131" s="68"/>
      <c r="I131" s="68"/>
      <c r="J131" s="68"/>
      <c r="K131" s="68"/>
      <c r="L131" s="68"/>
      <c r="M131" s="68"/>
      <c r="N131" s="68"/>
      <c r="O131" s="68"/>
      <c r="P131" s="68"/>
      <c r="Q131" s="67"/>
      <c r="R131" s="67"/>
      <c r="S131" s="67"/>
      <c r="T131" s="67"/>
      <c r="U131" s="67"/>
      <c r="V131" s="67"/>
      <c r="W131" s="67"/>
      <c r="X131" s="67"/>
      <c r="Y131" s="70"/>
      <c r="Z131" s="70"/>
      <c r="AA131" s="70"/>
    </row>
    <row r="132" spans="1:27" s="69" customFormat="1" ht="47.4" customHeight="1" x14ac:dyDescent="0.45">
      <c r="A132" s="67"/>
      <c r="B132" s="67"/>
      <c r="C132" s="67"/>
      <c r="D132" s="67"/>
      <c r="E132" s="67"/>
      <c r="F132" s="68"/>
      <c r="G132" s="68"/>
      <c r="H132" s="68"/>
      <c r="I132" s="68"/>
      <c r="J132" s="68"/>
      <c r="K132" s="68"/>
      <c r="L132" s="68"/>
      <c r="M132" s="68"/>
      <c r="N132" s="68"/>
      <c r="O132" s="68"/>
      <c r="P132" s="68"/>
      <c r="Q132" s="67"/>
      <c r="R132" s="67"/>
      <c r="S132" s="67"/>
      <c r="T132" s="67"/>
      <c r="U132" s="67"/>
      <c r="V132" s="67"/>
      <c r="W132" s="67"/>
      <c r="X132" s="67"/>
      <c r="Y132" s="70"/>
      <c r="Z132" s="70"/>
      <c r="AA132" s="70"/>
    </row>
    <row r="133" spans="1:27" s="69" customFormat="1" ht="47.4" customHeight="1" x14ac:dyDescent="0.45">
      <c r="A133" s="67"/>
      <c r="B133" s="67"/>
      <c r="C133" s="67"/>
      <c r="D133" s="67"/>
      <c r="E133" s="67"/>
      <c r="F133" s="68"/>
      <c r="G133" s="68"/>
      <c r="H133" s="68"/>
      <c r="I133" s="68"/>
      <c r="J133" s="68"/>
      <c r="K133" s="68"/>
      <c r="L133" s="68"/>
      <c r="M133" s="68"/>
      <c r="N133" s="68"/>
      <c r="O133" s="68"/>
      <c r="P133" s="68"/>
      <c r="Q133" s="67"/>
      <c r="R133" s="67"/>
      <c r="S133" s="67"/>
      <c r="T133" s="67"/>
      <c r="U133" s="67"/>
      <c r="V133" s="67"/>
      <c r="W133" s="67"/>
      <c r="X133" s="67"/>
      <c r="Y133" s="70"/>
      <c r="Z133" s="70"/>
      <c r="AA133" s="70"/>
    </row>
    <row r="134" spans="1:27" s="69" customFormat="1" ht="47.4" customHeight="1" x14ac:dyDescent="0.45">
      <c r="A134" s="67"/>
      <c r="B134" s="67"/>
      <c r="C134" s="67"/>
      <c r="D134" s="67"/>
      <c r="E134" s="67"/>
      <c r="F134" s="68"/>
      <c r="G134" s="68"/>
      <c r="H134" s="68"/>
      <c r="I134" s="68"/>
      <c r="J134" s="68"/>
      <c r="K134" s="68"/>
      <c r="L134" s="68"/>
      <c r="M134" s="68"/>
      <c r="N134" s="68"/>
      <c r="O134" s="68"/>
      <c r="P134" s="68"/>
      <c r="Q134" s="67"/>
      <c r="R134" s="67"/>
      <c r="S134" s="67"/>
      <c r="T134" s="67"/>
      <c r="U134" s="67"/>
      <c r="V134" s="67"/>
      <c r="W134" s="67"/>
      <c r="X134" s="67"/>
      <c r="Y134" s="70"/>
      <c r="Z134" s="70"/>
      <c r="AA134" s="70"/>
    </row>
    <row r="135" spans="1:27" s="69" customFormat="1" ht="47.4" customHeight="1" x14ac:dyDescent="0.45">
      <c r="A135" s="67"/>
      <c r="B135" s="67"/>
      <c r="C135" s="67"/>
      <c r="D135" s="67"/>
      <c r="E135" s="67"/>
      <c r="F135" s="68"/>
      <c r="G135" s="68"/>
      <c r="H135" s="68"/>
      <c r="I135" s="68"/>
      <c r="J135" s="68"/>
      <c r="K135" s="68"/>
      <c r="L135" s="68"/>
      <c r="M135" s="68"/>
      <c r="N135" s="68"/>
      <c r="O135" s="68"/>
      <c r="P135" s="68"/>
      <c r="Q135" s="67"/>
      <c r="R135" s="67"/>
      <c r="S135" s="67"/>
      <c r="T135" s="67"/>
      <c r="U135" s="67"/>
      <c r="V135" s="67"/>
      <c r="W135" s="67"/>
      <c r="X135" s="67"/>
      <c r="Y135" s="70"/>
      <c r="Z135" s="70"/>
      <c r="AA135" s="70"/>
    </row>
    <row r="136" spans="1:27" s="69" customFormat="1" ht="47.4" customHeight="1" x14ac:dyDescent="0.45">
      <c r="A136" s="67"/>
      <c r="B136" s="67"/>
      <c r="C136" s="67"/>
      <c r="D136" s="67"/>
      <c r="E136" s="67"/>
      <c r="F136" s="68"/>
      <c r="G136" s="68"/>
      <c r="H136" s="68"/>
      <c r="I136" s="68"/>
      <c r="J136" s="68"/>
      <c r="K136" s="68"/>
      <c r="L136" s="68"/>
      <c r="M136" s="68"/>
      <c r="N136" s="68"/>
      <c r="O136" s="68"/>
      <c r="P136" s="68"/>
      <c r="Q136" s="67"/>
      <c r="R136" s="67"/>
      <c r="S136" s="67"/>
      <c r="T136" s="67"/>
      <c r="U136" s="67"/>
      <c r="V136" s="67"/>
      <c r="W136" s="67"/>
      <c r="X136" s="67"/>
      <c r="Y136" s="70"/>
      <c r="Z136" s="70"/>
      <c r="AA136" s="70"/>
    </row>
    <row r="137" spans="1:27" s="69" customFormat="1" ht="47.4" customHeight="1" x14ac:dyDescent="0.45">
      <c r="A137" s="67"/>
      <c r="B137" s="67"/>
      <c r="C137" s="67"/>
      <c r="D137" s="67"/>
      <c r="E137" s="67"/>
      <c r="F137" s="68"/>
      <c r="G137" s="68"/>
      <c r="H137" s="68"/>
      <c r="I137" s="68"/>
      <c r="J137" s="68"/>
      <c r="K137" s="68"/>
      <c r="L137" s="68"/>
      <c r="M137" s="68"/>
      <c r="N137" s="68"/>
      <c r="O137" s="68"/>
      <c r="P137" s="68"/>
      <c r="Q137" s="67"/>
      <c r="R137" s="67"/>
      <c r="S137" s="67"/>
      <c r="T137" s="67"/>
      <c r="U137" s="67"/>
      <c r="V137" s="67"/>
      <c r="W137" s="67"/>
      <c r="X137" s="67"/>
      <c r="Y137" s="70"/>
      <c r="Z137" s="70"/>
      <c r="AA137" s="70"/>
    </row>
    <row r="138" spans="1:27" s="69" customFormat="1" ht="47.4" customHeight="1" x14ac:dyDescent="0.45">
      <c r="A138" s="67"/>
      <c r="B138" s="67"/>
      <c r="C138" s="67"/>
      <c r="D138" s="67"/>
      <c r="E138" s="67"/>
      <c r="F138" s="68"/>
      <c r="G138" s="68"/>
      <c r="H138" s="68"/>
      <c r="I138" s="68"/>
      <c r="J138" s="68"/>
      <c r="K138" s="68"/>
      <c r="L138" s="68"/>
      <c r="M138" s="68"/>
      <c r="N138" s="68"/>
      <c r="O138" s="68"/>
      <c r="P138" s="68"/>
      <c r="Q138" s="67"/>
      <c r="R138" s="67"/>
      <c r="S138" s="67"/>
      <c r="T138" s="67"/>
      <c r="U138" s="67"/>
      <c r="V138" s="67"/>
      <c r="W138" s="67"/>
      <c r="X138" s="67"/>
      <c r="Y138" s="70"/>
      <c r="Z138" s="70"/>
      <c r="AA138" s="70"/>
    </row>
    <row r="139" spans="1:27" s="69" customFormat="1" ht="47.4" customHeight="1" x14ac:dyDescent="0.45">
      <c r="A139" s="67"/>
      <c r="B139" s="67"/>
      <c r="C139" s="67"/>
      <c r="D139" s="67"/>
      <c r="E139" s="67"/>
      <c r="F139" s="68"/>
      <c r="G139" s="68"/>
      <c r="H139" s="68"/>
      <c r="I139" s="68"/>
      <c r="J139" s="68"/>
      <c r="K139" s="68"/>
      <c r="L139" s="68"/>
      <c r="M139" s="68"/>
      <c r="N139" s="68"/>
      <c r="O139" s="68"/>
      <c r="P139" s="68"/>
      <c r="Q139" s="67"/>
      <c r="R139" s="67"/>
      <c r="S139" s="67"/>
      <c r="T139" s="67"/>
      <c r="U139" s="67"/>
      <c r="V139" s="67"/>
      <c r="W139" s="67"/>
      <c r="X139" s="67"/>
      <c r="Y139" s="70"/>
      <c r="Z139" s="70"/>
      <c r="AA139" s="70"/>
    </row>
    <row r="140" spans="1:27" s="69" customFormat="1" ht="47.4" customHeight="1" x14ac:dyDescent="0.45">
      <c r="A140" s="67"/>
      <c r="B140" s="67"/>
      <c r="C140" s="67"/>
      <c r="D140" s="67"/>
      <c r="E140" s="67"/>
      <c r="F140" s="68"/>
      <c r="G140" s="68"/>
      <c r="H140" s="68"/>
      <c r="I140" s="68"/>
      <c r="J140" s="68"/>
      <c r="K140" s="68"/>
      <c r="L140" s="68"/>
      <c r="M140" s="68"/>
      <c r="N140" s="68"/>
      <c r="O140" s="68"/>
      <c r="P140" s="68"/>
      <c r="Q140" s="67"/>
      <c r="R140" s="67"/>
      <c r="S140" s="67"/>
      <c r="T140" s="67"/>
      <c r="U140" s="67"/>
      <c r="V140" s="67"/>
      <c r="W140" s="67"/>
      <c r="X140" s="67"/>
      <c r="Y140" s="70"/>
      <c r="Z140" s="70"/>
      <c r="AA140" s="70"/>
    </row>
    <row r="141" spans="1:27" ht="47.4" customHeight="1" x14ac:dyDescent="0.45">
      <c r="A141" s="67"/>
      <c r="B141" s="67"/>
      <c r="C141" s="67"/>
      <c r="D141" s="67"/>
      <c r="E141" s="67"/>
      <c r="F141" s="68"/>
      <c r="G141" s="68"/>
      <c r="H141" s="68"/>
      <c r="I141" s="68"/>
      <c r="J141" s="68"/>
      <c r="K141" s="68"/>
      <c r="L141" s="68"/>
      <c r="M141" s="68"/>
      <c r="N141" s="68"/>
      <c r="O141" s="68"/>
      <c r="P141" s="68"/>
      <c r="Q141" s="67"/>
      <c r="R141" s="67"/>
      <c r="S141" s="67"/>
      <c r="T141" s="67"/>
      <c r="U141" s="67"/>
      <c r="V141" s="67"/>
      <c r="W141" s="67"/>
      <c r="X141" s="67"/>
      <c r="Y141" s="70"/>
      <c r="Z141" s="70"/>
      <c r="AA141" s="70"/>
    </row>
    <row r="142" spans="1:27" ht="47.4" customHeight="1" x14ac:dyDescent="0.45">
      <c r="H142" s="68"/>
      <c r="I142" s="68"/>
      <c r="R142" s="67"/>
      <c r="S142" s="67"/>
      <c r="T142" s="67"/>
      <c r="U142" s="67"/>
    </row>
    <row r="143" spans="1:27" ht="47.4" customHeight="1" x14ac:dyDescent="0.45">
      <c r="R143" s="67"/>
      <c r="S143" s="67"/>
      <c r="T143" s="67"/>
      <c r="U143" s="67"/>
    </row>
    <row r="144" spans="1:27" ht="47.4" customHeight="1" x14ac:dyDescent="0.45">
      <c r="R144" s="67"/>
      <c r="S144" s="67"/>
      <c r="T144" s="67"/>
      <c r="U144" s="67"/>
    </row>
  </sheetData>
  <mergeCells count="604">
    <mergeCell ref="AO85:AR85"/>
    <mergeCell ref="M80:O81"/>
    <mergeCell ref="X80:AA81"/>
    <mergeCell ref="AI80:AM80"/>
    <mergeCell ref="AI82:AJ82"/>
    <mergeCell ref="AI83:AJ83"/>
    <mergeCell ref="AK82:AN82"/>
    <mergeCell ref="AK83:AN83"/>
    <mergeCell ref="AK84:AN84"/>
    <mergeCell ref="AO82:AR82"/>
    <mergeCell ref="P81:S81"/>
    <mergeCell ref="T81:W81"/>
    <mergeCell ref="T83:W83"/>
    <mergeCell ref="M84:O84"/>
    <mergeCell ref="P84:S84"/>
    <mergeCell ref="T84:W84"/>
    <mergeCell ref="P80:S80"/>
    <mergeCell ref="T80:W80"/>
    <mergeCell ref="O85:S85"/>
    <mergeCell ref="T85:W85"/>
    <mergeCell ref="AS82:AV82"/>
    <mergeCell ref="AO83:AR83"/>
    <mergeCell ref="AO84:AR84"/>
    <mergeCell ref="C115:F115"/>
    <mergeCell ref="G115:K115"/>
    <mergeCell ref="L115:O115"/>
    <mergeCell ref="C116:F116"/>
    <mergeCell ref="G116:K116"/>
    <mergeCell ref="L116:O116"/>
    <mergeCell ref="AB82:AE82"/>
    <mergeCell ref="AB84:AE84"/>
    <mergeCell ref="Q93:U93"/>
    <mergeCell ref="Q94:U94"/>
    <mergeCell ref="W93:AA94"/>
    <mergeCell ref="P116:T116"/>
    <mergeCell ref="P115:T115"/>
    <mergeCell ref="L114:O114"/>
    <mergeCell ref="W112:AA112"/>
    <mergeCell ref="W113:AA113"/>
    <mergeCell ref="C110:F110"/>
    <mergeCell ref="G110:K110"/>
    <mergeCell ref="L110:O110"/>
    <mergeCell ref="G111:K111"/>
    <mergeCell ref="G112:K112"/>
    <mergeCell ref="D112:F112"/>
    <mergeCell ref="M112:O112"/>
    <mergeCell ref="X82:AA82"/>
    <mergeCell ref="X83:AA83"/>
    <mergeCell ref="X84:AA84"/>
    <mergeCell ref="X85:AA85"/>
    <mergeCell ref="P72:S72"/>
    <mergeCell ref="X72:AA72"/>
    <mergeCell ref="F78:I78"/>
    <mergeCell ref="X73:AA73"/>
    <mergeCell ref="X74:AA74"/>
    <mergeCell ref="X75:AA75"/>
    <mergeCell ref="X76:AA76"/>
    <mergeCell ref="X77:AA77"/>
    <mergeCell ref="X78:AA78"/>
    <mergeCell ref="X79:AA79"/>
    <mergeCell ref="M77:O77"/>
    <mergeCell ref="P77:S77"/>
    <mergeCell ref="T77:W77"/>
    <mergeCell ref="F79:I79"/>
    <mergeCell ref="M78:O78"/>
    <mergeCell ref="P78:S78"/>
    <mergeCell ref="T78:W78"/>
    <mergeCell ref="F81:I81"/>
    <mergeCell ref="B1:E1"/>
    <mergeCell ref="F1:I1"/>
    <mergeCell ref="J1:L1"/>
    <mergeCell ref="M1:P1"/>
    <mergeCell ref="Q1:AA1"/>
    <mergeCell ref="B2:E2"/>
    <mergeCell ref="F2:I2"/>
    <mergeCell ref="J2:L2"/>
    <mergeCell ref="M2:P2"/>
    <mergeCell ref="Q2:T2"/>
    <mergeCell ref="U2:W2"/>
    <mergeCell ref="Y2:AA2"/>
    <mergeCell ref="B3:E3"/>
    <mergeCell ref="F3:I3"/>
    <mergeCell ref="J3:L3"/>
    <mergeCell ref="M3:P3"/>
    <mergeCell ref="Q3:T3"/>
    <mergeCell ref="U3:W3"/>
    <mergeCell ref="Y3:AA3"/>
    <mergeCell ref="Y4:AA4"/>
    <mergeCell ref="B5:E5"/>
    <mergeCell ref="F5:I5"/>
    <mergeCell ref="J5:L5"/>
    <mergeCell ref="M5:P5"/>
    <mergeCell ref="Q5:T5"/>
    <mergeCell ref="U5:W5"/>
    <mergeCell ref="Y5:AA5"/>
    <mergeCell ref="B4:E4"/>
    <mergeCell ref="F4:I4"/>
    <mergeCell ref="J4:L4"/>
    <mergeCell ref="M4:P4"/>
    <mergeCell ref="Q4:T4"/>
    <mergeCell ref="U4:W4"/>
    <mergeCell ref="Y6:AA6"/>
    <mergeCell ref="B7:E7"/>
    <mergeCell ref="F7:I7"/>
    <mergeCell ref="J7:L7"/>
    <mergeCell ref="M7:P7"/>
    <mergeCell ref="Q7:T7"/>
    <mergeCell ref="U7:W7"/>
    <mergeCell ref="Y7:AA7"/>
    <mergeCell ref="B6:E6"/>
    <mergeCell ref="F6:I6"/>
    <mergeCell ref="J6:L6"/>
    <mergeCell ref="M6:P6"/>
    <mergeCell ref="Q6:T6"/>
    <mergeCell ref="U6:W6"/>
    <mergeCell ref="Y8:AA8"/>
    <mergeCell ref="B9:E9"/>
    <mergeCell ref="F9:I9"/>
    <mergeCell ref="J9:L9"/>
    <mergeCell ref="M9:P9"/>
    <mergeCell ref="Q9:T9"/>
    <mergeCell ref="U9:W9"/>
    <mergeCell ref="Y9:AA9"/>
    <mergeCell ref="B8:E8"/>
    <mergeCell ref="F8:I8"/>
    <mergeCell ref="J8:L8"/>
    <mergeCell ref="M8:P8"/>
    <mergeCell ref="Q8:T8"/>
    <mergeCell ref="U8:W8"/>
    <mergeCell ref="Y10:AA10"/>
    <mergeCell ref="B11:E11"/>
    <mergeCell ref="F11:I11"/>
    <mergeCell ref="J11:L11"/>
    <mergeCell ref="M11:P11"/>
    <mergeCell ref="Q11:T11"/>
    <mergeCell ref="U11:W11"/>
    <mergeCell ref="Y11:AA11"/>
    <mergeCell ref="B10:E10"/>
    <mergeCell ref="F10:I10"/>
    <mergeCell ref="J10:L10"/>
    <mergeCell ref="M10:P10"/>
    <mergeCell ref="Q10:T10"/>
    <mergeCell ref="U10:W10"/>
    <mergeCell ref="Y12:AA12"/>
    <mergeCell ref="B13:E13"/>
    <mergeCell ref="F13:I13"/>
    <mergeCell ref="J13:L13"/>
    <mergeCell ref="M13:P13"/>
    <mergeCell ref="Q13:T13"/>
    <mergeCell ref="U13:W13"/>
    <mergeCell ref="Y13:AA13"/>
    <mergeCell ref="B12:E12"/>
    <mergeCell ref="F12:I12"/>
    <mergeCell ref="J12:L12"/>
    <mergeCell ref="M12:P12"/>
    <mergeCell ref="Q12:T12"/>
    <mergeCell ref="U12:W12"/>
    <mergeCell ref="Y14:AA14"/>
    <mergeCell ref="B15:E15"/>
    <mergeCell ref="F15:I15"/>
    <mergeCell ref="J15:L15"/>
    <mergeCell ref="M15:P15"/>
    <mergeCell ref="Q15:T15"/>
    <mergeCell ref="U15:W15"/>
    <mergeCell ref="Y15:AA15"/>
    <mergeCell ref="B14:E14"/>
    <mergeCell ref="F14:I14"/>
    <mergeCell ref="J14:L14"/>
    <mergeCell ref="M14:P14"/>
    <mergeCell ref="Q14:T14"/>
    <mergeCell ref="U14:W14"/>
    <mergeCell ref="Y16:AA16"/>
    <mergeCell ref="A17:AA17"/>
    <mergeCell ref="B18:E18"/>
    <mergeCell ref="F18:I18"/>
    <mergeCell ref="J18:L18"/>
    <mergeCell ref="M18:P18"/>
    <mergeCell ref="Q18:AA18"/>
    <mergeCell ref="B16:E16"/>
    <mergeCell ref="F16:I16"/>
    <mergeCell ref="J16:L16"/>
    <mergeCell ref="M16:P16"/>
    <mergeCell ref="Q16:T16"/>
    <mergeCell ref="U16:W16"/>
    <mergeCell ref="Y19:AA19"/>
    <mergeCell ref="B20:E20"/>
    <mergeCell ref="F20:I20"/>
    <mergeCell ref="J20:L20"/>
    <mergeCell ref="M20:P20"/>
    <mergeCell ref="Q20:T20"/>
    <mergeCell ref="U20:W20"/>
    <mergeCell ref="Y20:AA20"/>
    <mergeCell ref="B19:E19"/>
    <mergeCell ref="F19:I19"/>
    <mergeCell ref="J19:L19"/>
    <mergeCell ref="M19:P19"/>
    <mergeCell ref="Q19:T19"/>
    <mergeCell ref="U19:W19"/>
    <mergeCell ref="Y21:AA21"/>
    <mergeCell ref="B22:E22"/>
    <mergeCell ref="F22:I22"/>
    <mergeCell ref="J22:L22"/>
    <mergeCell ref="M22:P22"/>
    <mergeCell ref="Q22:T22"/>
    <mergeCell ref="U22:W22"/>
    <mergeCell ref="Y22:AA22"/>
    <mergeCell ref="B21:E21"/>
    <mergeCell ref="F21:I21"/>
    <mergeCell ref="J21:L21"/>
    <mergeCell ref="M21:P21"/>
    <mergeCell ref="Q21:T21"/>
    <mergeCell ref="U21:W21"/>
    <mergeCell ref="Y23:AA23"/>
    <mergeCell ref="B24:E24"/>
    <mergeCell ref="F24:I24"/>
    <mergeCell ref="J24:L24"/>
    <mergeCell ref="M24:P24"/>
    <mergeCell ref="Q24:T24"/>
    <mergeCell ref="U24:W24"/>
    <mergeCell ref="Y24:AA24"/>
    <mergeCell ref="B23:E23"/>
    <mergeCell ref="F23:I23"/>
    <mergeCell ref="J23:L23"/>
    <mergeCell ref="M23:P23"/>
    <mergeCell ref="Q23:T23"/>
    <mergeCell ref="U23:W23"/>
    <mergeCell ref="Y25:AA25"/>
    <mergeCell ref="B26:E26"/>
    <mergeCell ref="F26:I26"/>
    <mergeCell ref="J26:L26"/>
    <mergeCell ref="M26:P26"/>
    <mergeCell ref="Q26:T26"/>
    <mergeCell ref="U26:W26"/>
    <mergeCell ref="Y26:AA26"/>
    <mergeCell ref="B25:E25"/>
    <mergeCell ref="F25:I25"/>
    <mergeCell ref="J25:L25"/>
    <mergeCell ref="M25:P25"/>
    <mergeCell ref="Q25:T25"/>
    <mergeCell ref="U25:W25"/>
    <mergeCell ref="Y27:AA27"/>
    <mergeCell ref="B28:E28"/>
    <mergeCell ref="F28:I28"/>
    <mergeCell ref="J28:L28"/>
    <mergeCell ref="M28:P28"/>
    <mergeCell ref="Q28:T28"/>
    <mergeCell ref="U28:W28"/>
    <mergeCell ref="Y28:AA28"/>
    <mergeCell ref="B27:E27"/>
    <mergeCell ref="F27:I27"/>
    <mergeCell ref="J27:L27"/>
    <mergeCell ref="M27:P27"/>
    <mergeCell ref="Q27:T27"/>
    <mergeCell ref="U27:W27"/>
    <mergeCell ref="Y29:AA29"/>
    <mergeCell ref="B30:E30"/>
    <mergeCell ref="F30:I30"/>
    <mergeCell ref="J30:L30"/>
    <mergeCell ref="M30:P30"/>
    <mergeCell ref="Q30:T30"/>
    <mergeCell ref="U30:W30"/>
    <mergeCell ref="Y30:AA30"/>
    <mergeCell ref="B29:E29"/>
    <mergeCell ref="F29:I29"/>
    <mergeCell ref="J29:L29"/>
    <mergeCell ref="M29:P29"/>
    <mergeCell ref="Q29:T29"/>
    <mergeCell ref="U29:W29"/>
    <mergeCell ref="Y31:AA31"/>
    <mergeCell ref="B32:E32"/>
    <mergeCell ref="F32:I32"/>
    <mergeCell ref="J32:L32"/>
    <mergeCell ref="M32:P32"/>
    <mergeCell ref="Q32:T32"/>
    <mergeCell ref="U32:W32"/>
    <mergeCell ref="Y32:AA32"/>
    <mergeCell ref="B31:E31"/>
    <mergeCell ref="F31:I31"/>
    <mergeCell ref="J31:L31"/>
    <mergeCell ref="M31:P31"/>
    <mergeCell ref="Q31:T31"/>
    <mergeCell ref="U31:W31"/>
    <mergeCell ref="Y33:AA33"/>
    <mergeCell ref="A34:AA34"/>
    <mergeCell ref="B35:E35"/>
    <mergeCell ref="F35:I35"/>
    <mergeCell ref="J35:L35"/>
    <mergeCell ref="M35:P35"/>
    <mergeCell ref="Q35:AA35"/>
    <mergeCell ref="B33:E33"/>
    <mergeCell ref="F33:I33"/>
    <mergeCell ref="J33:L33"/>
    <mergeCell ref="M33:P33"/>
    <mergeCell ref="Q33:T33"/>
    <mergeCell ref="U33:W33"/>
    <mergeCell ref="Y36:AA36"/>
    <mergeCell ref="B37:E37"/>
    <mergeCell ref="F37:I37"/>
    <mergeCell ref="J37:L37"/>
    <mergeCell ref="M37:P37"/>
    <mergeCell ref="Q37:T37"/>
    <mergeCell ref="U37:W37"/>
    <mergeCell ref="Y37:AA37"/>
    <mergeCell ref="B36:E36"/>
    <mergeCell ref="F36:I36"/>
    <mergeCell ref="J36:L36"/>
    <mergeCell ref="M36:P36"/>
    <mergeCell ref="Q36:T36"/>
    <mergeCell ref="U36:W36"/>
    <mergeCell ref="Y38:AA38"/>
    <mergeCell ref="B39:E39"/>
    <mergeCell ref="F39:I39"/>
    <mergeCell ref="J39:L39"/>
    <mergeCell ref="M39:P39"/>
    <mergeCell ref="Q39:T39"/>
    <mergeCell ref="U39:W39"/>
    <mergeCell ref="Y39:AA39"/>
    <mergeCell ref="B38:E38"/>
    <mergeCell ref="F38:I38"/>
    <mergeCell ref="J38:L38"/>
    <mergeCell ref="M38:P38"/>
    <mergeCell ref="Q38:T38"/>
    <mergeCell ref="U38:W38"/>
    <mergeCell ref="Y40:AA40"/>
    <mergeCell ref="B41:E41"/>
    <mergeCell ref="F41:I41"/>
    <mergeCell ref="J41:L41"/>
    <mergeCell ref="M41:P41"/>
    <mergeCell ref="Q41:T41"/>
    <mergeCell ref="U41:W41"/>
    <mergeCell ref="Y41:AA41"/>
    <mergeCell ref="B40:E40"/>
    <mergeCell ref="F40:I40"/>
    <mergeCell ref="J40:L40"/>
    <mergeCell ref="M40:P40"/>
    <mergeCell ref="Q40:T40"/>
    <mergeCell ref="U40:W40"/>
    <mergeCell ref="Y42:AA42"/>
    <mergeCell ref="B43:E43"/>
    <mergeCell ref="F43:I43"/>
    <mergeCell ref="J43:L43"/>
    <mergeCell ref="M43:P43"/>
    <mergeCell ref="Q43:T43"/>
    <mergeCell ref="U43:W43"/>
    <mergeCell ref="Y43:AA43"/>
    <mergeCell ref="B42:E42"/>
    <mergeCell ref="F42:I42"/>
    <mergeCell ref="J42:L42"/>
    <mergeCell ref="M42:P42"/>
    <mergeCell ref="Q42:T42"/>
    <mergeCell ref="U42:W42"/>
    <mergeCell ref="Y44:AA44"/>
    <mergeCell ref="B45:E45"/>
    <mergeCell ref="F45:I45"/>
    <mergeCell ref="J45:L45"/>
    <mergeCell ref="M45:P45"/>
    <mergeCell ref="Q45:T45"/>
    <mergeCell ref="U45:W45"/>
    <mergeCell ref="Y45:AA45"/>
    <mergeCell ref="B44:E44"/>
    <mergeCell ref="F44:I44"/>
    <mergeCell ref="J44:L44"/>
    <mergeCell ref="M44:P44"/>
    <mergeCell ref="Q44:T44"/>
    <mergeCell ref="U44:W44"/>
    <mergeCell ref="Y46:AA46"/>
    <mergeCell ref="B47:E47"/>
    <mergeCell ref="F47:I47"/>
    <mergeCell ref="J47:L47"/>
    <mergeCell ref="M47:P47"/>
    <mergeCell ref="Q47:T47"/>
    <mergeCell ref="U47:W47"/>
    <mergeCell ref="Y47:AA47"/>
    <mergeCell ref="B46:E46"/>
    <mergeCell ref="F46:I46"/>
    <mergeCell ref="J46:L46"/>
    <mergeCell ref="M46:P46"/>
    <mergeCell ref="Q46:T46"/>
    <mergeCell ref="U46:W46"/>
    <mergeCell ref="Y48:AA48"/>
    <mergeCell ref="F49:I49"/>
    <mergeCell ref="J49:L49"/>
    <mergeCell ref="M49:P49"/>
    <mergeCell ref="B52:E52"/>
    <mergeCell ref="F52:I52"/>
    <mergeCell ref="J52:L52"/>
    <mergeCell ref="M52:P52"/>
    <mergeCell ref="Q52:AA52"/>
    <mergeCell ref="B48:E48"/>
    <mergeCell ref="F48:I48"/>
    <mergeCell ref="J48:L48"/>
    <mergeCell ref="M48:P48"/>
    <mergeCell ref="Q48:T48"/>
    <mergeCell ref="U48:W48"/>
    <mergeCell ref="U53:W54"/>
    <mergeCell ref="X53:X54"/>
    <mergeCell ref="Y53:AA54"/>
    <mergeCell ref="F54:I54"/>
    <mergeCell ref="J54:L54"/>
    <mergeCell ref="A55:A56"/>
    <mergeCell ref="B55:E56"/>
    <mergeCell ref="F55:I55"/>
    <mergeCell ref="J55:L55"/>
    <mergeCell ref="M55:P56"/>
    <mergeCell ref="A53:A54"/>
    <mergeCell ref="B53:E54"/>
    <mergeCell ref="F53:I53"/>
    <mergeCell ref="J53:L53"/>
    <mergeCell ref="M53:P54"/>
    <mergeCell ref="Q53:T54"/>
    <mergeCell ref="A57:AA57"/>
    <mergeCell ref="B58:E58"/>
    <mergeCell ref="F58:I58"/>
    <mergeCell ref="J58:L58"/>
    <mergeCell ref="M58:P58"/>
    <mergeCell ref="Q58:T58"/>
    <mergeCell ref="U58:W58"/>
    <mergeCell ref="Y58:AA58"/>
    <mergeCell ref="Q55:T56"/>
    <mergeCell ref="U55:W56"/>
    <mergeCell ref="X55:X56"/>
    <mergeCell ref="Y55:AA56"/>
    <mergeCell ref="F56:I56"/>
    <mergeCell ref="J56:L56"/>
    <mergeCell ref="Y59:AA59"/>
    <mergeCell ref="B60:E60"/>
    <mergeCell ref="F60:I60"/>
    <mergeCell ref="J60:L60"/>
    <mergeCell ref="M60:P60"/>
    <mergeCell ref="Q60:T60"/>
    <mergeCell ref="U60:W60"/>
    <mergeCell ref="Y60:AA60"/>
    <mergeCell ref="B59:E59"/>
    <mergeCell ref="F59:I59"/>
    <mergeCell ref="J59:L59"/>
    <mergeCell ref="M59:P59"/>
    <mergeCell ref="Q59:T59"/>
    <mergeCell ref="U59:W59"/>
    <mergeCell ref="A63:A64"/>
    <mergeCell ref="B63:E64"/>
    <mergeCell ref="F63:I63"/>
    <mergeCell ref="J63:L63"/>
    <mergeCell ref="M63:P64"/>
    <mergeCell ref="Q63:T64"/>
    <mergeCell ref="U61:W62"/>
    <mergeCell ref="X61:X62"/>
    <mergeCell ref="Y61:AA62"/>
    <mergeCell ref="F62:I62"/>
    <mergeCell ref="J62:L62"/>
    <mergeCell ref="M62:P62"/>
    <mergeCell ref="A61:A62"/>
    <mergeCell ref="B61:E62"/>
    <mergeCell ref="F61:I61"/>
    <mergeCell ref="J61:L61"/>
    <mergeCell ref="M61:P61"/>
    <mergeCell ref="Q61:T62"/>
    <mergeCell ref="U63:W64"/>
    <mergeCell ref="X63:X64"/>
    <mergeCell ref="Y63:AA64"/>
    <mergeCell ref="F64:I64"/>
    <mergeCell ref="J64:L64"/>
    <mergeCell ref="B65:E65"/>
    <mergeCell ref="F65:I65"/>
    <mergeCell ref="J65:L65"/>
    <mergeCell ref="M65:P65"/>
    <mergeCell ref="Q65:T65"/>
    <mergeCell ref="U65:W65"/>
    <mergeCell ref="Y65:AA65"/>
    <mergeCell ref="B66:E66"/>
    <mergeCell ref="F66:I66"/>
    <mergeCell ref="J66:L66"/>
    <mergeCell ref="M66:P66"/>
    <mergeCell ref="Q66:T66"/>
    <mergeCell ref="U66:W66"/>
    <mergeCell ref="Y66:AA66"/>
    <mergeCell ref="Y67:AA67"/>
    <mergeCell ref="B68:E68"/>
    <mergeCell ref="F68:I68"/>
    <mergeCell ref="J68:L68"/>
    <mergeCell ref="M68:P68"/>
    <mergeCell ref="Q68:T68"/>
    <mergeCell ref="U68:W68"/>
    <mergeCell ref="Y68:AA68"/>
    <mergeCell ref="B67:E67"/>
    <mergeCell ref="F67:I67"/>
    <mergeCell ref="J67:L67"/>
    <mergeCell ref="M67:P67"/>
    <mergeCell ref="Q67:T67"/>
    <mergeCell ref="U67:W67"/>
    <mergeCell ref="A77:E81"/>
    <mergeCell ref="F77:I77"/>
    <mergeCell ref="M79:O79"/>
    <mergeCell ref="P79:S79"/>
    <mergeCell ref="T79:W79"/>
    <mergeCell ref="F80:I80"/>
    <mergeCell ref="Y69:AA69"/>
    <mergeCell ref="B70:E70"/>
    <mergeCell ref="F70:I70"/>
    <mergeCell ref="J70:L70"/>
    <mergeCell ref="M70:P70"/>
    <mergeCell ref="Q70:T70"/>
    <mergeCell ref="U70:W70"/>
    <mergeCell ref="Y70:AA70"/>
    <mergeCell ref="B69:E69"/>
    <mergeCell ref="F69:I69"/>
    <mergeCell ref="J69:L69"/>
    <mergeCell ref="M69:P69"/>
    <mergeCell ref="Q69:T69"/>
    <mergeCell ref="U69:W69"/>
    <mergeCell ref="M76:O76"/>
    <mergeCell ref="P76:S76"/>
    <mergeCell ref="T76:W76"/>
    <mergeCell ref="T73:W73"/>
    <mergeCell ref="A74:E74"/>
    <mergeCell ref="F74:I74"/>
    <mergeCell ref="M74:O74"/>
    <mergeCell ref="P74:S74"/>
    <mergeCell ref="T74:W74"/>
    <mergeCell ref="F71:I71"/>
    <mergeCell ref="J71:L71"/>
    <mergeCell ref="M71:P71"/>
    <mergeCell ref="T72:W72"/>
    <mergeCell ref="A73:E73"/>
    <mergeCell ref="F73:I73"/>
    <mergeCell ref="L83:L84"/>
    <mergeCell ref="M83:O83"/>
    <mergeCell ref="P83:S83"/>
    <mergeCell ref="F82:I82"/>
    <mergeCell ref="M82:O82"/>
    <mergeCell ref="P82:S82"/>
    <mergeCell ref="T82:W82"/>
    <mergeCell ref="L73:L82"/>
    <mergeCell ref="M73:O73"/>
    <mergeCell ref="P73:S73"/>
    <mergeCell ref="F75:I75"/>
    <mergeCell ref="M75:O75"/>
    <mergeCell ref="P75:S75"/>
    <mergeCell ref="T75:W75"/>
    <mergeCell ref="W89:AA89"/>
    <mergeCell ref="C90:E90"/>
    <mergeCell ref="F90:I90"/>
    <mergeCell ref="K90:O91"/>
    <mergeCell ref="Q90:U91"/>
    <mergeCell ref="W90:AA91"/>
    <mergeCell ref="C91:E91"/>
    <mergeCell ref="F91:I91"/>
    <mergeCell ref="C88:E88"/>
    <mergeCell ref="F88:I88"/>
    <mergeCell ref="C89:E89"/>
    <mergeCell ref="F89:I89"/>
    <mergeCell ref="K89:O89"/>
    <mergeCell ref="Q89:U89"/>
    <mergeCell ref="C92:E92"/>
    <mergeCell ref="F92:I92"/>
    <mergeCell ref="C93:E93"/>
    <mergeCell ref="F93:I93"/>
    <mergeCell ref="C94:E94"/>
    <mergeCell ref="F94:I94"/>
    <mergeCell ref="A83:B94"/>
    <mergeCell ref="C86:E86"/>
    <mergeCell ref="F86:I86"/>
    <mergeCell ref="C87:E87"/>
    <mergeCell ref="F87:I87"/>
    <mergeCell ref="F84:I84"/>
    <mergeCell ref="C85:E85"/>
    <mergeCell ref="F85:I85"/>
    <mergeCell ref="C83:E84"/>
    <mergeCell ref="F83:I83"/>
    <mergeCell ref="P102:AA102"/>
    <mergeCell ref="J94:M94"/>
    <mergeCell ref="A95:AA96"/>
    <mergeCell ref="B97:G97"/>
    <mergeCell ref="C98:F98"/>
    <mergeCell ref="G98:K98"/>
    <mergeCell ref="M98:Z99"/>
    <mergeCell ref="C99:F99"/>
    <mergeCell ref="G99:K99"/>
    <mergeCell ref="C103:F103"/>
    <mergeCell ref="G103:K103"/>
    <mergeCell ref="L103:O103"/>
    <mergeCell ref="C104:F104"/>
    <mergeCell ref="G104:K104"/>
    <mergeCell ref="L104:O104"/>
    <mergeCell ref="B101:G101"/>
    <mergeCell ref="L101:O101"/>
    <mergeCell ref="C102:F102"/>
    <mergeCell ref="G102:K102"/>
    <mergeCell ref="L102:O102"/>
    <mergeCell ref="W105:AA106"/>
    <mergeCell ref="R106:U106"/>
    <mergeCell ref="W107:AA108"/>
    <mergeCell ref="W109:AA109"/>
    <mergeCell ref="W110:AA111"/>
    <mergeCell ref="R110:U110"/>
    <mergeCell ref="R111:U111"/>
    <mergeCell ref="F107:P107"/>
    <mergeCell ref="R107:U107"/>
    <mergeCell ref="F108:Q108"/>
    <mergeCell ref="R108:U108"/>
    <mergeCell ref="R109:U109"/>
    <mergeCell ref="C105:F105"/>
    <mergeCell ref="G105:K105"/>
    <mergeCell ref="L105:O105"/>
    <mergeCell ref="R105:U105"/>
  </mergeCells>
  <phoneticPr fontId="1"/>
  <pageMargins left="0.16" right="0.18" top="0.55000000000000004" bottom="0.16" header="0.28000000000000003" footer="0.16"/>
  <pageSetup paperSize="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472FD-4447-4E28-955A-94292383E116}">
  <sheetPr codeName="Sheet2"/>
  <dimension ref="A1:AB148"/>
  <sheetViews>
    <sheetView topLeftCell="A70" zoomScale="62" zoomScaleNormal="62" workbookViewId="0">
      <selection activeCell="L75" sqref="L75:W88"/>
    </sheetView>
  </sheetViews>
  <sheetFormatPr defaultColWidth="7.09765625" defaultRowHeight="46.2" customHeight="1" x14ac:dyDescent="0.45"/>
  <cols>
    <col min="1" max="1" width="5.19921875" style="35" customWidth="1"/>
    <col min="2" max="5" width="7.09765625" style="35"/>
    <col min="6" max="16" width="7.09765625" style="38"/>
    <col min="17" max="24" width="7.09765625" style="36"/>
    <col min="25" max="27" width="7.09765625" style="37"/>
    <col min="28" max="16384" width="7.09765625" style="26"/>
  </cols>
  <sheetData>
    <row r="1" spans="1:27" ht="46.2" customHeight="1" thickBot="1" x14ac:dyDescent="0.5">
      <c r="A1" s="25" t="s">
        <v>0</v>
      </c>
      <c r="B1" s="299" t="s">
        <v>1</v>
      </c>
      <c r="C1" s="300"/>
      <c r="D1" s="300"/>
      <c r="E1" s="301"/>
      <c r="F1" s="302" t="s">
        <v>44</v>
      </c>
      <c r="G1" s="302"/>
      <c r="H1" s="302"/>
      <c r="I1" s="302"/>
      <c r="J1" s="302" t="s">
        <v>45</v>
      </c>
      <c r="K1" s="302"/>
      <c r="L1" s="302"/>
      <c r="M1" s="463" t="s">
        <v>46</v>
      </c>
      <c r="N1" s="463"/>
      <c r="O1" s="463"/>
      <c r="P1" s="463"/>
      <c r="Q1" s="303" t="s">
        <v>48</v>
      </c>
      <c r="R1" s="303"/>
      <c r="S1" s="303"/>
      <c r="T1" s="303"/>
      <c r="U1" s="303"/>
      <c r="V1" s="303"/>
      <c r="W1" s="303"/>
      <c r="X1" s="303"/>
      <c r="Y1" s="303"/>
      <c r="Z1" s="303"/>
      <c r="AA1" s="303"/>
    </row>
    <row r="2" spans="1:27" ht="46.2" customHeight="1" x14ac:dyDescent="0.45">
      <c r="A2" s="27">
        <v>1</v>
      </c>
      <c r="B2" s="304" t="s">
        <v>19</v>
      </c>
      <c r="C2" s="305"/>
      <c r="D2" s="305"/>
      <c r="E2" s="306"/>
      <c r="F2" s="307">
        <v>552080</v>
      </c>
      <c r="G2" s="307"/>
      <c r="H2" s="307"/>
      <c r="I2" s="307"/>
      <c r="J2" s="307">
        <f>F2*0.1</f>
        <v>55208</v>
      </c>
      <c r="K2" s="307"/>
      <c r="L2" s="307"/>
      <c r="M2" s="307">
        <f t="shared" ref="M2:M15" si="0">F2+J2</f>
        <v>607288</v>
      </c>
      <c r="N2" s="307"/>
      <c r="O2" s="307"/>
      <c r="P2" s="307"/>
      <c r="Q2" s="308" t="s">
        <v>218</v>
      </c>
      <c r="R2" s="308"/>
      <c r="S2" s="308"/>
      <c r="T2" s="308"/>
      <c r="U2" s="309" t="s">
        <v>75</v>
      </c>
      <c r="V2" s="310"/>
      <c r="W2" s="311"/>
      <c r="X2" s="28" t="s">
        <v>47</v>
      </c>
      <c r="Y2" s="312" t="s">
        <v>219</v>
      </c>
      <c r="Z2" s="312"/>
      <c r="AA2" s="312"/>
    </row>
    <row r="3" spans="1:27" ht="46.2" customHeight="1" x14ac:dyDescent="0.45">
      <c r="A3" s="29">
        <v>2</v>
      </c>
      <c r="B3" s="313" t="s">
        <v>35</v>
      </c>
      <c r="C3" s="314"/>
      <c r="D3" s="314"/>
      <c r="E3" s="315"/>
      <c r="F3" s="307">
        <v>155400</v>
      </c>
      <c r="G3" s="307"/>
      <c r="H3" s="307"/>
      <c r="I3" s="307"/>
      <c r="J3" s="307">
        <f>F3*0.1</f>
        <v>15540</v>
      </c>
      <c r="K3" s="307"/>
      <c r="L3" s="307"/>
      <c r="M3" s="307">
        <f t="shared" si="0"/>
        <v>170940</v>
      </c>
      <c r="N3" s="307"/>
      <c r="O3" s="307"/>
      <c r="P3" s="307"/>
      <c r="Q3" s="316" t="s">
        <v>74</v>
      </c>
      <c r="R3" s="316"/>
      <c r="S3" s="316"/>
      <c r="T3" s="316"/>
      <c r="U3" s="317" t="s">
        <v>216</v>
      </c>
      <c r="V3" s="318"/>
      <c r="W3" s="319"/>
      <c r="X3" s="30" t="s">
        <v>47</v>
      </c>
      <c r="Y3" s="320" t="s">
        <v>217</v>
      </c>
      <c r="Z3" s="320"/>
      <c r="AA3" s="320"/>
    </row>
    <row r="4" spans="1:27" ht="46.2" customHeight="1" x14ac:dyDescent="0.45">
      <c r="A4" s="29">
        <v>3</v>
      </c>
      <c r="B4" s="313" t="s">
        <v>6</v>
      </c>
      <c r="C4" s="314"/>
      <c r="D4" s="314"/>
      <c r="E4" s="315"/>
      <c r="F4" s="307">
        <v>800510</v>
      </c>
      <c r="G4" s="307"/>
      <c r="H4" s="307"/>
      <c r="I4" s="307"/>
      <c r="J4" s="307">
        <v>80031</v>
      </c>
      <c r="K4" s="307"/>
      <c r="L4" s="307"/>
      <c r="M4" s="307">
        <f t="shared" si="0"/>
        <v>880541</v>
      </c>
      <c r="N4" s="307"/>
      <c r="O4" s="307"/>
      <c r="P4" s="307"/>
      <c r="Q4" s="316" t="s">
        <v>49</v>
      </c>
      <c r="R4" s="316"/>
      <c r="S4" s="316"/>
      <c r="T4" s="316"/>
      <c r="U4" s="317" t="s">
        <v>56</v>
      </c>
      <c r="V4" s="318"/>
      <c r="W4" s="319"/>
      <c r="X4" s="30" t="s">
        <v>47</v>
      </c>
      <c r="Y4" s="320">
        <v>592137</v>
      </c>
      <c r="Z4" s="320"/>
      <c r="AA4" s="320"/>
    </row>
    <row r="5" spans="1:27" ht="46.2" customHeight="1" x14ac:dyDescent="0.45">
      <c r="A5" s="29">
        <v>4</v>
      </c>
      <c r="B5" s="313" t="s">
        <v>36</v>
      </c>
      <c r="C5" s="314"/>
      <c r="D5" s="314"/>
      <c r="E5" s="315"/>
      <c r="F5" s="307">
        <v>1035840</v>
      </c>
      <c r="G5" s="307"/>
      <c r="H5" s="307"/>
      <c r="I5" s="307"/>
      <c r="J5" s="307">
        <f t="shared" ref="J5:J10" si="1">F5*0.1</f>
        <v>103584</v>
      </c>
      <c r="K5" s="307"/>
      <c r="L5" s="307"/>
      <c r="M5" s="307">
        <f t="shared" si="0"/>
        <v>1139424</v>
      </c>
      <c r="N5" s="307"/>
      <c r="O5" s="307"/>
      <c r="P5" s="307"/>
      <c r="Q5" s="316" t="s">
        <v>68</v>
      </c>
      <c r="R5" s="316"/>
      <c r="S5" s="316"/>
      <c r="T5" s="316"/>
      <c r="U5" s="317" t="s">
        <v>308</v>
      </c>
      <c r="V5" s="318"/>
      <c r="W5" s="319"/>
      <c r="X5" s="30" t="s">
        <v>47</v>
      </c>
      <c r="Y5" s="320" t="s">
        <v>309</v>
      </c>
      <c r="Z5" s="320"/>
      <c r="AA5" s="320"/>
    </row>
    <row r="6" spans="1:27" ht="46.2" customHeight="1" x14ac:dyDescent="0.45">
      <c r="A6" s="29">
        <v>5</v>
      </c>
      <c r="B6" s="313" t="s">
        <v>41</v>
      </c>
      <c r="C6" s="314"/>
      <c r="D6" s="314"/>
      <c r="E6" s="315"/>
      <c r="F6" s="307">
        <v>470372</v>
      </c>
      <c r="G6" s="307"/>
      <c r="H6" s="307"/>
      <c r="I6" s="307"/>
      <c r="J6" s="307">
        <f t="shared" si="1"/>
        <v>47037.200000000004</v>
      </c>
      <c r="K6" s="307"/>
      <c r="L6" s="307"/>
      <c r="M6" s="307">
        <f t="shared" si="0"/>
        <v>517409.2</v>
      </c>
      <c r="N6" s="307"/>
      <c r="O6" s="307"/>
      <c r="P6" s="307"/>
      <c r="Q6" s="321" t="s">
        <v>51</v>
      </c>
      <c r="R6" s="321"/>
      <c r="S6" s="321"/>
      <c r="T6" s="321"/>
      <c r="U6" s="317" t="s">
        <v>55</v>
      </c>
      <c r="V6" s="318"/>
      <c r="W6" s="319"/>
      <c r="X6" s="30" t="s">
        <v>47</v>
      </c>
      <c r="Y6" s="320" t="s">
        <v>50</v>
      </c>
      <c r="Z6" s="320"/>
      <c r="AA6" s="320"/>
    </row>
    <row r="7" spans="1:27" ht="46.2" customHeight="1" x14ac:dyDescent="0.45">
      <c r="A7" s="29">
        <v>6</v>
      </c>
      <c r="B7" s="313" t="s">
        <v>22</v>
      </c>
      <c r="C7" s="314"/>
      <c r="D7" s="314"/>
      <c r="E7" s="315"/>
      <c r="F7" s="307">
        <v>627876</v>
      </c>
      <c r="G7" s="307"/>
      <c r="H7" s="307"/>
      <c r="I7" s="307"/>
      <c r="J7" s="307">
        <f t="shared" si="1"/>
        <v>62787.600000000006</v>
      </c>
      <c r="K7" s="307"/>
      <c r="L7" s="307"/>
      <c r="M7" s="307">
        <f t="shared" si="0"/>
        <v>690663.6</v>
      </c>
      <c r="N7" s="307"/>
      <c r="O7" s="307"/>
      <c r="P7" s="307"/>
      <c r="Q7" s="316" t="s">
        <v>52</v>
      </c>
      <c r="R7" s="316"/>
      <c r="S7" s="316"/>
      <c r="T7" s="316"/>
      <c r="U7" s="317" t="s">
        <v>53</v>
      </c>
      <c r="V7" s="318"/>
      <c r="W7" s="319"/>
      <c r="X7" s="30" t="s">
        <v>47</v>
      </c>
      <c r="Y7" s="320" t="s">
        <v>54</v>
      </c>
      <c r="Z7" s="320"/>
      <c r="AA7" s="320"/>
    </row>
    <row r="8" spans="1:27" ht="46.2" customHeight="1" x14ac:dyDescent="0.45">
      <c r="A8" s="29">
        <v>7</v>
      </c>
      <c r="B8" s="313" t="s">
        <v>25</v>
      </c>
      <c r="C8" s="314"/>
      <c r="D8" s="314"/>
      <c r="E8" s="315"/>
      <c r="F8" s="307">
        <v>851720</v>
      </c>
      <c r="G8" s="307"/>
      <c r="H8" s="307"/>
      <c r="I8" s="307"/>
      <c r="J8" s="307">
        <f t="shared" si="1"/>
        <v>85172</v>
      </c>
      <c r="K8" s="307"/>
      <c r="L8" s="307"/>
      <c r="M8" s="307">
        <f t="shared" si="0"/>
        <v>936892</v>
      </c>
      <c r="N8" s="307"/>
      <c r="O8" s="307"/>
      <c r="P8" s="307"/>
      <c r="Q8" s="316" t="s">
        <v>57</v>
      </c>
      <c r="R8" s="316"/>
      <c r="S8" s="316"/>
      <c r="T8" s="316"/>
      <c r="U8" s="317" t="s">
        <v>58</v>
      </c>
      <c r="V8" s="318"/>
      <c r="W8" s="319"/>
      <c r="X8" s="30" t="s">
        <v>47</v>
      </c>
      <c r="Y8" s="320" t="s">
        <v>59</v>
      </c>
      <c r="Z8" s="320"/>
      <c r="AA8" s="320"/>
    </row>
    <row r="9" spans="1:27" ht="46.2" customHeight="1" x14ac:dyDescent="0.45">
      <c r="A9" s="29">
        <v>8</v>
      </c>
      <c r="B9" s="313" t="s">
        <v>39</v>
      </c>
      <c r="C9" s="314"/>
      <c r="D9" s="314"/>
      <c r="E9" s="315"/>
      <c r="F9" s="307">
        <v>485027</v>
      </c>
      <c r="G9" s="307"/>
      <c r="H9" s="307"/>
      <c r="I9" s="307"/>
      <c r="J9" s="307">
        <f t="shared" si="1"/>
        <v>48502.700000000004</v>
      </c>
      <c r="K9" s="307"/>
      <c r="L9" s="307"/>
      <c r="M9" s="307">
        <f t="shared" si="0"/>
        <v>533529.69999999995</v>
      </c>
      <c r="N9" s="307"/>
      <c r="O9" s="307"/>
      <c r="P9" s="307"/>
      <c r="Q9" s="316" t="s">
        <v>49</v>
      </c>
      <c r="R9" s="316"/>
      <c r="S9" s="316"/>
      <c r="T9" s="316"/>
      <c r="U9" s="317" t="s">
        <v>60</v>
      </c>
      <c r="V9" s="318"/>
      <c r="W9" s="319"/>
      <c r="X9" s="30" t="s">
        <v>47</v>
      </c>
      <c r="Y9" s="320" t="s">
        <v>61</v>
      </c>
      <c r="Z9" s="320"/>
      <c r="AA9" s="320"/>
    </row>
    <row r="10" spans="1:27" ht="46.2" customHeight="1" x14ac:dyDescent="0.45">
      <c r="A10" s="29">
        <v>9</v>
      </c>
      <c r="B10" s="313" t="s">
        <v>37</v>
      </c>
      <c r="C10" s="314"/>
      <c r="D10" s="314"/>
      <c r="E10" s="315"/>
      <c r="F10" s="307">
        <v>188748</v>
      </c>
      <c r="G10" s="307"/>
      <c r="H10" s="307"/>
      <c r="I10" s="307"/>
      <c r="J10" s="307">
        <f t="shared" si="1"/>
        <v>18874.8</v>
      </c>
      <c r="K10" s="307"/>
      <c r="L10" s="307"/>
      <c r="M10" s="307">
        <f t="shared" si="0"/>
        <v>207622.8</v>
      </c>
      <c r="N10" s="307"/>
      <c r="O10" s="307"/>
      <c r="P10" s="307"/>
      <c r="Q10" s="316" t="s">
        <v>62</v>
      </c>
      <c r="R10" s="316"/>
      <c r="S10" s="316"/>
      <c r="T10" s="316"/>
      <c r="U10" s="317" t="s">
        <v>63</v>
      </c>
      <c r="V10" s="318"/>
      <c r="W10" s="319"/>
      <c r="X10" s="30" t="s">
        <v>47</v>
      </c>
      <c r="Y10" s="320" t="s">
        <v>64</v>
      </c>
      <c r="Z10" s="320"/>
      <c r="AA10" s="320"/>
    </row>
    <row r="11" spans="1:27" ht="46.2" customHeight="1" x14ac:dyDescent="0.45">
      <c r="A11" s="29">
        <v>10</v>
      </c>
      <c r="B11" s="313" t="s">
        <v>27</v>
      </c>
      <c r="C11" s="314"/>
      <c r="D11" s="314"/>
      <c r="E11" s="315"/>
      <c r="F11" s="307">
        <v>1490778</v>
      </c>
      <c r="G11" s="307"/>
      <c r="H11" s="307"/>
      <c r="I11" s="307"/>
      <c r="J11" s="307">
        <v>149077</v>
      </c>
      <c r="K11" s="307"/>
      <c r="L11" s="307"/>
      <c r="M11" s="307">
        <f t="shared" si="0"/>
        <v>1639855</v>
      </c>
      <c r="N11" s="307"/>
      <c r="O11" s="307"/>
      <c r="P11" s="307"/>
      <c r="Q11" s="321" t="s">
        <v>51</v>
      </c>
      <c r="R11" s="321"/>
      <c r="S11" s="321"/>
      <c r="T11" s="321"/>
      <c r="U11" s="317" t="s">
        <v>65</v>
      </c>
      <c r="V11" s="318"/>
      <c r="W11" s="319"/>
      <c r="X11" s="30" t="s">
        <v>66</v>
      </c>
      <c r="Y11" s="320" t="s">
        <v>67</v>
      </c>
      <c r="Z11" s="320"/>
      <c r="AA11" s="320"/>
    </row>
    <row r="12" spans="1:27" ht="46.2" customHeight="1" x14ac:dyDescent="0.45">
      <c r="A12" s="29">
        <v>11</v>
      </c>
      <c r="B12" s="313" t="s">
        <v>16</v>
      </c>
      <c r="C12" s="314"/>
      <c r="D12" s="314"/>
      <c r="E12" s="315"/>
      <c r="F12" s="307">
        <v>180600</v>
      </c>
      <c r="G12" s="307"/>
      <c r="H12" s="307"/>
      <c r="I12" s="307"/>
      <c r="J12" s="307">
        <f t="shared" ref="J12:J50" si="2">F12*0.1</f>
        <v>18060</v>
      </c>
      <c r="K12" s="307"/>
      <c r="L12" s="307"/>
      <c r="M12" s="307">
        <f t="shared" si="0"/>
        <v>198660</v>
      </c>
      <c r="N12" s="307"/>
      <c r="O12" s="307"/>
      <c r="P12" s="307"/>
      <c r="Q12" s="316" t="s">
        <v>68</v>
      </c>
      <c r="R12" s="316"/>
      <c r="S12" s="316"/>
      <c r="T12" s="316"/>
      <c r="U12" s="317" t="s">
        <v>69</v>
      </c>
      <c r="V12" s="318"/>
      <c r="W12" s="319"/>
      <c r="X12" s="30" t="s">
        <v>47</v>
      </c>
      <c r="Y12" s="320" t="s">
        <v>70</v>
      </c>
      <c r="Z12" s="320"/>
      <c r="AA12" s="320"/>
    </row>
    <row r="13" spans="1:27" ht="46.2" customHeight="1" x14ac:dyDescent="0.45">
      <c r="A13" s="29">
        <v>12</v>
      </c>
      <c r="B13" s="313" t="s">
        <v>26</v>
      </c>
      <c r="C13" s="314"/>
      <c r="D13" s="314"/>
      <c r="E13" s="315"/>
      <c r="F13" s="307">
        <v>835884</v>
      </c>
      <c r="G13" s="307"/>
      <c r="H13" s="307"/>
      <c r="I13" s="307"/>
      <c r="J13" s="307">
        <f t="shared" si="2"/>
        <v>83588.400000000009</v>
      </c>
      <c r="K13" s="307"/>
      <c r="L13" s="307"/>
      <c r="M13" s="307">
        <f t="shared" si="0"/>
        <v>919472.4</v>
      </c>
      <c r="N13" s="307"/>
      <c r="O13" s="307"/>
      <c r="P13" s="307"/>
      <c r="Q13" s="317" t="s">
        <v>71</v>
      </c>
      <c r="R13" s="318"/>
      <c r="S13" s="318"/>
      <c r="T13" s="319"/>
      <c r="U13" s="317" t="s">
        <v>72</v>
      </c>
      <c r="V13" s="318"/>
      <c r="W13" s="319"/>
      <c r="X13" s="30" t="s">
        <v>47</v>
      </c>
      <c r="Y13" s="320" t="s">
        <v>73</v>
      </c>
      <c r="Z13" s="320"/>
      <c r="AA13" s="320"/>
    </row>
    <row r="14" spans="1:27" ht="46.2" customHeight="1" x14ac:dyDescent="0.45">
      <c r="A14" s="29">
        <v>13</v>
      </c>
      <c r="B14" s="313" t="s">
        <v>4</v>
      </c>
      <c r="C14" s="314"/>
      <c r="D14" s="314"/>
      <c r="E14" s="315"/>
      <c r="F14" s="307">
        <v>296640</v>
      </c>
      <c r="G14" s="307"/>
      <c r="H14" s="307"/>
      <c r="I14" s="307"/>
      <c r="J14" s="307">
        <f t="shared" si="2"/>
        <v>29664</v>
      </c>
      <c r="K14" s="307"/>
      <c r="L14" s="307"/>
      <c r="M14" s="307">
        <f t="shared" si="0"/>
        <v>326304</v>
      </c>
      <c r="N14" s="307"/>
      <c r="O14" s="307"/>
      <c r="P14" s="307"/>
      <c r="Q14" s="316" t="s">
        <v>74</v>
      </c>
      <c r="R14" s="316"/>
      <c r="S14" s="316"/>
      <c r="T14" s="316"/>
      <c r="U14" s="317" t="s">
        <v>75</v>
      </c>
      <c r="V14" s="318"/>
      <c r="W14" s="319"/>
      <c r="X14" s="30" t="s">
        <v>47</v>
      </c>
      <c r="Y14" s="320" t="s">
        <v>76</v>
      </c>
      <c r="Z14" s="320"/>
      <c r="AA14" s="320"/>
    </row>
    <row r="15" spans="1:27" ht="46.2" customHeight="1" x14ac:dyDescent="0.45">
      <c r="A15" s="29">
        <v>14</v>
      </c>
      <c r="B15" s="313" t="s">
        <v>77</v>
      </c>
      <c r="C15" s="314"/>
      <c r="D15" s="314"/>
      <c r="E15" s="315"/>
      <c r="F15" s="307">
        <v>154080</v>
      </c>
      <c r="G15" s="307"/>
      <c r="H15" s="307"/>
      <c r="I15" s="307"/>
      <c r="J15" s="307">
        <f t="shared" si="2"/>
        <v>15408</v>
      </c>
      <c r="K15" s="307"/>
      <c r="L15" s="307"/>
      <c r="M15" s="307">
        <f t="shared" si="0"/>
        <v>169488</v>
      </c>
      <c r="N15" s="307"/>
      <c r="O15" s="307"/>
      <c r="P15" s="307"/>
      <c r="Q15" s="321" t="s">
        <v>51</v>
      </c>
      <c r="R15" s="321"/>
      <c r="S15" s="321"/>
      <c r="T15" s="321"/>
      <c r="U15" s="317" t="s">
        <v>78</v>
      </c>
      <c r="V15" s="318"/>
      <c r="W15" s="319"/>
      <c r="X15" s="30" t="s">
        <v>66</v>
      </c>
      <c r="Y15" s="320" t="s">
        <v>79</v>
      </c>
      <c r="Z15" s="320"/>
      <c r="AA15" s="320"/>
    </row>
    <row r="16" spans="1:27" ht="46.2" customHeight="1" thickBot="1" x14ac:dyDescent="0.5">
      <c r="A16" s="33">
        <v>15</v>
      </c>
      <c r="B16" s="343" t="s">
        <v>13</v>
      </c>
      <c r="C16" s="344"/>
      <c r="D16" s="344"/>
      <c r="E16" s="345"/>
      <c r="F16" s="356">
        <v>2738986</v>
      </c>
      <c r="G16" s="356"/>
      <c r="H16" s="356"/>
      <c r="I16" s="356"/>
      <c r="J16" s="356">
        <f t="shared" si="2"/>
        <v>273898.60000000003</v>
      </c>
      <c r="K16" s="356"/>
      <c r="L16" s="356"/>
      <c r="M16" s="363">
        <f>F16+J16</f>
        <v>3012884.6</v>
      </c>
      <c r="N16" s="364"/>
      <c r="O16" s="364"/>
      <c r="P16" s="365"/>
      <c r="Q16" s="348" t="s">
        <v>52</v>
      </c>
      <c r="R16" s="349"/>
      <c r="S16" s="349"/>
      <c r="T16" s="350"/>
      <c r="U16" s="348" t="s">
        <v>80</v>
      </c>
      <c r="V16" s="349"/>
      <c r="W16" s="350"/>
      <c r="X16" s="34" t="s">
        <v>47</v>
      </c>
      <c r="Y16" s="423" t="s">
        <v>81</v>
      </c>
      <c r="Z16" s="424"/>
      <c r="AA16" s="425"/>
    </row>
    <row r="17" spans="1:27" ht="22.8" customHeight="1" x14ac:dyDescent="0.45">
      <c r="A17" s="251"/>
      <c r="B17" s="251"/>
      <c r="C17" s="251"/>
      <c r="D17" s="251"/>
      <c r="E17" s="251"/>
      <c r="F17" s="251"/>
      <c r="G17" s="251"/>
      <c r="H17" s="251"/>
      <c r="I17" s="251"/>
      <c r="J17" s="251"/>
      <c r="K17" s="251"/>
      <c r="L17" s="251"/>
      <c r="M17" s="251"/>
      <c r="N17" s="251"/>
      <c r="O17" s="251"/>
      <c r="P17" s="251"/>
      <c r="Q17" s="251"/>
      <c r="R17" s="251"/>
      <c r="S17" s="251"/>
      <c r="T17" s="251"/>
      <c r="U17" s="251"/>
      <c r="V17" s="251"/>
      <c r="W17" s="251"/>
      <c r="X17" s="251"/>
      <c r="Y17" s="251"/>
      <c r="Z17" s="251"/>
      <c r="AA17" s="251"/>
    </row>
    <row r="18" spans="1:27" ht="18" customHeight="1" thickBot="1" x14ac:dyDescent="0.5">
      <c r="A18" s="58"/>
      <c r="B18" s="58"/>
      <c r="C18" s="58"/>
      <c r="D18" s="58"/>
      <c r="E18" s="58"/>
      <c r="F18" s="58"/>
      <c r="G18" s="58"/>
      <c r="H18" s="58"/>
      <c r="I18" s="58"/>
      <c r="J18" s="58"/>
      <c r="K18" s="58"/>
      <c r="L18" s="58"/>
      <c r="M18" s="58"/>
      <c r="N18" s="58"/>
      <c r="O18" s="58"/>
      <c r="P18" s="58"/>
      <c r="Q18" s="58"/>
      <c r="R18" s="58"/>
      <c r="S18" s="58"/>
      <c r="T18" s="58"/>
      <c r="U18" s="58"/>
      <c r="V18" s="58"/>
      <c r="W18" s="58"/>
      <c r="X18" s="58"/>
      <c r="Y18" s="58"/>
      <c r="Z18" s="58"/>
      <c r="AA18" s="58"/>
    </row>
    <row r="19" spans="1:27" ht="46.2" customHeight="1" thickBot="1" x14ac:dyDescent="0.5">
      <c r="A19" s="25" t="s">
        <v>0</v>
      </c>
      <c r="B19" s="299" t="s">
        <v>1</v>
      </c>
      <c r="C19" s="300"/>
      <c r="D19" s="300"/>
      <c r="E19" s="301"/>
      <c r="F19" s="302" t="s">
        <v>44</v>
      </c>
      <c r="G19" s="302"/>
      <c r="H19" s="302"/>
      <c r="I19" s="302"/>
      <c r="J19" s="302" t="s">
        <v>45</v>
      </c>
      <c r="K19" s="302"/>
      <c r="L19" s="302"/>
      <c r="M19" s="463" t="s">
        <v>46</v>
      </c>
      <c r="N19" s="463"/>
      <c r="O19" s="463"/>
      <c r="P19" s="463"/>
      <c r="Q19" s="303" t="s">
        <v>48</v>
      </c>
      <c r="R19" s="303"/>
      <c r="S19" s="303"/>
      <c r="T19" s="303"/>
      <c r="U19" s="303"/>
      <c r="V19" s="303"/>
      <c r="W19" s="303"/>
      <c r="X19" s="303"/>
      <c r="Y19" s="303"/>
      <c r="Z19" s="303"/>
      <c r="AA19" s="303"/>
    </row>
    <row r="20" spans="1:27" ht="46.2" customHeight="1" x14ac:dyDescent="0.45">
      <c r="A20" s="31">
        <v>16</v>
      </c>
      <c r="B20" s="304" t="s">
        <v>21</v>
      </c>
      <c r="C20" s="305"/>
      <c r="D20" s="305"/>
      <c r="E20" s="306"/>
      <c r="F20" s="276">
        <v>1241200</v>
      </c>
      <c r="G20" s="276"/>
      <c r="H20" s="276"/>
      <c r="I20" s="276"/>
      <c r="J20" s="276">
        <f>F20*0.1</f>
        <v>124120</v>
      </c>
      <c r="K20" s="276"/>
      <c r="L20" s="276"/>
      <c r="M20" s="276">
        <f>F20+J20</f>
        <v>1365320</v>
      </c>
      <c r="N20" s="276"/>
      <c r="O20" s="276"/>
      <c r="P20" s="276"/>
      <c r="Q20" s="352" t="s">
        <v>82</v>
      </c>
      <c r="R20" s="352"/>
      <c r="S20" s="352"/>
      <c r="T20" s="352"/>
      <c r="U20" s="309" t="s">
        <v>83</v>
      </c>
      <c r="V20" s="310"/>
      <c r="W20" s="311"/>
      <c r="X20" s="32" t="s">
        <v>47</v>
      </c>
      <c r="Y20" s="351" t="s">
        <v>84</v>
      </c>
      <c r="Z20" s="351"/>
      <c r="AA20" s="351"/>
    </row>
    <row r="21" spans="1:27" ht="46.2" customHeight="1" x14ac:dyDescent="0.45">
      <c r="A21" s="29">
        <v>17</v>
      </c>
      <c r="B21" s="313" t="s">
        <v>32</v>
      </c>
      <c r="C21" s="314"/>
      <c r="D21" s="314"/>
      <c r="E21" s="315"/>
      <c r="F21" s="322">
        <v>7913955</v>
      </c>
      <c r="G21" s="322"/>
      <c r="H21" s="322"/>
      <c r="I21" s="322"/>
      <c r="J21" s="322">
        <f>F21*0.1</f>
        <v>791395.5</v>
      </c>
      <c r="K21" s="322"/>
      <c r="L21" s="322"/>
      <c r="M21" s="332">
        <f>F21+J21</f>
        <v>8705350.5</v>
      </c>
      <c r="N21" s="333"/>
      <c r="O21" s="333"/>
      <c r="P21" s="334"/>
      <c r="Q21" s="317" t="s">
        <v>85</v>
      </c>
      <c r="R21" s="318"/>
      <c r="S21" s="318"/>
      <c r="T21" s="319"/>
      <c r="U21" s="317" t="s">
        <v>86</v>
      </c>
      <c r="V21" s="318"/>
      <c r="W21" s="319"/>
      <c r="X21" s="30" t="s">
        <v>47</v>
      </c>
      <c r="Y21" s="353" t="s">
        <v>87</v>
      </c>
      <c r="Z21" s="354"/>
      <c r="AA21" s="355"/>
    </row>
    <row r="22" spans="1:27" ht="46.2" customHeight="1" x14ac:dyDescent="0.45">
      <c r="A22" s="27">
        <v>18</v>
      </c>
      <c r="B22" s="335" t="s">
        <v>15</v>
      </c>
      <c r="C22" s="336"/>
      <c r="D22" s="336"/>
      <c r="E22" s="337"/>
      <c r="F22" s="307">
        <v>354776</v>
      </c>
      <c r="G22" s="307"/>
      <c r="H22" s="307"/>
      <c r="I22" s="307"/>
      <c r="J22" s="307">
        <v>35477</v>
      </c>
      <c r="K22" s="307"/>
      <c r="L22" s="307"/>
      <c r="M22" s="307">
        <f t="shared" ref="M22:M33" si="3">F22+J22</f>
        <v>390253</v>
      </c>
      <c r="N22" s="307"/>
      <c r="O22" s="307"/>
      <c r="P22" s="307"/>
      <c r="Q22" s="308" t="s">
        <v>88</v>
      </c>
      <c r="R22" s="308"/>
      <c r="S22" s="308"/>
      <c r="T22" s="308"/>
      <c r="U22" s="338" t="s">
        <v>89</v>
      </c>
      <c r="V22" s="339"/>
      <c r="W22" s="340"/>
      <c r="X22" s="28" t="s">
        <v>47</v>
      </c>
      <c r="Y22" s="312" t="s">
        <v>90</v>
      </c>
      <c r="Z22" s="312"/>
      <c r="AA22" s="312"/>
    </row>
    <row r="23" spans="1:27" ht="46.2" customHeight="1" x14ac:dyDescent="0.45">
      <c r="A23" s="27">
        <v>19</v>
      </c>
      <c r="B23" s="335" t="s">
        <v>40</v>
      </c>
      <c r="C23" s="336"/>
      <c r="D23" s="336"/>
      <c r="E23" s="337"/>
      <c r="F23" s="307">
        <v>147000</v>
      </c>
      <c r="G23" s="307"/>
      <c r="H23" s="307"/>
      <c r="I23" s="307"/>
      <c r="J23" s="307">
        <f t="shared" si="2"/>
        <v>14700</v>
      </c>
      <c r="K23" s="307"/>
      <c r="L23" s="307"/>
      <c r="M23" s="307">
        <f t="shared" si="3"/>
        <v>161700</v>
      </c>
      <c r="N23" s="307"/>
      <c r="O23" s="307"/>
      <c r="P23" s="307"/>
      <c r="Q23" s="308" t="s">
        <v>88</v>
      </c>
      <c r="R23" s="308"/>
      <c r="S23" s="308"/>
      <c r="T23" s="308"/>
      <c r="U23" s="338" t="s">
        <v>91</v>
      </c>
      <c r="V23" s="339"/>
      <c r="W23" s="340"/>
      <c r="X23" s="28" t="s">
        <v>47</v>
      </c>
      <c r="Y23" s="312" t="s">
        <v>92</v>
      </c>
      <c r="Z23" s="312"/>
      <c r="AA23" s="312"/>
    </row>
    <row r="24" spans="1:27" ht="46.2" customHeight="1" x14ac:dyDescent="0.45">
      <c r="A24" s="29">
        <v>20</v>
      </c>
      <c r="B24" s="313" t="s">
        <v>9</v>
      </c>
      <c r="C24" s="314"/>
      <c r="D24" s="314"/>
      <c r="E24" s="315"/>
      <c r="F24" s="307">
        <v>513600</v>
      </c>
      <c r="G24" s="307"/>
      <c r="H24" s="307"/>
      <c r="I24" s="307"/>
      <c r="J24" s="307">
        <f t="shared" si="2"/>
        <v>51360</v>
      </c>
      <c r="K24" s="307"/>
      <c r="L24" s="307"/>
      <c r="M24" s="307">
        <f t="shared" si="3"/>
        <v>564960</v>
      </c>
      <c r="N24" s="307"/>
      <c r="O24" s="307"/>
      <c r="P24" s="307"/>
      <c r="Q24" s="316" t="s">
        <v>231</v>
      </c>
      <c r="R24" s="316"/>
      <c r="S24" s="316"/>
      <c r="T24" s="316"/>
      <c r="U24" s="317" t="s">
        <v>232</v>
      </c>
      <c r="V24" s="318"/>
      <c r="W24" s="319"/>
      <c r="X24" s="30" t="s">
        <v>47</v>
      </c>
      <c r="Y24" s="320" t="s">
        <v>233</v>
      </c>
      <c r="Z24" s="320"/>
      <c r="AA24" s="320"/>
    </row>
    <row r="25" spans="1:27" ht="46.2" customHeight="1" x14ac:dyDescent="0.45">
      <c r="A25" s="29">
        <v>21</v>
      </c>
      <c r="B25" s="313" t="s">
        <v>33</v>
      </c>
      <c r="C25" s="314"/>
      <c r="D25" s="314"/>
      <c r="E25" s="315"/>
      <c r="F25" s="307">
        <v>157248</v>
      </c>
      <c r="G25" s="307"/>
      <c r="H25" s="307"/>
      <c r="I25" s="307"/>
      <c r="J25" s="307">
        <f t="shared" si="2"/>
        <v>15724.800000000001</v>
      </c>
      <c r="K25" s="307"/>
      <c r="L25" s="307"/>
      <c r="M25" s="307">
        <f t="shared" si="3"/>
        <v>172972.79999999999</v>
      </c>
      <c r="N25" s="307"/>
      <c r="O25" s="307"/>
      <c r="P25" s="307"/>
      <c r="Q25" s="316" t="s">
        <v>88</v>
      </c>
      <c r="R25" s="316"/>
      <c r="S25" s="316"/>
      <c r="T25" s="316"/>
      <c r="U25" s="317" t="s">
        <v>266</v>
      </c>
      <c r="V25" s="318"/>
      <c r="W25" s="319"/>
      <c r="X25" s="30" t="s">
        <v>47</v>
      </c>
      <c r="Y25" s="320" t="s">
        <v>267</v>
      </c>
      <c r="Z25" s="320"/>
      <c r="AA25" s="320"/>
    </row>
    <row r="26" spans="1:27" ht="46.2" customHeight="1" x14ac:dyDescent="0.45">
      <c r="A26" s="29">
        <v>22</v>
      </c>
      <c r="B26" s="313" t="s">
        <v>38</v>
      </c>
      <c r="C26" s="314"/>
      <c r="D26" s="314"/>
      <c r="E26" s="315"/>
      <c r="F26" s="307">
        <v>470265</v>
      </c>
      <c r="G26" s="307"/>
      <c r="H26" s="307"/>
      <c r="I26" s="307"/>
      <c r="J26" s="307">
        <v>47026</v>
      </c>
      <c r="K26" s="307"/>
      <c r="L26" s="307"/>
      <c r="M26" s="307">
        <f t="shared" si="3"/>
        <v>517291</v>
      </c>
      <c r="N26" s="307"/>
      <c r="O26" s="307"/>
      <c r="P26" s="307"/>
      <c r="Q26" s="316" t="s">
        <v>51</v>
      </c>
      <c r="R26" s="316"/>
      <c r="S26" s="316"/>
      <c r="T26" s="316"/>
      <c r="U26" s="317" t="s">
        <v>229</v>
      </c>
      <c r="V26" s="318"/>
      <c r="W26" s="319"/>
      <c r="X26" s="30" t="s">
        <v>66</v>
      </c>
      <c r="Y26" s="320" t="s">
        <v>230</v>
      </c>
      <c r="Z26" s="320"/>
      <c r="AA26" s="320"/>
    </row>
    <row r="27" spans="1:27" ht="46.2" customHeight="1" x14ac:dyDescent="0.45">
      <c r="A27" s="29">
        <v>23</v>
      </c>
      <c r="B27" s="313" t="s">
        <v>20</v>
      </c>
      <c r="C27" s="314"/>
      <c r="D27" s="314"/>
      <c r="E27" s="315"/>
      <c r="F27" s="307">
        <v>1405338</v>
      </c>
      <c r="G27" s="307"/>
      <c r="H27" s="307"/>
      <c r="I27" s="307"/>
      <c r="J27" s="307">
        <f t="shared" si="2"/>
        <v>140533.80000000002</v>
      </c>
      <c r="K27" s="307"/>
      <c r="L27" s="307"/>
      <c r="M27" s="307">
        <f t="shared" si="3"/>
        <v>1545871.8</v>
      </c>
      <c r="N27" s="307"/>
      <c r="O27" s="307"/>
      <c r="P27" s="307"/>
      <c r="Q27" s="316" t="s">
        <v>52</v>
      </c>
      <c r="R27" s="316"/>
      <c r="S27" s="316"/>
      <c r="T27" s="316"/>
      <c r="U27" s="317" t="s">
        <v>93</v>
      </c>
      <c r="V27" s="318"/>
      <c r="W27" s="319"/>
      <c r="X27" s="30" t="s">
        <v>66</v>
      </c>
      <c r="Y27" s="320" t="s">
        <v>94</v>
      </c>
      <c r="Z27" s="320"/>
      <c r="AA27" s="320"/>
    </row>
    <row r="28" spans="1:27" ht="46.2" customHeight="1" x14ac:dyDescent="0.45">
      <c r="A28" s="29">
        <v>24</v>
      </c>
      <c r="B28" s="313" t="s">
        <v>30</v>
      </c>
      <c r="C28" s="314"/>
      <c r="D28" s="314"/>
      <c r="E28" s="315"/>
      <c r="F28" s="307">
        <v>338548</v>
      </c>
      <c r="G28" s="307"/>
      <c r="H28" s="307"/>
      <c r="I28" s="307"/>
      <c r="J28" s="307">
        <f t="shared" si="2"/>
        <v>33854.800000000003</v>
      </c>
      <c r="K28" s="307"/>
      <c r="L28" s="307"/>
      <c r="M28" s="307">
        <f>F28+J28</f>
        <v>372402.8</v>
      </c>
      <c r="N28" s="307"/>
      <c r="O28" s="307"/>
      <c r="P28" s="307"/>
      <c r="Q28" s="321" t="s">
        <v>51</v>
      </c>
      <c r="R28" s="321"/>
      <c r="S28" s="321"/>
      <c r="T28" s="321"/>
      <c r="U28" s="317" t="s">
        <v>95</v>
      </c>
      <c r="V28" s="318"/>
      <c r="W28" s="319"/>
      <c r="X28" s="30" t="s">
        <v>47</v>
      </c>
      <c r="Y28" s="320" t="s">
        <v>96</v>
      </c>
      <c r="Z28" s="320"/>
      <c r="AA28" s="320"/>
    </row>
    <row r="29" spans="1:27" ht="46.2" customHeight="1" x14ac:dyDescent="0.45">
      <c r="A29" s="29">
        <v>25</v>
      </c>
      <c r="B29" s="313" t="s">
        <v>31</v>
      </c>
      <c r="C29" s="314"/>
      <c r="D29" s="314"/>
      <c r="E29" s="315"/>
      <c r="F29" s="307">
        <v>1702800</v>
      </c>
      <c r="G29" s="307"/>
      <c r="H29" s="307"/>
      <c r="I29" s="307"/>
      <c r="J29" s="307">
        <f t="shared" si="2"/>
        <v>170280</v>
      </c>
      <c r="K29" s="307"/>
      <c r="L29" s="307"/>
      <c r="M29" s="307">
        <f>F29+J29</f>
        <v>1873080</v>
      </c>
      <c r="N29" s="307"/>
      <c r="O29" s="307"/>
      <c r="P29" s="307"/>
      <c r="Q29" s="316" t="s">
        <v>112</v>
      </c>
      <c r="R29" s="316"/>
      <c r="S29" s="316"/>
      <c r="T29" s="316"/>
      <c r="U29" s="317" t="s">
        <v>268</v>
      </c>
      <c r="V29" s="318"/>
      <c r="W29" s="319"/>
      <c r="X29" s="30" t="s">
        <v>66</v>
      </c>
      <c r="Y29" s="320" t="s">
        <v>269</v>
      </c>
      <c r="Z29" s="320"/>
      <c r="AA29" s="320"/>
    </row>
    <row r="30" spans="1:27" ht="46.2" customHeight="1" x14ac:dyDescent="0.45">
      <c r="A30" s="29">
        <v>26</v>
      </c>
      <c r="B30" s="313" t="s">
        <v>11</v>
      </c>
      <c r="C30" s="314"/>
      <c r="D30" s="314"/>
      <c r="E30" s="315"/>
      <c r="F30" s="307">
        <v>1116465</v>
      </c>
      <c r="G30" s="307"/>
      <c r="H30" s="307"/>
      <c r="I30" s="307"/>
      <c r="J30" s="307">
        <f t="shared" si="2"/>
        <v>111646.5</v>
      </c>
      <c r="K30" s="307"/>
      <c r="L30" s="307"/>
      <c r="M30" s="307">
        <f t="shared" si="3"/>
        <v>1228111.5</v>
      </c>
      <c r="N30" s="307"/>
      <c r="O30" s="307"/>
      <c r="P30" s="307"/>
      <c r="Q30" s="316" t="s">
        <v>85</v>
      </c>
      <c r="R30" s="316"/>
      <c r="S30" s="316"/>
      <c r="T30" s="316"/>
      <c r="U30" s="317" t="s">
        <v>97</v>
      </c>
      <c r="V30" s="318"/>
      <c r="W30" s="319"/>
      <c r="X30" s="30" t="s">
        <v>47</v>
      </c>
      <c r="Y30" s="320" t="s">
        <v>98</v>
      </c>
      <c r="Z30" s="320"/>
      <c r="AA30" s="320"/>
    </row>
    <row r="31" spans="1:27" ht="46.2" customHeight="1" x14ac:dyDescent="0.45">
      <c r="A31" s="29">
        <v>27</v>
      </c>
      <c r="B31" s="313" t="s">
        <v>18</v>
      </c>
      <c r="C31" s="314"/>
      <c r="D31" s="314"/>
      <c r="E31" s="315"/>
      <c r="F31" s="307">
        <v>149760</v>
      </c>
      <c r="G31" s="307"/>
      <c r="H31" s="307"/>
      <c r="I31" s="307"/>
      <c r="J31" s="307">
        <f t="shared" si="2"/>
        <v>14976</v>
      </c>
      <c r="K31" s="307"/>
      <c r="L31" s="307"/>
      <c r="M31" s="307">
        <f t="shared" si="3"/>
        <v>164736</v>
      </c>
      <c r="N31" s="307"/>
      <c r="O31" s="307"/>
      <c r="P31" s="307"/>
      <c r="Q31" s="316" t="s">
        <v>99</v>
      </c>
      <c r="R31" s="316"/>
      <c r="S31" s="316"/>
      <c r="T31" s="316"/>
      <c r="U31" s="317" t="s">
        <v>100</v>
      </c>
      <c r="V31" s="318"/>
      <c r="W31" s="319"/>
      <c r="X31" s="30" t="s">
        <v>47</v>
      </c>
      <c r="Y31" s="320" t="s">
        <v>101</v>
      </c>
      <c r="Z31" s="320"/>
      <c r="AA31" s="320"/>
    </row>
    <row r="32" spans="1:27" ht="46.2" customHeight="1" x14ac:dyDescent="0.45">
      <c r="A32" s="29">
        <v>28</v>
      </c>
      <c r="B32" s="313" t="s">
        <v>2</v>
      </c>
      <c r="C32" s="314"/>
      <c r="D32" s="314"/>
      <c r="E32" s="315"/>
      <c r="F32" s="307">
        <v>307146</v>
      </c>
      <c r="G32" s="307"/>
      <c r="H32" s="307"/>
      <c r="I32" s="307"/>
      <c r="J32" s="307">
        <f t="shared" si="2"/>
        <v>30714.600000000002</v>
      </c>
      <c r="K32" s="307"/>
      <c r="L32" s="307"/>
      <c r="M32" s="307">
        <f t="shared" si="3"/>
        <v>337860.6</v>
      </c>
      <c r="N32" s="307"/>
      <c r="O32" s="307"/>
      <c r="P32" s="307"/>
      <c r="Q32" s="316" t="s">
        <v>88</v>
      </c>
      <c r="R32" s="316"/>
      <c r="S32" s="316"/>
      <c r="T32" s="316"/>
      <c r="U32" s="317" t="s">
        <v>83</v>
      </c>
      <c r="V32" s="318"/>
      <c r="W32" s="319"/>
      <c r="X32" s="30" t="s">
        <v>47</v>
      </c>
      <c r="Y32" s="320" t="s">
        <v>102</v>
      </c>
      <c r="Z32" s="320"/>
      <c r="AA32" s="320"/>
    </row>
    <row r="33" spans="1:27" ht="46.2" customHeight="1" x14ac:dyDescent="0.45">
      <c r="A33" s="29">
        <v>29</v>
      </c>
      <c r="B33" s="313" t="s">
        <v>29</v>
      </c>
      <c r="C33" s="314"/>
      <c r="D33" s="314"/>
      <c r="E33" s="315"/>
      <c r="F33" s="307">
        <v>338548</v>
      </c>
      <c r="G33" s="307"/>
      <c r="H33" s="307"/>
      <c r="I33" s="307"/>
      <c r="J33" s="307">
        <f t="shared" si="2"/>
        <v>33854.800000000003</v>
      </c>
      <c r="K33" s="307"/>
      <c r="L33" s="307"/>
      <c r="M33" s="307">
        <f t="shared" si="3"/>
        <v>372402.8</v>
      </c>
      <c r="N33" s="307"/>
      <c r="O33" s="307"/>
      <c r="P33" s="307"/>
      <c r="Q33" s="316" t="s">
        <v>105</v>
      </c>
      <c r="R33" s="316"/>
      <c r="S33" s="316"/>
      <c r="T33" s="316"/>
      <c r="U33" s="317" t="s">
        <v>103</v>
      </c>
      <c r="V33" s="318"/>
      <c r="W33" s="319"/>
      <c r="X33" s="30" t="s">
        <v>47</v>
      </c>
      <c r="Y33" s="320" t="s">
        <v>104</v>
      </c>
      <c r="Z33" s="320"/>
      <c r="AA33" s="320"/>
    </row>
    <row r="34" spans="1:27" ht="46.2" customHeight="1" thickBot="1" x14ac:dyDescent="0.5">
      <c r="A34" s="53">
        <v>30</v>
      </c>
      <c r="B34" s="448" t="s">
        <v>42</v>
      </c>
      <c r="C34" s="378"/>
      <c r="D34" s="378"/>
      <c r="E34" s="379"/>
      <c r="F34" s="449">
        <v>1047102</v>
      </c>
      <c r="G34" s="450"/>
      <c r="H34" s="450"/>
      <c r="I34" s="451"/>
      <c r="J34" s="449">
        <f>F34*0.1</f>
        <v>104710.20000000001</v>
      </c>
      <c r="K34" s="450"/>
      <c r="L34" s="451"/>
      <c r="M34" s="449">
        <f>F34+J34</f>
        <v>1151812.2</v>
      </c>
      <c r="N34" s="450"/>
      <c r="O34" s="450"/>
      <c r="P34" s="451"/>
      <c r="Q34" s="330" t="s">
        <v>106</v>
      </c>
      <c r="R34" s="331"/>
      <c r="S34" s="331"/>
      <c r="T34" s="426"/>
      <c r="U34" s="330" t="s">
        <v>107</v>
      </c>
      <c r="V34" s="331"/>
      <c r="W34" s="426"/>
      <c r="X34" s="52" t="s">
        <v>47</v>
      </c>
      <c r="Y34" s="428" t="s">
        <v>108</v>
      </c>
      <c r="Z34" s="429"/>
      <c r="AA34" s="430"/>
    </row>
    <row r="35" spans="1:27" ht="19.8" customHeight="1" x14ac:dyDescent="0.45">
      <c r="A35" s="251"/>
      <c r="B35" s="251"/>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row>
    <row r="36" spans="1:27" ht="19.8" customHeight="1" thickBot="1" x14ac:dyDescent="0.5">
      <c r="A36" s="58"/>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row>
    <row r="37" spans="1:27" ht="46.2" customHeight="1" thickBot="1" x14ac:dyDescent="0.5">
      <c r="A37" s="25" t="s">
        <v>0</v>
      </c>
      <c r="B37" s="299" t="s">
        <v>1</v>
      </c>
      <c r="C37" s="300"/>
      <c r="D37" s="300"/>
      <c r="E37" s="301"/>
      <c r="F37" s="302" t="s">
        <v>44</v>
      </c>
      <c r="G37" s="302"/>
      <c r="H37" s="302"/>
      <c r="I37" s="302"/>
      <c r="J37" s="302" t="s">
        <v>45</v>
      </c>
      <c r="K37" s="302"/>
      <c r="L37" s="302"/>
      <c r="M37" s="463" t="s">
        <v>46</v>
      </c>
      <c r="N37" s="463"/>
      <c r="O37" s="463"/>
      <c r="P37" s="463"/>
      <c r="Q37" s="303" t="s">
        <v>48</v>
      </c>
      <c r="R37" s="303"/>
      <c r="S37" s="303"/>
      <c r="T37" s="303"/>
      <c r="U37" s="303"/>
      <c r="V37" s="303"/>
      <c r="W37" s="303"/>
      <c r="X37" s="303"/>
      <c r="Y37" s="303"/>
      <c r="Z37" s="303"/>
      <c r="AA37" s="303"/>
    </row>
    <row r="38" spans="1:27" ht="46.2" customHeight="1" x14ac:dyDescent="0.45">
      <c r="A38" s="31">
        <v>31</v>
      </c>
      <c r="B38" s="304" t="s">
        <v>7</v>
      </c>
      <c r="C38" s="305"/>
      <c r="D38" s="305"/>
      <c r="E38" s="306"/>
      <c r="F38" s="656">
        <v>582004</v>
      </c>
      <c r="G38" s="648"/>
      <c r="H38" s="648"/>
      <c r="I38" s="657"/>
      <c r="J38" s="656">
        <f>F38*0.1</f>
        <v>58200.4</v>
      </c>
      <c r="K38" s="648"/>
      <c r="L38" s="657"/>
      <c r="M38" s="656">
        <f>F38+J38</f>
        <v>640204.4</v>
      </c>
      <c r="N38" s="648"/>
      <c r="O38" s="648"/>
      <c r="P38" s="657"/>
      <c r="Q38" s="309" t="s">
        <v>109</v>
      </c>
      <c r="R38" s="310"/>
      <c r="S38" s="310"/>
      <c r="T38" s="311"/>
      <c r="U38" s="309" t="s">
        <v>110</v>
      </c>
      <c r="V38" s="310"/>
      <c r="W38" s="311"/>
      <c r="X38" s="32" t="s">
        <v>47</v>
      </c>
      <c r="Y38" s="658" t="s">
        <v>111</v>
      </c>
      <c r="Z38" s="659"/>
      <c r="AA38" s="660"/>
    </row>
    <row r="39" spans="1:27" ht="46.2" customHeight="1" x14ac:dyDescent="0.45">
      <c r="A39" s="27">
        <v>32</v>
      </c>
      <c r="B39" s="335" t="s">
        <v>12</v>
      </c>
      <c r="C39" s="336"/>
      <c r="D39" s="336"/>
      <c r="E39" s="337"/>
      <c r="F39" s="307">
        <v>314580</v>
      </c>
      <c r="G39" s="307"/>
      <c r="H39" s="307"/>
      <c r="I39" s="307"/>
      <c r="J39" s="307">
        <f t="shared" ref="J39:J43" si="4">F39*0.1</f>
        <v>31458</v>
      </c>
      <c r="K39" s="307"/>
      <c r="L39" s="307"/>
      <c r="M39" s="307">
        <f t="shared" ref="M39:M44" si="5">F39+J39</f>
        <v>346038</v>
      </c>
      <c r="N39" s="307"/>
      <c r="O39" s="307"/>
      <c r="P39" s="307"/>
      <c r="Q39" s="308" t="s">
        <v>112</v>
      </c>
      <c r="R39" s="308"/>
      <c r="S39" s="308"/>
      <c r="T39" s="308"/>
      <c r="U39" s="338" t="s">
        <v>113</v>
      </c>
      <c r="V39" s="339"/>
      <c r="W39" s="340"/>
      <c r="X39" s="28" t="s">
        <v>47</v>
      </c>
      <c r="Y39" s="312" t="s">
        <v>114</v>
      </c>
      <c r="Z39" s="312"/>
      <c r="AA39" s="312"/>
    </row>
    <row r="40" spans="1:27" ht="46.2" customHeight="1" x14ac:dyDescent="0.45">
      <c r="A40" s="29">
        <v>33</v>
      </c>
      <c r="B40" s="313" t="s">
        <v>34</v>
      </c>
      <c r="C40" s="314"/>
      <c r="D40" s="314"/>
      <c r="E40" s="315"/>
      <c r="F40" s="307">
        <v>163770</v>
      </c>
      <c r="G40" s="307"/>
      <c r="H40" s="307"/>
      <c r="I40" s="307"/>
      <c r="J40" s="307">
        <f t="shared" si="4"/>
        <v>16377</v>
      </c>
      <c r="K40" s="307"/>
      <c r="L40" s="307"/>
      <c r="M40" s="307">
        <f t="shared" si="5"/>
        <v>180147</v>
      </c>
      <c r="N40" s="307"/>
      <c r="O40" s="307"/>
      <c r="P40" s="307"/>
      <c r="Q40" s="316" t="s">
        <v>112</v>
      </c>
      <c r="R40" s="316"/>
      <c r="S40" s="316"/>
      <c r="T40" s="316"/>
      <c r="U40" s="317" t="s">
        <v>113</v>
      </c>
      <c r="V40" s="318"/>
      <c r="W40" s="319"/>
      <c r="X40" s="30" t="s">
        <v>47</v>
      </c>
      <c r="Y40" s="320" t="s">
        <v>114</v>
      </c>
      <c r="Z40" s="320"/>
      <c r="AA40" s="320"/>
    </row>
    <row r="41" spans="1:27" ht="46.2" customHeight="1" x14ac:dyDescent="0.45">
      <c r="A41" s="29">
        <v>34</v>
      </c>
      <c r="B41" s="313" t="s">
        <v>23</v>
      </c>
      <c r="C41" s="314"/>
      <c r="D41" s="314"/>
      <c r="E41" s="315"/>
      <c r="F41" s="307">
        <v>366261</v>
      </c>
      <c r="G41" s="307"/>
      <c r="H41" s="307"/>
      <c r="I41" s="307"/>
      <c r="J41" s="307">
        <f t="shared" si="4"/>
        <v>36626.1</v>
      </c>
      <c r="K41" s="307"/>
      <c r="L41" s="307"/>
      <c r="M41" s="307">
        <f t="shared" si="5"/>
        <v>402887.1</v>
      </c>
      <c r="N41" s="307"/>
      <c r="O41" s="307"/>
      <c r="P41" s="307"/>
      <c r="Q41" s="321" t="s">
        <v>51</v>
      </c>
      <c r="R41" s="321"/>
      <c r="S41" s="321"/>
      <c r="T41" s="321"/>
      <c r="U41" s="317" t="s">
        <v>95</v>
      </c>
      <c r="V41" s="318"/>
      <c r="W41" s="319"/>
      <c r="X41" s="30" t="s">
        <v>47</v>
      </c>
      <c r="Y41" s="320" t="s">
        <v>115</v>
      </c>
      <c r="Z41" s="320"/>
      <c r="AA41" s="320"/>
    </row>
    <row r="42" spans="1:27" ht="46.2" customHeight="1" x14ac:dyDescent="0.45">
      <c r="A42" s="29">
        <v>35</v>
      </c>
      <c r="B42" s="313" t="s">
        <v>28</v>
      </c>
      <c r="C42" s="314"/>
      <c r="D42" s="314"/>
      <c r="E42" s="315"/>
      <c r="F42" s="307">
        <v>224700</v>
      </c>
      <c r="G42" s="307"/>
      <c r="H42" s="307"/>
      <c r="I42" s="307"/>
      <c r="J42" s="307">
        <f t="shared" si="4"/>
        <v>22470</v>
      </c>
      <c r="K42" s="307"/>
      <c r="L42" s="307"/>
      <c r="M42" s="307">
        <f t="shared" si="5"/>
        <v>247170</v>
      </c>
      <c r="N42" s="307"/>
      <c r="O42" s="307"/>
      <c r="P42" s="307"/>
      <c r="Q42" s="316" t="s">
        <v>116</v>
      </c>
      <c r="R42" s="316"/>
      <c r="S42" s="316"/>
      <c r="T42" s="316"/>
      <c r="U42" s="317" t="s">
        <v>117</v>
      </c>
      <c r="V42" s="318"/>
      <c r="W42" s="319"/>
      <c r="X42" s="30" t="s">
        <v>47</v>
      </c>
      <c r="Y42" s="320" t="s">
        <v>118</v>
      </c>
      <c r="Z42" s="320"/>
      <c r="AA42" s="320"/>
    </row>
    <row r="43" spans="1:27" ht="46.2" customHeight="1" x14ac:dyDescent="0.45">
      <c r="A43" s="29">
        <v>36</v>
      </c>
      <c r="B43" s="313" t="s">
        <v>14</v>
      </c>
      <c r="C43" s="314"/>
      <c r="D43" s="314"/>
      <c r="E43" s="315"/>
      <c r="F43" s="307">
        <v>754992</v>
      </c>
      <c r="G43" s="307"/>
      <c r="H43" s="307"/>
      <c r="I43" s="307"/>
      <c r="J43" s="307">
        <f t="shared" si="4"/>
        <v>75499.199999999997</v>
      </c>
      <c r="K43" s="307"/>
      <c r="L43" s="307"/>
      <c r="M43" s="307">
        <f t="shared" si="5"/>
        <v>830491.2</v>
      </c>
      <c r="N43" s="307"/>
      <c r="O43" s="307"/>
      <c r="P43" s="307"/>
      <c r="Q43" s="316" t="s">
        <v>119</v>
      </c>
      <c r="R43" s="316"/>
      <c r="S43" s="316"/>
      <c r="T43" s="316"/>
      <c r="U43" s="317" t="s">
        <v>120</v>
      </c>
      <c r="V43" s="318"/>
      <c r="W43" s="319"/>
      <c r="X43" s="30" t="s">
        <v>66</v>
      </c>
      <c r="Y43" s="320" t="s">
        <v>121</v>
      </c>
      <c r="Z43" s="320"/>
      <c r="AA43" s="320"/>
    </row>
    <row r="44" spans="1:27" ht="46.2" customHeight="1" x14ac:dyDescent="0.45">
      <c r="A44" s="29">
        <v>37</v>
      </c>
      <c r="B44" s="313" t="s">
        <v>3</v>
      </c>
      <c r="C44" s="314"/>
      <c r="D44" s="314"/>
      <c r="E44" s="315"/>
      <c r="F44" s="307">
        <v>155737</v>
      </c>
      <c r="G44" s="307"/>
      <c r="H44" s="307"/>
      <c r="I44" s="307"/>
      <c r="J44" s="307">
        <v>15573</v>
      </c>
      <c r="K44" s="307"/>
      <c r="L44" s="307"/>
      <c r="M44" s="307">
        <f t="shared" si="5"/>
        <v>171310</v>
      </c>
      <c r="N44" s="307"/>
      <c r="O44" s="307"/>
      <c r="P44" s="307"/>
      <c r="Q44" s="316" t="s">
        <v>74</v>
      </c>
      <c r="R44" s="316"/>
      <c r="S44" s="316"/>
      <c r="T44" s="316"/>
      <c r="U44" s="317" t="s">
        <v>221</v>
      </c>
      <c r="V44" s="318"/>
      <c r="W44" s="319"/>
      <c r="X44" s="30" t="s">
        <v>47</v>
      </c>
      <c r="Y44" s="320" t="s">
        <v>228</v>
      </c>
      <c r="Z44" s="320"/>
      <c r="AA44" s="320"/>
    </row>
    <row r="45" spans="1:27" ht="46.2" customHeight="1" x14ac:dyDescent="0.45">
      <c r="A45" s="29">
        <v>38</v>
      </c>
      <c r="B45" s="313" t="s">
        <v>24</v>
      </c>
      <c r="C45" s="314"/>
      <c r="D45" s="314"/>
      <c r="E45" s="315"/>
      <c r="F45" s="322">
        <v>188748</v>
      </c>
      <c r="G45" s="322"/>
      <c r="H45" s="322"/>
      <c r="I45" s="322"/>
      <c r="J45" s="322">
        <v>18874</v>
      </c>
      <c r="K45" s="322"/>
      <c r="L45" s="322"/>
      <c r="M45" s="322">
        <f>F45+J45</f>
        <v>207622</v>
      </c>
      <c r="N45" s="322"/>
      <c r="O45" s="322"/>
      <c r="P45" s="322"/>
      <c r="Q45" s="316" t="s">
        <v>122</v>
      </c>
      <c r="R45" s="316"/>
      <c r="S45" s="316"/>
      <c r="T45" s="316"/>
      <c r="U45" s="317" t="s">
        <v>123</v>
      </c>
      <c r="V45" s="318"/>
      <c r="W45" s="319"/>
      <c r="X45" s="30" t="s">
        <v>47</v>
      </c>
      <c r="Y45" s="320" t="s">
        <v>124</v>
      </c>
      <c r="Z45" s="320"/>
      <c r="AA45" s="320"/>
    </row>
    <row r="46" spans="1:27" ht="46.2" customHeight="1" x14ac:dyDescent="0.45">
      <c r="A46" s="27">
        <v>39</v>
      </c>
      <c r="B46" s="335" t="s">
        <v>8</v>
      </c>
      <c r="C46" s="336"/>
      <c r="D46" s="336"/>
      <c r="E46" s="337"/>
      <c r="F46" s="307">
        <v>528390</v>
      </c>
      <c r="G46" s="307"/>
      <c r="H46" s="307"/>
      <c r="I46" s="307"/>
      <c r="J46" s="307">
        <f t="shared" si="2"/>
        <v>52839</v>
      </c>
      <c r="K46" s="307"/>
      <c r="L46" s="307"/>
      <c r="M46" s="307">
        <f t="shared" ref="M46:M50" si="6">F46+J46</f>
        <v>581229</v>
      </c>
      <c r="N46" s="307"/>
      <c r="O46" s="307"/>
      <c r="P46" s="307"/>
      <c r="Q46" s="308" t="s">
        <v>74</v>
      </c>
      <c r="R46" s="308"/>
      <c r="S46" s="308"/>
      <c r="T46" s="308"/>
      <c r="U46" s="338" t="s">
        <v>125</v>
      </c>
      <c r="V46" s="339"/>
      <c r="W46" s="340"/>
      <c r="X46" s="28" t="s">
        <v>47</v>
      </c>
      <c r="Y46" s="312" t="s">
        <v>126</v>
      </c>
      <c r="Z46" s="312"/>
      <c r="AA46" s="312"/>
    </row>
    <row r="47" spans="1:27" ht="46.2" customHeight="1" x14ac:dyDescent="0.45">
      <c r="A47" s="29">
        <v>40</v>
      </c>
      <c r="B47" s="313" t="s">
        <v>10</v>
      </c>
      <c r="C47" s="314"/>
      <c r="D47" s="314"/>
      <c r="E47" s="315"/>
      <c r="F47" s="307">
        <v>490048</v>
      </c>
      <c r="G47" s="307"/>
      <c r="H47" s="307"/>
      <c r="I47" s="307"/>
      <c r="J47" s="307">
        <f t="shared" si="2"/>
        <v>49004.800000000003</v>
      </c>
      <c r="K47" s="307"/>
      <c r="L47" s="307"/>
      <c r="M47" s="307">
        <f t="shared" si="6"/>
        <v>539052.80000000005</v>
      </c>
      <c r="N47" s="307"/>
      <c r="O47" s="307"/>
      <c r="P47" s="307"/>
      <c r="Q47" s="316" t="s">
        <v>127</v>
      </c>
      <c r="R47" s="316"/>
      <c r="S47" s="316"/>
      <c r="T47" s="316"/>
      <c r="U47" s="317" t="s">
        <v>128</v>
      </c>
      <c r="V47" s="318"/>
      <c r="W47" s="319"/>
      <c r="X47" s="30" t="s">
        <v>47</v>
      </c>
      <c r="Y47" s="320" t="s">
        <v>129</v>
      </c>
      <c r="Z47" s="320"/>
      <c r="AA47" s="320"/>
    </row>
    <row r="48" spans="1:27" ht="46.2" customHeight="1" x14ac:dyDescent="0.45">
      <c r="A48" s="29">
        <v>41</v>
      </c>
      <c r="B48" s="313" t="s">
        <v>5</v>
      </c>
      <c r="C48" s="314"/>
      <c r="D48" s="314"/>
      <c r="E48" s="315"/>
      <c r="F48" s="307">
        <v>464600</v>
      </c>
      <c r="G48" s="307"/>
      <c r="H48" s="307"/>
      <c r="I48" s="307"/>
      <c r="J48" s="322">
        <f t="shared" si="2"/>
        <v>46460</v>
      </c>
      <c r="K48" s="322"/>
      <c r="L48" s="322"/>
      <c r="M48" s="322">
        <v>529494</v>
      </c>
      <c r="N48" s="322"/>
      <c r="O48" s="322"/>
      <c r="P48" s="322"/>
      <c r="Q48" s="316" t="s">
        <v>127</v>
      </c>
      <c r="R48" s="316"/>
      <c r="S48" s="316"/>
      <c r="T48" s="316"/>
      <c r="U48" s="317" t="s">
        <v>270</v>
      </c>
      <c r="V48" s="318"/>
      <c r="W48" s="319"/>
      <c r="X48" s="30" t="s">
        <v>47</v>
      </c>
      <c r="Y48" s="320" t="s">
        <v>271</v>
      </c>
      <c r="Z48" s="320"/>
      <c r="AA48" s="320"/>
    </row>
    <row r="49" spans="1:27" ht="46.2" customHeight="1" x14ac:dyDescent="0.45">
      <c r="A49" s="29">
        <v>42</v>
      </c>
      <c r="B49" s="313" t="s">
        <v>17</v>
      </c>
      <c r="C49" s="314"/>
      <c r="D49" s="314"/>
      <c r="E49" s="315"/>
      <c r="F49" s="307">
        <v>317200</v>
      </c>
      <c r="G49" s="307"/>
      <c r="H49" s="307"/>
      <c r="I49" s="307"/>
      <c r="J49" s="307">
        <f t="shared" si="2"/>
        <v>31720</v>
      </c>
      <c r="K49" s="307"/>
      <c r="L49" s="307"/>
      <c r="M49" s="307">
        <f t="shared" si="6"/>
        <v>348920</v>
      </c>
      <c r="N49" s="307"/>
      <c r="O49" s="307"/>
      <c r="P49" s="307"/>
      <c r="Q49" s="316" t="s">
        <v>88</v>
      </c>
      <c r="R49" s="316"/>
      <c r="S49" s="316"/>
      <c r="T49" s="316"/>
      <c r="U49" s="317" t="s">
        <v>130</v>
      </c>
      <c r="V49" s="318"/>
      <c r="W49" s="319"/>
      <c r="X49" s="30" t="s">
        <v>47</v>
      </c>
      <c r="Y49" s="320" t="s">
        <v>131</v>
      </c>
      <c r="Z49" s="320"/>
      <c r="AA49" s="320"/>
    </row>
    <row r="50" spans="1:27" ht="46.2" customHeight="1" thickBot="1" x14ac:dyDescent="0.5">
      <c r="A50" s="33">
        <v>43</v>
      </c>
      <c r="B50" s="343" t="s">
        <v>43</v>
      </c>
      <c r="C50" s="344"/>
      <c r="D50" s="344"/>
      <c r="E50" s="345"/>
      <c r="F50" s="356">
        <v>173040</v>
      </c>
      <c r="G50" s="356"/>
      <c r="H50" s="356"/>
      <c r="I50" s="356"/>
      <c r="J50" s="356">
        <f t="shared" si="2"/>
        <v>17304</v>
      </c>
      <c r="K50" s="356"/>
      <c r="L50" s="356"/>
      <c r="M50" s="356">
        <f t="shared" si="6"/>
        <v>190344</v>
      </c>
      <c r="N50" s="356"/>
      <c r="O50" s="356"/>
      <c r="P50" s="356"/>
      <c r="Q50" s="347" t="s">
        <v>99</v>
      </c>
      <c r="R50" s="347"/>
      <c r="S50" s="347"/>
      <c r="T50" s="347"/>
      <c r="U50" s="348" t="s">
        <v>132</v>
      </c>
      <c r="V50" s="349"/>
      <c r="W50" s="350"/>
      <c r="X50" s="34" t="s">
        <v>47</v>
      </c>
      <c r="Y50" s="341" t="s">
        <v>133</v>
      </c>
      <c r="Z50" s="341"/>
      <c r="AA50" s="341"/>
    </row>
    <row r="51" spans="1:27" ht="46.2" customHeight="1" thickBot="1" x14ac:dyDescent="0.5">
      <c r="F51" s="389">
        <f>SUM(F2:F50)</f>
        <v>32792362</v>
      </c>
      <c r="G51" s="390"/>
      <c r="H51" s="390"/>
      <c r="I51" s="391"/>
      <c r="J51" s="389">
        <f>SUM(J2:J50)</f>
        <v>3279212.7999999993</v>
      </c>
      <c r="K51" s="390"/>
      <c r="L51" s="391"/>
      <c r="M51" s="392">
        <f>SUM(M2:M50)</f>
        <v>36090008.799999997</v>
      </c>
      <c r="N51" s="392"/>
      <c r="O51" s="392"/>
      <c r="P51" s="393"/>
    </row>
    <row r="52" spans="1:27" ht="46.2" customHeight="1" x14ac:dyDescent="0.45">
      <c r="F52" s="35"/>
      <c r="G52" s="35"/>
      <c r="H52" s="35"/>
      <c r="I52" s="35"/>
      <c r="J52" s="35"/>
      <c r="K52" s="35"/>
      <c r="L52" s="35"/>
      <c r="M52" s="61"/>
      <c r="N52" s="61"/>
      <c r="O52" s="61"/>
      <c r="P52" s="61"/>
      <c r="Q52" s="35"/>
      <c r="R52" s="35"/>
    </row>
    <row r="53" spans="1:27" ht="12.6" customHeight="1" thickBot="1" x14ac:dyDescent="0.5">
      <c r="F53" s="35"/>
      <c r="G53" s="35"/>
      <c r="H53" s="35"/>
      <c r="I53" s="35"/>
      <c r="J53" s="35"/>
      <c r="K53" s="35"/>
      <c r="L53" s="35"/>
      <c r="M53" s="61"/>
      <c r="N53" s="61"/>
      <c r="O53" s="61"/>
      <c r="P53" s="61"/>
      <c r="Q53" s="35"/>
      <c r="R53" s="35"/>
    </row>
    <row r="54" spans="1:27" ht="38.4" customHeight="1" thickBot="1" x14ac:dyDescent="0.5">
      <c r="A54" s="25" t="s">
        <v>0</v>
      </c>
      <c r="B54" s="299" t="s">
        <v>1</v>
      </c>
      <c r="C54" s="300"/>
      <c r="D54" s="300"/>
      <c r="E54" s="301"/>
      <c r="F54" s="302" t="s">
        <v>44</v>
      </c>
      <c r="G54" s="302"/>
      <c r="H54" s="302"/>
      <c r="I54" s="302"/>
      <c r="J54" s="302" t="s">
        <v>45</v>
      </c>
      <c r="K54" s="302"/>
      <c r="L54" s="302"/>
      <c r="M54" s="302" t="s">
        <v>46</v>
      </c>
      <c r="N54" s="302"/>
      <c r="O54" s="302"/>
      <c r="P54" s="302"/>
      <c r="Q54" s="303" t="s">
        <v>48</v>
      </c>
      <c r="R54" s="303"/>
      <c r="S54" s="303"/>
      <c r="T54" s="303"/>
      <c r="U54" s="303"/>
      <c r="V54" s="303"/>
      <c r="W54" s="303"/>
      <c r="X54" s="303"/>
      <c r="Y54" s="303"/>
      <c r="Z54" s="303"/>
      <c r="AA54" s="303"/>
    </row>
    <row r="55" spans="1:27" ht="38.4" customHeight="1" x14ac:dyDescent="0.45">
      <c r="A55" s="247">
        <v>1</v>
      </c>
      <c r="B55" s="280" t="s">
        <v>134</v>
      </c>
      <c r="C55" s="251"/>
      <c r="D55" s="251"/>
      <c r="E55" s="281"/>
      <c r="F55" s="307">
        <v>14400000</v>
      </c>
      <c r="G55" s="307"/>
      <c r="H55" s="307"/>
      <c r="I55" s="307"/>
      <c r="J55" s="307">
        <f t="shared" ref="J55:J70" si="7">F55*0.1</f>
        <v>1440000</v>
      </c>
      <c r="K55" s="307"/>
      <c r="L55" s="307"/>
      <c r="M55" s="252">
        <f>F55+J55+F56+J56</f>
        <v>31790000</v>
      </c>
      <c r="N55" s="253"/>
      <c r="O55" s="253"/>
      <c r="P55" s="254"/>
      <c r="Q55" s="285" t="s">
        <v>135</v>
      </c>
      <c r="R55" s="286"/>
      <c r="S55" s="286"/>
      <c r="T55" s="287"/>
      <c r="U55" s="285" t="s">
        <v>136</v>
      </c>
      <c r="V55" s="286"/>
      <c r="W55" s="287"/>
      <c r="X55" s="291" t="s">
        <v>47</v>
      </c>
      <c r="Y55" s="293" t="s">
        <v>137</v>
      </c>
      <c r="Z55" s="294"/>
      <c r="AA55" s="295"/>
    </row>
    <row r="56" spans="1:27" ht="38.4" customHeight="1" x14ac:dyDescent="0.45">
      <c r="A56" s="434"/>
      <c r="B56" s="335"/>
      <c r="C56" s="336"/>
      <c r="D56" s="336"/>
      <c r="E56" s="337"/>
      <c r="F56" s="307">
        <v>14500000</v>
      </c>
      <c r="G56" s="307"/>
      <c r="H56" s="307"/>
      <c r="I56" s="307"/>
      <c r="J56" s="307">
        <f t="shared" ref="J56:J57" si="8">F56*0.1</f>
        <v>1450000</v>
      </c>
      <c r="K56" s="307"/>
      <c r="L56" s="307"/>
      <c r="M56" s="458"/>
      <c r="N56" s="459"/>
      <c r="O56" s="459"/>
      <c r="P56" s="460"/>
      <c r="Q56" s="338"/>
      <c r="R56" s="339"/>
      <c r="S56" s="339"/>
      <c r="T56" s="340"/>
      <c r="U56" s="338"/>
      <c r="V56" s="339"/>
      <c r="W56" s="340"/>
      <c r="X56" s="308"/>
      <c r="Y56" s="431"/>
      <c r="Z56" s="432"/>
      <c r="AA56" s="433"/>
    </row>
    <row r="57" spans="1:27" ht="38.4" customHeight="1" x14ac:dyDescent="0.45">
      <c r="A57" s="447">
        <v>2</v>
      </c>
      <c r="B57" s="448" t="s">
        <v>138</v>
      </c>
      <c r="C57" s="378"/>
      <c r="D57" s="378"/>
      <c r="E57" s="379"/>
      <c r="F57" s="307">
        <v>26500000</v>
      </c>
      <c r="G57" s="307"/>
      <c r="H57" s="307"/>
      <c r="I57" s="307"/>
      <c r="J57" s="307">
        <f t="shared" si="8"/>
        <v>2650000</v>
      </c>
      <c r="K57" s="307"/>
      <c r="L57" s="307"/>
      <c r="M57" s="455">
        <f>F57+J57+F58+J58</f>
        <v>45100000</v>
      </c>
      <c r="N57" s="456"/>
      <c r="O57" s="456"/>
      <c r="P57" s="457"/>
      <c r="Q57" s="330" t="s">
        <v>135</v>
      </c>
      <c r="R57" s="331"/>
      <c r="S57" s="331"/>
      <c r="T57" s="426"/>
      <c r="U57" s="330" t="s">
        <v>83</v>
      </c>
      <c r="V57" s="331"/>
      <c r="W57" s="426"/>
      <c r="X57" s="427" t="s">
        <v>47</v>
      </c>
      <c r="Y57" s="428" t="s">
        <v>227</v>
      </c>
      <c r="Z57" s="429"/>
      <c r="AA57" s="430"/>
    </row>
    <row r="58" spans="1:27" ht="38.4" customHeight="1" thickBot="1" x14ac:dyDescent="0.5">
      <c r="A58" s="248"/>
      <c r="B58" s="282"/>
      <c r="C58" s="283"/>
      <c r="D58" s="283"/>
      <c r="E58" s="284"/>
      <c r="F58" s="363">
        <v>14500000</v>
      </c>
      <c r="G58" s="364"/>
      <c r="H58" s="364"/>
      <c r="I58" s="365"/>
      <c r="J58" s="363">
        <f t="shared" ref="J58" si="9">F58*0.1</f>
        <v>1450000</v>
      </c>
      <c r="K58" s="364"/>
      <c r="L58" s="365"/>
      <c r="M58" s="255"/>
      <c r="N58" s="256"/>
      <c r="O58" s="256"/>
      <c r="P58" s="257"/>
      <c r="Q58" s="288"/>
      <c r="R58" s="289"/>
      <c r="S58" s="289"/>
      <c r="T58" s="290"/>
      <c r="U58" s="288"/>
      <c r="V58" s="289"/>
      <c r="W58" s="290"/>
      <c r="X58" s="292"/>
      <c r="Y58" s="296"/>
      <c r="Z58" s="297"/>
      <c r="AA58" s="298"/>
    </row>
    <row r="59" spans="1:27" ht="38.4" customHeight="1" thickBot="1" x14ac:dyDescent="0.5">
      <c r="A59" s="249"/>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row>
    <row r="60" spans="1:27" ht="38.4" customHeight="1" x14ac:dyDescent="0.45">
      <c r="A60" s="31">
        <v>1</v>
      </c>
      <c r="B60" s="435" t="s">
        <v>139</v>
      </c>
      <c r="C60" s="436"/>
      <c r="D60" s="436"/>
      <c r="E60" s="437"/>
      <c r="F60" s="438">
        <v>2980400</v>
      </c>
      <c r="G60" s="439"/>
      <c r="H60" s="439"/>
      <c r="I60" s="440"/>
      <c r="J60" s="438">
        <f t="shared" si="7"/>
        <v>298040</v>
      </c>
      <c r="K60" s="439"/>
      <c r="L60" s="440"/>
      <c r="M60" s="438">
        <f t="shared" ref="M60:M64" si="10">F60+J60</f>
        <v>3278440</v>
      </c>
      <c r="N60" s="439"/>
      <c r="O60" s="439"/>
      <c r="P60" s="440"/>
      <c r="Q60" s="441" t="s">
        <v>71</v>
      </c>
      <c r="R60" s="442"/>
      <c r="S60" s="442"/>
      <c r="T60" s="443"/>
      <c r="U60" s="441" t="s">
        <v>272</v>
      </c>
      <c r="V60" s="442"/>
      <c r="W60" s="443"/>
      <c r="X60" s="80" t="s">
        <v>47</v>
      </c>
      <c r="Y60" s="444" t="s">
        <v>143</v>
      </c>
      <c r="Z60" s="445"/>
      <c r="AA60" s="446"/>
    </row>
    <row r="61" spans="1:27" ht="38.4" customHeight="1" x14ac:dyDescent="0.45">
      <c r="A61" s="29">
        <v>2</v>
      </c>
      <c r="B61" s="409" t="s">
        <v>145</v>
      </c>
      <c r="C61" s="133"/>
      <c r="D61" s="133"/>
      <c r="E61" s="410"/>
      <c r="F61" s="411">
        <v>691680</v>
      </c>
      <c r="G61" s="412"/>
      <c r="H61" s="412"/>
      <c r="I61" s="413"/>
      <c r="J61" s="411">
        <f t="shared" si="7"/>
        <v>69168</v>
      </c>
      <c r="K61" s="412"/>
      <c r="L61" s="413"/>
      <c r="M61" s="411">
        <f>F61+J61</f>
        <v>760848</v>
      </c>
      <c r="N61" s="412"/>
      <c r="O61" s="412"/>
      <c r="P61" s="413"/>
      <c r="Q61" s="321" t="s">
        <v>234</v>
      </c>
      <c r="R61" s="321"/>
      <c r="S61" s="321"/>
      <c r="T61" s="321"/>
      <c r="U61" s="415" t="s">
        <v>235</v>
      </c>
      <c r="V61" s="416"/>
      <c r="W61" s="417"/>
      <c r="X61" s="74" t="s">
        <v>47</v>
      </c>
      <c r="Y61" s="396" t="s">
        <v>236</v>
      </c>
      <c r="Z61" s="396"/>
      <c r="AA61" s="396"/>
    </row>
    <row r="62" spans="1:27" ht="38.4" customHeight="1" x14ac:dyDescent="0.45">
      <c r="A62" s="29">
        <v>3</v>
      </c>
      <c r="B62" s="409" t="s">
        <v>146</v>
      </c>
      <c r="C62" s="133"/>
      <c r="D62" s="133"/>
      <c r="E62" s="410"/>
      <c r="F62" s="723">
        <v>234000</v>
      </c>
      <c r="G62" s="723"/>
      <c r="H62" s="723"/>
      <c r="I62" s="723"/>
      <c r="J62" s="414">
        <f t="shared" si="7"/>
        <v>23400</v>
      </c>
      <c r="K62" s="414"/>
      <c r="L62" s="414"/>
      <c r="M62" s="414">
        <f t="shared" si="10"/>
        <v>257400</v>
      </c>
      <c r="N62" s="414"/>
      <c r="O62" s="414"/>
      <c r="P62" s="414"/>
      <c r="Q62" s="321" t="s">
        <v>85</v>
      </c>
      <c r="R62" s="321"/>
      <c r="S62" s="321"/>
      <c r="T62" s="321"/>
      <c r="U62" s="415" t="s">
        <v>273</v>
      </c>
      <c r="V62" s="416"/>
      <c r="W62" s="417"/>
      <c r="X62" s="74" t="s">
        <v>47</v>
      </c>
      <c r="Y62" s="396" t="s">
        <v>147</v>
      </c>
      <c r="Z62" s="396"/>
      <c r="AA62" s="396"/>
    </row>
    <row r="63" spans="1:27" ht="38.4" customHeight="1" x14ac:dyDescent="0.45">
      <c r="A63" s="447">
        <v>4</v>
      </c>
      <c r="B63" s="448" t="s">
        <v>237</v>
      </c>
      <c r="C63" s="378"/>
      <c r="D63" s="378"/>
      <c r="E63" s="379"/>
      <c r="F63" s="307">
        <v>7000000</v>
      </c>
      <c r="G63" s="307"/>
      <c r="H63" s="307"/>
      <c r="I63" s="307"/>
      <c r="J63" s="322">
        <f t="shared" ref="J63:J64" si="11">F63*0.1</f>
        <v>700000</v>
      </c>
      <c r="K63" s="322"/>
      <c r="L63" s="322"/>
      <c r="M63" s="322">
        <f t="shared" si="10"/>
        <v>7700000</v>
      </c>
      <c r="N63" s="322"/>
      <c r="O63" s="322"/>
      <c r="P63" s="322"/>
      <c r="Q63" s="330" t="s">
        <v>51</v>
      </c>
      <c r="R63" s="331"/>
      <c r="S63" s="331"/>
      <c r="T63" s="426"/>
      <c r="U63" s="330" t="s">
        <v>225</v>
      </c>
      <c r="V63" s="331"/>
      <c r="W63" s="426"/>
      <c r="X63" s="427" t="s">
        <v>47</v>
      </c>
      <c r="Y63" s="428" t="s">
        <v>226</v>
      </c>
      <c r="Z63" s="429"/>
      <c r="AA63" s="430"/>
    </row>
    <row r="64" spans="1:27" ht="38.4" customHeight="1" x14ac:dyDescent="0.45">
      <c r="A64" s="434"/>
      <c r="B64" s="335"/>
      <c r="C64" s="336"/>
      <c r="D64" s="336"/>
      <c r="E64" s="337"/>
      <c r="F64" s="307">
        <v>2450000</v>
      </c>
      <c r="G64" s="307"/>
      <c r="H64" s="307"/>
      <c r="I64" s="307"/>
      <c r="J64" s="322">
        <f t="shared" si="11"/>
        <v>245000</v>
      </c>
      <c r="K64" s="322"/>
      <c r="L64" s="322"/>
      <c r="M64" s="322">
        <f t="shared" si="10"/>
        <v>2695000</v>
      </c>
      <c r="N64" s="322"/>
      <c r="O64" s="322"/>
      <c r="P64" s="322"/>
      <c r="Q64" s="338"/>
      <c r="R64" s="339"/>
      <c r="S64" s="339"/>
      <c r="T64" s="340"/>
      <c r="U64" s="338"/>
      <c r="V64" s="339"/>
      <c r="W64" s="340"/>
      <c r="X64" s="308"/>
      <c r="Y64" s="431"/>
      <c r="Z64" s="432"/>
      <c r="AA64" s="433"/>
    </row>
    <row r="65" spans="1:27" ht="38.4" customHeight="1" x14ac:dyDescent="0.45">
      <c r="A65" s="447">
        <v>5</v>
      </c>
      <c r="B65" s="448" t="s">
        <v>171</v>
      </c>
      <c r="C65" s="378"/>
      <c r="D65" s="378"/>
      <c r="E65" s="379"/>
      <c r="F65" s="307">
        <v>3470000</v>
      </c>
      <c r="G65" s="307"/>
      <c r="H65" s="307"/>
      <c r="I65" s="307"/>
      <c r="J65" s="322">
        <f t="shared" si="7"/>
        <v>347000</v>
      </c>
      <c r="K65" s="322"/>
      <c r="L65" s="322"/>
      <c r="M65" s="449">
        <f>F65+J65+F66+J66</f>
        <v>8107000</v>
      </c>
      <c r="N65" s="450"/>
      <c r="O65" s="450"/>
      <c r="P65" s="451"/>
      <c r="Q65" s="330" t="s">
        <v>112</v>
      </c>
      <c r="R65" s="331"/>
      <c r="S65" s="331"/>
      <c r="T65" s="426"/>
      <c r="U65" s="330" t="s">
        <v>95</v>
      </c>
      <c r="V65" s="331"/>
      <c r="W65" s="426"/>
      <c r="X65" s="427" t="s">
        <v>47</v>
      </c>
      <c r="Y65" s="428" t="s">
        <v>172</v>
      </c>
      <c r="Z65" s="429"/>
      <c r="AA65" s="430"/>
    </row>
    <row r="66" spans="1:27" ht="38.4" customHeight="1" x14ac:dyDescent="0.45">
      <c r="A66" s="434"/>
      <c r="B66" s="335"/>
      <c r="C66" s="336"/>
      <c r="D66" s="336"/>
      <c r="E66" s="337"/>
      <c r="F66" s="307">
        <v>3900000</v>
      </c>
      <c r="G66" s="307"/>
      <c r="H66" s="307"/>
      <c r="I66" s="307"/>
      <c r="J66" s="322">
        <f t="shared" ref="J66" si="12">F66*0.1</f>
        <v>390000</v>
      </c>
      <c r="K66" s="322"/>
      <c r="L66" s="322"/>
      <c r="M66" s="452"/>
      <c r="N66" s="453"/>
      <c r="O66" s="453"/>
      <c r="P66" s="454"/>
      <c r="Q66" s="338"/>
      <c r="R66" s="339"/>
      <c r="S66" s="339"/>
      <c r="T66" s="340"/>
      <c r="U66" s="338"/>
      <c r="V66" s="339"/>
      <c r="W66" s="340"/>
      <c r="X66" s="308"/>
      <c r="Y66" s="431"/>
      <c r="Z66" s="432"/>
      <c r="AA66" s="433"/>
    </row>
    <row r="67" spans="1:27" ht="38.4" customHeight="1" x14ac:dyDescent="0.45">
      <c r="A67" s="29">
        <v>6</v>
      </c>
      <c r="B67" s="313" t="s">
        <v>264</v>
      </c>
      <c r="C67" s="314"/>
      <c r="D67" s="314"/>
      <c r="E67" s="315"/>
      <c r="F67" s="307">
        <v>3460000</v>
      </c>
      <c r="G67" s="307"/>
      <c r="H67" s="307"/>
      <c r="I67" s="307"/>
      <c r="J67" s="653">
        <f t="shared" ref="J67" si="13">F67*0.1</f>
        <v>346000</v>
      </c>
      <c r="K67" s="654"/>
      <c r="L67" s="655"/>
      <c r="M67" s="332">
        <f>F67+J67</f>
        <v>3806000</v>
      </c>
      <c r="N67" s="333"/>
      <c r="O67" s="333"/>
      <c r="P67" s="334"/>
      <c r="Q67" s="317" t="s">
        <v>85</v>
      </c>
      <c r="R67" s="318"/>
      <c r="S67" s="318"/>
      <c r="T67" s="319"/>
      <c r="U67" s="317" t="s">
        <v>86</v>
      </c>
      <c r="V67" s="318"/>
      <c r="W67" s="319"/>
      <c r="X67" s="30" t="s">
        <v>47</v>
      </c>
      <c r="Y67" s="353" t="s">
        <v>87</v>
      </c>
      <c r="Z67" s="354"/>
      <c r="AA67" s="355"/>
    </row>
    <row r="68" spans="1:27" ht="38.4" customHeight="1" x14ac:dyDescent="0.45">
      <c r="A68" s="54">
        <v>7</v>
      </c>
      <c r="B68" s="313" t="s">
        <v>265</v>
      </c>
      <c r="C68" s="314"/>
      <c r="D68" s="314"/>
      <c r="E68" s="315"/>
      <c r="F68" s="307">
        <v>272800</v>
      </c>
      <c r="G68" s="307"/>
      <c r="H68" s="307"/>
      <c r="I68" s="307"/>
      <c r="J68" s="653">
        <f t="shared" ref="J68" si="14">F68*0.1</f>
        <v>27280</v>
      </c>
      <c r="K68" s="654"/>
      <c r="L68" s="655"/>
      <c r="M68" s="452">
        <f>F68+J68</f>
        <v>300080</v>
      </c>
      <c r="N68" s="453"/>
      <c r="O68" s="453"/>
      <c r="P68" s="454"/>
      <c r="Q68" s="317" t="s">
        <v>52</v>
      </c>
      <c r="R68" s="318"/>
      <c r="S68" s="318"/>
      <c r="T68" s="319"/>
      <c r="U68" s="317" t="s">
        <v>80</v>
      </c>
      <c r="V68" s="318"/>
      <c r="W68" s="319"/>
      <c r="X68" s="30" t="s">
        <v>47</v>
      </c>
      <c r="Y68" s="353" t="s">
        <v>81</v>
      </c>
      <c r="Z68" s="354"/>
      <c r="AA68" s="355"/>
    </row>
    <row r="69" spans="1:27" ht="38.4" customHeight="1" x14ac:dyDescent="0.45">
      <c r="A69" s="29">
        <v>8</v>
      </c>
      <c r="B69" s="409" t="s">
        <v>154</v>
      </c>
      <c r="C69" s="133"/>
      <c r="D69" s="133"/>
      <c r="E69" s="410"/>
      <c r="F69" s="723">
        <v>320130</v>
      </c>
      <c r="G69" s="723"/>
      <c r="H69" s="723"/>
      <c r="I69" s="723"/>
      <c r="J69" s="414">
        <v>29930</v>
      </c>
      <c r="K69" s="414"/>
      <c r="L69" s="414"/>
      <c r="M69" s="414">
        <f>F69+J69</f>
        <v>350060</v>
      </c>
      <c r="N69" s="414"/>
      <c r="O69" s="414"/>
      <c r="P69" s="414"/>
      <c r="Q69" s="419" t="s">
        <v>155</v>
      </c>
      <c r="R69" s="419"/>
      <c r="S69" s="419"/>
      <c r="T69" s="419"/>
      <c r="U69" s="420" t="s">
        <v>156</v>
      </c>
      <c r="V69" s="421"/>
      <c r="W69" s="422"/>
      <c r="X69" s="78" t="s">
        <v>47</v>
      </c>
      <c r="Y69" s="418" t="s">
        <v>157</v>
      </c>
      <c r="Z69" s="418"/>
      <c r="AA69" s="418"/>
    </row>
    <row r="70" spans="1:27" ht="38.4" customHeight="1" x14ac:dyDescent="0.45">
      <c r="A70" s="54">
        <v>9</v>
      </c>
      <c r="B70" s="409" t="s">
        <v>140</v>
      </c>
      <c r="C70" s="133"/>
      <c r="D70" s="133"/>
      <c r="E70" s="410"/>
      <c r="F70" s="723">
        <f>M70/1.1</f>
        <v>81818.181818181809</v>
      </c>
      <c r="G70" s="723"/>
      <c r="H70" s="723"/>
      <c r="I70" s="723"/>
      <c r="J70" s="414">
        <f t="shared" si="7"/>
        <v>8181.8181818181811</v>
      </c>
      <c r="K70" s="414"/>
      <c r="L70" s="414"/>
      <c r="M70" s="414">
        <v>90000</v>
      </c>
      <c r="N70" s="414"/>
      <c r="O70" s="414"/>
      <c r="P70" s="414"/>
      <c r="Q70" s="321" t="s">
        <v>51</v>
      </c>
      <c r="R70" s="321"/>
      <c r="S70" s="321"/>
      <c r="T70" s="321"/>
      <c r="U70" s="415" t="s">
        <v>141</v>
      </c>
      <c r="V70" s="416"/>
      <c r="W70" s="417"/>
      <c r="X70" s="74" t="s">
        <v>47</v>
      </c>
      <c r="Y70" s="396" t="s">
        <v>142</v>
      </c>
      <c r="Z70" s="396"/>
      <c r="AA70" s="396"/>
    </row>
    <row r="71" spans="1:27" ht="38.4" customHeight="1" x14ac:dyDescent="0.45">
      <c r="A71" s="29">
        <v>10</v>
      </c>
      <c r="B71" s="409" t="s">
        <v>148</v>
      </c>
      <c r="C71" s="133"/>
      <c r="D71" s="133"/>
      <c r="E71" s="410"/>
      <c r="F71" s="723">
        <v>97700</v>
      </c>
      <c r="G71" s="723"/>
      <c r="H71" s="723"/>
      <c r="I71" s="723"/>
      <c r="J71" s="414">
        <f t="shared" ref="J71" si="15">F71*0.1</f>
        <v>9770</v>
      </c>
      <c r="K71" s="414"/>
      <c r="L71" s="414"/>
      <c r="M71" s="414">
        <f>F71+J71</f>
        <v>107470</v>
      </c>
      <c r="N71" s="414"/>
      <c r="O71" s="414"/>
      <c r="P71" s="414"/>
      <c r="Q71" s="321" t="s">
        <v>135</v>
      </c>
      <c r="R71" s="321"/>
      <c r="S71" s="321"/>
      <c r="T71" s="321"/>
      <c r="U71" s="415" t="s">
        <v>149</v>
      </c>
      <c r="V71" s="416"/>
      <c r="W71" s="417"/>
      <c r="X71" s="74" t="s">
        <v>66</v>
      </c>
      <c r="Y71" s="396" t="s">
        <v>306</v>
      </c>
      <c r="Z71" s="396"/>
      <c r="AA71" s="396"/>
    </row>
    <row r="72" spans="1:27" ht="38.4" customHeight="1" thickBot="1" x14ac:dyDescent="0.5">
      <c r="A72" s="33">
        <v>11</v>
      </c>
      <c r="B72" s="397" t="s">
        <v>144</v>
      </c>
      <c r="C72" s="398"/>
      <c r="D72" s="398"/>
      <c r="E72" s="399"/>
      <c r="F72" s="403">
        <v>724100</v>
      </c>
      <c r="G72" s="403"/>
      <c r="H72" s="403"/>
      <c r="I72" s="403"/>
      <c r="J72" s="403">
        <v>65850</v>
      </c>
      <c r="K72" s="403"/>
      <c r="L72" s="403"/>
      <c r="M72" s="403">
        <f>F72+J72</f>
        <v>789950</v>
      </c>
      <c r="N72" s="403"/>
      <c r="O72" s="403"/>
      <c r="P72" s="403"/>
      <c r="Q72" s="404" t="s">
        <v>151</v>
      </c>
      <c r="R72" s="404"/>
      <c r="S72" s="404"/>
      <c r="T72" s="404"/>
      <c r="U72" s="405" t="s">
        <v>152</v>
      </c>
      <c r="V72" s="406"/>
      <c r="W72" s="407"/>
      <c r="X72" s="79" t="s">
        <v>66</v>
      </c>
      <c r="Y72" s="408" t="s">
        <v>307</v>
      </c>
      <c r="Z72" s="408"/>
      <c r="AA72" s="408"/>
    </row>
    <row r="73" spans="1:27" ht="38.4" customHeight="1" thickBot="1" x14ac:dyDescent="0.5">
      <c r="F73" s="389">
        <f>SUM(F60:F72)</f>
        <v>25682628.181818184</v>
      </c>
      <c r="G73" s="390"/>
      <c r="H73" s="390"/>
      <c r="I73" s="391"/>
      <c r="J73" s="389">
        <f>SUM(J60:J72)</f>
        <v>2559619.8181818184</v>
      </c>
      <c r="K73" s="390"/>
      <c r="L73" s="391"/>
      <c r="M73" s="392">
        <f>SUM(M60:M72)</f>
        <v>28242248</v>
      </c>
      <c r="N73" s="392"/>
      <c r="O73" s="392"/>
      <c r="P73" s="393"/>
    </row>
    <row r="74" spans="1:27" ht="33.6" customHeight="1" thickBot="1" x14ac:dyDescent="0.55000000000000004">
      <c r="F74" s="26"/>
      <c r="G74" s="26"/>
      <c r="H74" s="26"/>
      <c r="I74" s="26"/>
      <c r="O74" s="650" t="s">
        <v>173</v>
      </c>
      <c r="P74" s="650"/>
      <c r="Q74" s="650"/>
      <c r="R74" s="650"/>
      <c r="S74" s="650"/>
      <c r="T74" s="651" t="s">
        <v>45</v>
      </c>
      <c r="U74" s="651"/>
      <c r="V74" s="651"/>
      <c r="W74" s="651"/>
      <c r="X74" s="37"/>
      <c r="Z74" s="35"/>
      <c r="AA74" s="26"/>
    </row>
    <row r="75" spans="1:27" ht="33.6" customHeight="1" x14ac:dyDescent="0.45">
      <c r="A75" s="163" t="s">
        <v>158</v>
      </c>
      <c r="B75" s="164"/>
      <c r="C75" s="164"/>
      <c r="D75" s="164"/>
      <c r="E75" s="164"/>
      <c r="F75" s="644">
        <f>M51</f>
        <v>36090008.799999997</v>
      </c>
      <c r="G75" s="645"/>
      <c r="H75" s="645"/>
      <c r="I75" s="646"/>
      <c r="L75" s="174" t="s">
        <v>165</v>
      </c>
      <c r="M75" s="220" t="s">
        <v>174</v>
      </c>
      <c r="N75" s="221"/>
      <c r="O75" s="222"/>
      <c r="P75" s="647">
        <v>2272727</v>
      </c>
      <c r="Q75" s="648"/>
      <c r="R75" s="648"/>
      <c r="S75" s="649"/>
      <c r="T75" s="580">
        <f>P75*0.1</f>
        <v>227272.7</v>
      </c>
      <c r="U75" s="581"/>
      <c r="V75" s="581"/>
      <c r="W75" s="582"/>
      <c r="X75" s="39"/>
      <c r="Y75" s="39"/>
      <c r="Z75" s="26"/>
      <c r="AA75" s="26"/>
    </row>
    <row r="76" spans="1:27" ht="33.6" customHeight="1" thickBot="1" x14ac:dyDescent="0.5">
      <c r="A76" s="160" t="s">
        <v>159</v>
      </c>
      <c r="B76" s="161"/>
      <c r="C76" s="161"/>
      <c r="D76" s="161"/>
      <c r="E76" s="161"/>
      <c r="F76" s="630">
        <f>M73+M55+M57</f>
        <v>105132248</v>
      </c>
      <c r="G76" s="631"/>
      <c r="H76" s="631"/>
      <c r="I76" s="632"/>
      <c r="L76" s="219"/>
      <c r="M76" s="215" t="s">
        <v>175</v>
      </c>
      <c r="N76" s="216"/>
      <c r="O76" s="167"/>
      <c r="P76" s="610">
        <v>45700000</v>
      </c>
      <c r="Q76" s="333"/>
      <c r="R76" s="333"/>
      <c r="S76" s="611"/>
      <c r="T76" s="612">
        <f>P76*0.1</f>
        <v>4570000</v>
      </c>
      <c r="U76" s="613"/>
      <c r="V76" s="613"/>
      <c r="W76" s="614"/>
      <c r="X76" s="39"/>
      <c r="Y76" s="39"/>
      <c r="Z76" s="26"/>
      <c r="AA76" s="26"/>
    </row>
    <row r="77" spans="1:27" ht="33.6" customHeight="1" thickBot="1" x14ac:dyDescent="0.5">
      <c r="A77" s="177" t="s">
        <v>368</v>
      </c>
      <c r="B77" s="177"/>
      <c r="C77" s="177"/>
      <c r="D77" s="177"/>
      <c r="E77" s="758"/>
      <c r="F77" s="604">
        <f>SUM(F75:F76)</f>
        <v>141222256.80000001</v>
      </c>
      <c r="G77" s="605"/>
      <c r="H77" s="605"/>
      <c r="I77" s="606"/>
      <c r="L77" s="219"/>
      <c r="M77" s="215" t="s">
        <v>176</v>
      </c>
      <c r="N77" s="216"/>
      <c r="O77" s="167"/>
      <c r="P77" s="610">
        <v>31200000</v>
      </c>
      <c r="Q77" s="333"/>
      <c r="R77" s="333"/>
      <c r="S77" s="611"/>
      <c r="T77" s="612">
        <f t="shared" ref="T77:T82" si="16">P77*0.1</f>
        <v>3120000</v>
      </c>
      <c r="U77" s="613"/>
      <c r="V77" s="613"/>
      <c r="W77" s="614"/>
      <c r="X77" s="39"/>
      <c r="Y77" s="39"/>
      <c r="Z77" s="26"/>
      <c r="AA77" s="26"/>
    </row>
    <row r="78" spans="1:27" ht="33.6" customHeight="1" x14ac:dyDescent="0.45">
      <c r="A78" s="66"/>
      <c r="B78" s="66"/>
      <c r="C78" s="66"/>
      <c r="D78" s="66"/>
      <c r="E78" s="66"/>
      <c r="F78" s="66"/>
      <c r="G78" s="66"/>
      <c r="H78" s="66"/>
      <c r="I78" s="66"/>
      <c r="L78" s="219"/>
      <c r="M78" s="215" t="s">
        <v>177</v>
      </c>
      <c r="N78" s="216"/>
      <c r="O78" s="167"/>
      <c r="P78" s="610">
        <v>611600</v>
      </c>
      <c r="Q78" s="333"/>
      <c r="R78" s="333"/>
      <c r="S78" s="611"/>
      <c r="T78" s="612">
        <v>57200</v>
      </c>
      <c r="U78" s="613"/>
      <c r="V78" s="613"/>
      <c r="W78" s="614"/>
      <c r="X78" s="39"/>
      <c r="Y78" s="39"/>
      <c r="Z78" s="26"/>
      <c r="AA78" s="26"/>
    </row>
    <row r="79" spans="1:27" ht="33.6" customHeight="1" x14ac:dyDescent="0.45">
      <c r="A79" s="572" t="s">
        <v>160</v>
      </c>
      <c r="B79" s="626"/>
      <c r="C79" s="626"/>
      <c r="D79" s="626"/>
      <c r="E79" s="573"/>
      <c r="F79" s="609">
        <v>1369039</v>
      </c>
      <c r="G79" s="540"/>
      <c r="H79" s="540"/>
      <c r="I79" s="541"/>
      <c r="L79" s="219"/>
      <c r="M79" s="215" t="s">
        <v>178</v>
      </c>
      <c r="N79" s="216"/>
      <c r="O79" s="167"/>
      <c r="P79" s="610">
        <v>266200</v>
      </c>
      <c r="Q79" s="333"/>
      <c r="R79" s="333"/>
      <c r="S79" s="611"/>
      <c r="T79" s="612">
        <f t="shared" si="16"/>
        <v>26620</v>
      </c>
      <c r="U79" s="613"/>
      <c r="V79" s="613"/>
      <c r="W79" s="614"/>
      <c r="X79" s="39"/>
      <c r="Y79" s="39"/>
      <c r="Z79" s="26"/>
      <c r="AA79" s="26"/>
    </row>
    <row r="80" spans="1:27" ht="33.6" customHeight="1" x14ac:dyDescent="0.45">
      <c r="A80" s="574"/>
      <c r="B80" s="139"/>
      <c r="C80" s="139"/>
      <c r="D80" s="139"/>
      <c r="E80" s="575"/>
      <c r="F80" s="609">
        <v>4126218</v>
      </c>
      <c r="G80" s="540"/>
      <c r="H80" s="540"/>
      <c r="I80" s="541"/>
      <c r="L80" s="219"/>
      <c r="M80" s="215" t="s">
        <v>179</v>
      </c>
      <c r="N80" s="216"/>
      <c r="O80" s="167"/>
      <c r="P80" s="610">
        <v>900350</v>
      </c>
      <c r="Q80" s="333"/>
      <c r="R80" s="333"/>
      <c r="S80" s="611"/>
      <c r="T80" s="612">
        <v>86075</v>
      </c>
      <c r="U80" s="613"/>
      <c r="V80" s="613"/>
      <c r="W80" s="614"/>
      <c r="X80" s="39"/>
      <c r="Y80" s="39"/>
      <c r="Z80" s="26"/>
      <c r="AA80" s="26"/>
    </row>
    <row r="81" spans="1:27" ht="33.6" customHeight="1" x14ac:dyDescent="0.45">
      <c r="A81" s="574"/>
      <c r="B81" s="139"/>
      <c r="C81" s="139"/>
      <c r="D81" s="139"/>
      <c r="E81" s="575"/>
      <c r="F81" s="609">
        <v>1758908</v>
      </c>
      <c r="G81" s="540"/>
      <c r="H81" s="540"/>
      <c r="I81" s="541"/>
      <c r="L81" s="219"/>
      <c r="M81" s="215" t="s">
        <v>180</v>
      </c>
      <c r="N81" s="216"/>
      <c r="O81" s="167"/>
      <c r="P81" s="610">
        <v>1340000</v>
      </c>
      <c r="Q81" s="333"/>
      <c r="R81" s="333"/>
      <c r="S81" s="611"/>
      <c r="T81" s="612">
        <v>137000</v>
      </c>
      <c r="U81" s="613"/>
      <c r="V81" s="613"/>
      <c r="W81" s="614"/>
      <c r="X81" s="39"/>
      <c r="Y81" s="39"/>
      <c r="Z81" s="26"/>
      <c r="AA81" s="26"/>
    </row>
    <row r="82" spans="1:27" ht="33.6" customHeight="1" x14ac:dyDescent="0.45">
      <c r="A82" s="574"/>
      <c r="B82" s="139"/>
      <c r="C82" s="139"/>
      <c r="D82" s="139"/>
      <c r="E82" s="575"/>
      <c r="F82" s="609">
        <v>994000</v>
      </c>
      <c r="G82" s="540"/>
      <c r="H82" s="540"/>
      <c r="I82" s="541"/>
      <c r="L82" s="219"/>
      <c r="M82" s="191" t="s">
        <v>193</v>
      </c>
      <c r="N82" s="192"/>
      <c r="O82" s="193"/>
      <c r="P82" s="610">
        <v>1158000</v>
      </c>
      <c r="Q82" s="333"/>
      <c r="R82" s="333"/>
      <c r="S82" s="611"/>
      <c r="T82" s="612">
        <f t="shared" si="16"/>
        <v>115800</v>
      </c>
      <c r="U82" s="613"/>
      <c r="V82" s="613"/>
      <c r="W82" s="614"/>
      <c r="X82" s="39"/>
      <c r="Y82" s="39"/>
      <c r="Z82" s="26"/>
      <c r="AA82" s="26"/>
    </row>
    <row r="83" spans="1:27" ht="33.6" customHeight="1" thickBot="1" x14ac:dyDescent="0.5">
      <c r="A83" s="576"/>
      <c r="B83" s="627"/>
      <c r="C83" s="627"/>
      <c r="D83" s="627"/>
      <c r="E83" s="577"/>
      <c r="F83" s="598">
        <v>1125734</v>
      </c>
      <c r="G83" s="599"/>
      <c r="H83" s="599"/>
      <c r="I83" s="600"/>
      <c r="L83" s="219"/>
      <c r="M83" s="617"/>
      <c r="N83" s="618"/>
      <c r="O83" s="619"/>
      <c r="P83" s="548">
        <v>20830</v>
      </c>
      <c r="Q83" s="549"/>
      <c r="R83" s="549"/>
      <c r="S83" s="550"/>
      <c r="T83" s="612">
        <v>0</v>
      </c>
      <c r="U83" s="613"/>
      <c r="V83" s="613"/>
      <c r="W83" s="614"/>
      <c r="X83" s="39"/>
      <c r="Y83" s="39"/>
      <c r="Z83" s="26"/>
      <c r="AA83" s="26"/>
    </row>
    <row r="84" spans="1:27" ht="33.6" customHeight="1" thickBot="1" x14ac:dyDescent="0.5">
      <c r="A84" s="63"/>
      <c r="B84" s="63"/>
      <c r="C84" s="63"/>
      <c r="D84" s="63"/>
      <c r="E84" s="63"/>
      <c r="F84" s="604">
        <f>SUM(F79:F83)</f>
        <v>9373899</v>
      </c>
      <c r="G84" s="605"/>
      <c r="H84" s="605"/>
      <c r="I84" s="606"/>
      <c r="L84" s="219"/>
      <c r="M84" s="191" t="s">
        <v>288</v>
      </c>
      <c r="N84" s="192"/>
      <c r="O84" s="193"/>
      <c r="P84" s="548">
        <v>32836653</v>
      </c>
      <c r="Q84" s="549"/>
      <c r="R84" s="549"/>
      <c r="S84" s="550"/>
      <c r="T84" s="550">
        <f>P84*0.1</f>
        <v>3283665.3000000003</v>
      </c>
      <c r="U84" s="737"/>
      <c r="V84" s="737"/>
      <c r="W84" s="738"/>
      <c r="X84" s="39"/>
      <c r="Y84" s="39"/>
      <c r="Z84" s="26"/>
      <c r="AA84" s="26"/>
    </row>
    <row r="85" spans="1:27" ht="33.6" customHeight="1" thickBot="1" x14ac:dyDescent="0.5">
      <c r="A85" s="572" t="s">
        <v>161</v>
      </c>
      <c r="B85" s="573"/>
      <c r="C85" s="159" t="s">
        <v>162</v>
      </c>
      <c r="D85" s="159"/>
      <c r="E85" s="159"/>
      <c r="F85" s="551">
        <v>1557861</v>
      </c>
      <c r="G85" s="551"/>
      <c r="H85" s="551"/>
      <c r="I85" s="552"/>
      <c r="L85" s="175"/>
      <c r="M85" s="205"/>
      <c r="N85" s="206"/>
      <c r="O85" s="207"/>
      <c r="P85" s="759">
        <v>3612032</v>
      </c>
      <c r="Q85" s="558"/>
      <c r="R85" s="558"/>
      <c r="S85" s="755"/>
      <c r="T85" s="755">
        <f>P85*0.1</f>
        <v>361203.20000000001</v>
      </c>
      <c r="U85" s="756"/>
      <c r="V85" s="756"/>
      <c r="W85" s="757"/>
      <c r="X85" s="39"/>
      <c r="Y85" s="39"/>
      <c r="Z85" s="26"/>
      <c r="AA85" s="26"/>
    </row>
    <row r="86" spans="1:27" ht="33.6" customHeight="1" x14ac:dyDescent="0.45">
      <c r="A86" s="574"/>
      <c r="B86" s="575"/>
      <c r="C86" s="159"/>
      <c r="D86" s="159"/>
      <c r="E86" s="159"/>
      <c r="F86" s="540">
        <v>316680</v>
      </c>
      <c r="G86" s="540"/>
      <c r="H86" s="540"/>
      <c r="I86" s="541"/>
      <c r="L86" s="174" t="s">
        <v>170</v>
      </c>
      <c r="M86" s="176" t="s">
        <v>264</v>
      </c>
      <c r="N86" s="177"/>
      <c r="O86" s="178"/>
      <c r="P86" s="578">
        <v>52389194</v>
      </c>
      <c r="Q86" s="579"/>
      <c r="R86" s="579"/>
      <c r="S86" s="580"/>
      <c r="T86" s="580">
        <f>P86*0.1</f>
        <v>5238919.4000000004</v>
      </c>
      <c r="U86" s="581"/>
      <c r="V86" s="581"/>
      <c r="W86" s="582"/>
      <c r="X86" s="39"/>
      <c r="Y86" s="39"/>
      <c r="Z86" s="26"/>
      <c r="AA86" s="26"/>
    </row>
    <row r="87" spans="1:27" ht="33.6" customHeight="1" thickBot="1" x14ac:dyDescent="0.5">
      <c r="A87" s="574"/>
      <c r="B87" s="575"/>
      <c r="C87" s="159" t="s">
        <v>163</v>
      </c>
      <c r="D87" s="159"/>
      <c r="E87" s="159"/>
      <c r="F87" s="540">
        <v>184416</v>
      </c>
      <c r="G87" s="540"/>
      <c r="H87" s="540"/>
      <c r="I87" s="541"/>
      <c r="L87" s="175"/>
      <c r="M87" s="179"/>
      <c r="N87" s="180"/>
      <c r="O87" s="181"/>
      <c r="P87" s="590">
        <v>5000000</v>
      </c>
      <c r="Q87" s="591"/>
      <c r="R87" s="591"/>
      <c r="S87" s="592"/>
      <c r="T87" s="590">
        <f>P87*0.1</f>
        <v>500000</v>
      </c>
      <c r="U87" s="591"/>
      <c r="V87" s="591"/>
      <c r="W87" s="593"/>
      <c r="X87" s="39"/>
      <c r="Y87" s="39"/>
      <c r="Z87" s="26"/>
      <c r="AA87" s="26"/>
    </row>
    <row r="88" spans="1:27" ht="33.6" customHeight="1" thickBot="1" x14ac:dyDescent="0.5">
      <c r="A88" s="574"/>
      <c r="B88" s="575"/>
      <c r="C88" s="159" t="s">
        <v>164</v>
      </c>
      <c r="D88" s="159"/>
      <c r="E88" s="159"/>
      <c r="F88" s="540">
        <v>1580046</v>
      </c>
      <c r="G88" s="540"/>
      <c r="H88" s="540"/>
      <c r="I88" s="541"/>
      <c r="L88" s="35"/>
      <c r="M88" s="61"/>
      <c r="N88" s="40"/>
      <c r="O88" s="389">
        <f>SUM(P75:P87)</f>
        <v>177307586</v>
      </c>
      <c r="P88" s="390"/>
      <c r="Q88" s="390"/>
      <c r="R88" s="390"/>
      <c r="S88" s="710"/>
      <c r="T88" s="392">
        <f>SUM(T75:T87)</f>
        <v>17723755.600000001</v>
      </c>
      <c r="U88" s="392"/>
      <c r="V88" s="392"/>
      <c r="W88" s="393"/>
      <c r="X88" s="39"/>
      <c r="Y88" s="39"/>
      <c r="Z88" s="26"/>
      <c r="AA88" s="26"/>
    </row>
    <row r="89" spans="1:27" ht="33.6" customHeight="1" x14ac:dyDescent="0.45">
      <c r="A89" s="574"/>
      <c r="B89" s="575"/>
      <c r="C89" s="159" t="s">
        <v>257</v>
      </c>
      <c r="D89" s="159"/>
      <c r="E89" s="159"/>
      <c r="F89" s="540">
        <v>461442</v>
      </c>
      <c r="G89" s="540"/>
      <c r="H89" s="540"/>
      <c r="I89" s="541"/>
      <c r="N89" s="62"/>
      <c r="O89" s="62"/>
      <c r="P89" s="62"/>
      <c r="V89" s="37"/>
      <c r="W89" s="37"/>
      <c r="X89" s="26"/>
      <c r="Y89" s="26"/>
      <c r="Z89" s="26"/>
      <c r="AA89" s="26"/>
    </row>
    <row r="90" spans="1:27" ht="33.6" customHeight="1" x14ac:dyDescent="0.45">
      <c r="A90" s="574"/>
      <c r="B90" s="575"/>
      <c r="C90" s="159" t="s">
        <v>255</v>
      </c>
      <c r="D90" s="159"/>
      <c r="E90" s="159"/>
      <c r="F90" s="540">
        <v>81411</v>
      </c>
      <c r="G90" s="540"/>
      <c r="H90" s="540"/>
      <c r="I90" s="541"/>
      <c r="N90" s="62"/>
      <c r="O90" s="62"/>
      <c r="P90" s="62"/>
      <c r="V90" s="37"/>
      <c r="W90" s="37"/>
      <c r="X90" s="37"/>
      <c r="Y90" s="35"/>
      <c r="Z90" s="26"/>
      <c r="AA90" s="26"/>
    </row>
    <row r="91" spans="1:27" ht="33.6" customHeight="1" x14ac:dyDescent="0.45">
      <c r="A91" s="574"/>
      <c r="B91" s="575"/>
      <c r="C91" s="159" t="s">
        <v>259</v>
      </c>
      <c r="D91" s="159"/>
      <c r="E91" s="159"/>
      <c r="F91" s="540">
        <v>215711</v>
      </c>
      <c r="G91" s="540"/>
      <c r="H91" s="540"/>
      <c r="I91" s="541"/>
      <c r="K91" s="26"/>
      <c r="L91" s="26"/>
      <c r="M91" s="26"/>
      <c r="N91" s="26"/>
      <c r="O91" s="26"/>
      <c r="P91" s="26"/>
      <c r="Q91" s="26"/>
      <c r="R91" s="26"/>
      <c r="S91" s="26"/>
      <c r="T91" s="26"/>
      <c r="U91" s="26"/>
      <c r="V91" s="26"/>
      <c r="W91" s="26"/>
      <c r="X91" s="26"/>
      <c r="Y91" s="26"/>
      <c r="Z91" s="26"/>
      <c r="AA91" s="26"/>
    </row>
    <row r="92" spans="1:27" ht="33.6" customHeight="1" x14ac:dyDescent="0.45">
      <c r="A92" s="574"/>
      <c r="B92" s="575"/>
      <c r="C92" s="159" t="s">
        <v>258</v>
      </c>
      <c r="D92" s="159"/>
      <c r="E92" s="159"/>
      <c r="F92" s="540">
        <v>183540</v>
      </c>
      <c r="G92" s="540"/>
      <c r="H92" s="540"/>
      <c r="I92" s="541"/>
      <c r="K92" s="26"/>
      <c r="L92" s="26"/>
      <c r="M92" s="26"/>
      <c r="N92" s="26"/>
      <c r="O92" s="26"/>
      <c r="P92" s="26"/>
      <c r="Q92" s="26"/>
      <c r="R92" s="26"/>
      <c r="S92" s="26"/>
      <c r="T92" s="26"/>
      <c r="U92" s="26"/>
      <c r="V92" s="26"/>
      <c r="W92" s="26"/>
      <c r="X92" s="26"/>
      <c r="Y92" s="26"/>
      <c r="Z92" s="26"/>
      <c r="AA92" s="26"/>
    </row>
    <row r="93" spans="1:27" ht="33.6" customHeight="1" x14ac:dyDescent="0.45">
      <c r="A93" s="574"/>
      <c r="B93" s="575"/>
      <c r="C93" s="159" t="s">
        <v>263</v>
      </c>
      <c r="D93" s="159"/>
      <c r="E93" s="159"/>
      <c r="F93" s="540">
        <v>533803</v>
      </c>
      <c r="G93" s="540"/>
      <c r="H93" s="540"/>
      <c r="I93" s="541"/>
      <c r="K93" s="26"/>
      <c r="L93" s="26"/>
      <c r="M93" s="26"/>
      <c r="N93" s="26"/>
      <c r="O93" s="26"/>
      <c r="P93" s="26"/>
      <c r="Q93" s="26"/>
      <c r="R93" s="26"/>
      <c r="S93" s="26"/>
      <c r="T93" s="26"/>
      <c r="U93" s="26"/>
      <c r="V93" s="26"/>
      <c r="W93" s="26"/>
      <c r="X93" s="26"/>
      <c r="Y93" s="26"/>
      <c r="Z93" s="26"/>
      <c r="AA93" s="26"/>
    </row>
    <row r="94" spans="1:27" ht="33.6" customHeight="1" x14ac:dyDescent="0.65">
      <c r="A94" s="574"/>
      <c r="B94" s="575"/>
      <c r="C94" s="128" t="s">
        <v>298</v>
      </c>
      <c r="D94" s="129"/>
      <c r="E94" s="130"/>
      <c r="F94" s="548">
        <v>18310</v>
      </c>
      <c r="G94" s="549"/>
      <c r="H94" s="549"/>
      <c r="I94" s="550"/>
      <c r="J94" s="65"/>
      <c r="K94" s="26"/>
      <c r="L94" s="26"/>
      <c r="M94" s="26"/>
      <c r="N94" s="26"/>
      <c r="O94" s="26"/>
      <c r="P94" s="26"/>
      <c r="Q94" s="26"/>
      <c r="R94" s="26"/>
      <c r="S94" s="26"/>
      <c r="T94" s="26"/>
      <c r="U94" s="26"/>
      <c r="V94" s="26"/>
      <c r="W94" s="26"/>
      <c r="X94" s="26"/>
      <c r="Y94" s="26"/>
      <c r="Z94" s="26"/>
      <c r="AA94" s="26"/>
    </row>
    <row r="95" spans="1:27" ht="33.6" customHeight="1" thickBot="1" x14ac:dyDescent="0.5">
      <c r="A95" s="574"/>
      <c r="B95" s="575"/>
      <c r="C95" s="159" t="s">
        <v>305</v>
      </c>
      <c r="D95" s="159"/>
      <c r="E95" s="159"/>
      <c r="F95" s="540">
        <v>4368064</v>
      </c>
      <c r="G95" s="540"/>
      <c r="H95" s="540"/>
      <c r="I95" s="541"/>
      <c r="J95" s="26"/>
      <c r="K95" s="26"/>
      <c r="L95" s="26"/>
      <c r="M95" s="26"/>
      <c r="N95" s="26"/>
      <c r="O95" s="26"/>
      <c r="P95" s="26"/>
      <c r="Q95" s="26"/>
      <c r="R95" s="26"/>
      <c r="S95" s="26"/>
      <c r="T95" s="26"/>
      <c r="U95" s="26"/>
      <c r="V95" s="26"/>
      <c r="W95" s="26"/>
      <c r="X95" s="26"/>
      <c r="Y95" s="26"/>
      <c r="Z95" s="26"/>
      <c r="AA95" s="26"/>
    </row>
    <row r="96" spans="1:27" ht="33.6" customHeight="1" thickBot="1" x14ac:dyDescent="0.5">
      <c r="A96" s="576"/>
      <c r="B96" s="577"/>
      <c r="C96" s="159" t="s">
        <v>256</v>
      </c>
      <c r="D96" s="159"/>
      <c r="E96" s="159"/>
      <c r="F96" s="551">
        <v>335641</v>
      </c>
      <c r="G96" s="551"/>
      <c r="H96" s="551"/>
      <c r="I96" s="552"/>
      <c r="J96" s="604">
        <f>SUM(F85:F96)</f>
        <v>9836925</v>
      </c>
      <c r="K96" s="605"/>
      <c r="L96" s="605"/>
      <c r="M96" s="606"/>
      <c r="N96" s="26"/>
      <c r="O96" s="26"/>
      <c r="P96" s="26"/>
      <c r="Q96" s="26"/>
      <c r="R96" s="26"/>
      <c r="S96" s="26"/>
    </row>
    <row r="97" spans="1:28" ht="33" customHeight="1" x14ac:dyDescent="0.9">
      <c r="A97" s="747" t="s">
        <v>299</v>
      </c>
      <c r="B97" s="747"/>
      <c r="C97" s="747"/>
      <c r="D97" s="747"/>
      <c r="E97" s="747"/>
      <c r="F97" s="747"/>
      <c r="G97" s="747"/>
      <c r="H97" s="747"/>
      <c r="I97" s="113"/>
      <c r="J97" s="113"/>
      <c r="K97" s="113"/>
      <c r="L97" s="113"/>
      <c r="M97" s="113"/>
      <c r="N97" s="113"/>
      <c r="O97" s="113"/>
      <c r="P97" s="26"/>
      <c r="Q97" s="26"/>
      <c r="R97" s="26"/>
      <c r="S97" s="26"/>
    </row>
    <row r="98" spans="1:28" s="69" customFormat="1" ht="8.4" hidden="1" customHeight="1" x14ac:dyDescent="0.9">
      <c r="A98" s="530"/>
      <c r="B98" s="530"/>
      <c r="C98" s="530"/>
      <c r="D98" s="530"/>
      <c r="E98" s="530"/>
      <c r="F98" s="530"/>
      <c r="G98" s="530"/>
      <c r="H98" s="530"/>
      <c r="I98" s="113"/>
      <c r="J98" s="113"/>
      <c r="K98" s="113"/>
      <c r="L98" s="113"/>
      <c r="M98" s="113"/>
      <c r="N98" s="113"/>
      <c r="O98" s="113"/>
      <c r="P98" s="113"/>
      <c r="Q98" s="113"/>
      <c r="R98" s="113"/>
      <c r="S98" s="113"/>
      <c r="T98" s="113"/>
      <c r="U98" s="113"/>
      <c r="V98" s="113"/>
      <c r="W98" s="113"/>
      <c r="X98" s="113"/>
      <c r="Y98" s="113"/>
      <c r="Z98" s="113"/>
      <c r="AA98" s="113"/>
    </row>
    <row r="99" spans="1:28" s="69" customFormat="1" ht="30.6" customHeight="1" x14ac:dyDescent="0.9">
      <c r="A99" s="530"/>
      <c r="B99" s="530"/>
      <c r="C99" s="530"/>
      <c r="D99" s="530"/>
      <c r="E99" s="530"/>
      <c r="F99" s="530"/>
      <c r="G99" s="530"/>
      <c r="H99" s="530"/>
      <c r="I99" s="113"/>
      <c r="J99" s="113"/>
      <c r="K99" s="113"/>
      <c r="L99" s="113"/>
      <c r="M99" s="113"/>
      <c r="N99" s="113"/>
      <c r="O99" s="113"/>
      <c r="P99" s="113"/>
      <c r="Q99" s="113"/>
      <c r="R99" s="113"/>
      <c r="S99" s="113"/>
      <c r="T99" s="113"/>
      <c r="U99" s="113"/>
      <c r="V99" s="113"/>
      <c r="W99" s="113"/>
      <c r="X99" s="113"/>
      <c r="Y99" s="113"/>
      <c r="Z99" s="113"/>
      <c r="AA99" s="113"/>
      <c r="AB99" s="69" t="s">
        <v>304</v>
      </c>
    </row>
    <row r="100" spans="1:28" s="69" customFormat="1" ht="46.2" customHeight="1" x14ac:dyDescent="0.9">
      <c r="A100" s="67"/>
      <c r="B100" s="500" t="s">
        <v>289</v>
      </c>
      <c r="C100" s="500"/>
      <c r="D100" s="500"/>
      <c r="E100" s="500"/>
      <c r="F100" s="500"/>
      <c r="G100" s="500"/>
      <c r="H100" s="68"/>
      <c r="I100" s="68"/>
      <c r="J100" s="68"/>
      <c r="K100" s="68"/>
      <c r="L100" s="68"/>
      <c r="M100" s="68"/>
      <c r="N100" s="68"/>
      <c r="O100" s="68"/>
      <c r="P100" s="113"/>
      <c r="Q100" s="113"/>
      <c r="R100" s="113"/>
      <c r="S100" s="113"/>
      <c r="T100" s="113"/>
      <c r="U100" s="113"/>
      <c r="V100" s="113"/>
      <c r="W100" s="113"/>
      <c r="X100" s="113"/>
      <c r="Y100" s="113"/>
      <c r="Z100" s="113"/>
      <c r="AA100" s="113"/>
    </row>
    <row r="101" spans="1:28" s="69" customFormat="1" ht="46.2" customHeight="1" x14ac:dyDescent="0.45">
      <c r="A101" s="67"/>
      <c r="B101" s="67"/>
      <c r="C101" s="497" t="s">
        <v>290</v>
      </c>
      <c r="D101" s="497"/>
      <c r="E101" s="497"/>
      <c r="F101" s="497"/>
      <c r="G101" s="748">
        <f>M55</f>
        <v>31790000</v>
      </c>
      <c r="H101" s="749"/>
      <c r="I101" s="749"/>
      <c r="J101" s="749"/>
      <c r="K101" s="750"/>
      <c r="L101" s="68"/>
      <c r="M101" s="746" t="s">
        <v>300</v>
      </c>
      <c r="N101" s="746"/>
      <c r="O101" s="746"/>
      <c r="P101" s="746"/>
      <c r="Q101" s="746"/>
      <c r="R101" s="746"/>
      <c r="S101" s="746"/>
      <c r="T101" s="746"/>
      <c r="U101" s="746"/>
      <c r="V101" s="746"/>
      <c r="W101" s="746"/>
      <c r="X101" s="67"/>
      <c r="Y101" s="70"/>
      <c r="Z101" s="70"/>
      <c r="AA101" s="70"/>
    </row>
    <row r="102" spans="1:28" s="69" customFormat="1" ht="46.2" customHeight="1" x14ac:dyDescent="0.45">
      <c r="A102" s="67"/>
      <c r="B102" s="67"/>
      <c r="C102" s="497" t="s">
        <v>291</v>
      </c>
      <c r="D102" s="497"/>
      <c r="E102" s="497"/>
      <c r="F102" s="497"/>
      <c r="G102" s="751">
        <f>M57</f>
        <v>45100000</v>
      </c>
      <c r="H102" s="752"/>
      <c r="I102" s="752"/>
      <c r="J102" s="752"/>
      <c r="K102" s="753"/>
      <c r="L102" s="68"/>
      <c r="M102" s="746"/>
      <c r="N102" s="746"/>
      <c r="O102" s="746"/>
      <c r="P102" s="746"/>
      <c r="Q102" s="746"/>
      <c r="R102" s="746"/>
      <c r="S102" s="746"/>
      <c r="T102" s="746"/>
      <c r="U102" s="746"/>
      <c r="V102" s="746"/>
      <c r="W102" s="746"/>
      <c r="X102" s="111"/>
      <c r="Y102" s="111"/>
      <c r="Z102" s="111"/>
      <c r="AA102" s="70"/>
    </row>
    <row r="103" spans="1:28" s="69" customFormat="1" ht="16.2" customHeight="1" x14ac:dyDescent="0.45">
      <c r="A103" s="67"/>
      <c r="B103" s="67"/>
      <c r="C103" s="67"/>
      <c r="D103" s="67"/>
      <c r="E103" s="67"/>
      <c r="F103" s="68"/>
      <c r="G103" s="68"/>
      <c r="H103" s="71"/>
      <c r="I103" s="71"/>
      <c r="J103" s="68"/>
      <c r="K103" s="68"/>
      <c r="L103" s="68"/>
      <c r="M103" s="68"/>
      <c r="N103" s="68"/>
      <c r="O103" s="68"/>
      <c r="P103" s="111"/>
      <c r="Q103" s="111"/>
      <c r="R103" s="111"/>
      <c r="S103" s="111"/>
      <c r="T103" s="111"/>
      <c r="U103" s="111"/>
      <c r="V103" s="111"/>
      <c r="W103" s="111"/>
      <c r="X103" s="111"/>
      <c r="Y103" s="111"/>
      <c r="Z103" s="111"/>
      <c r="AA103" s="70"/>
    </row>
    <row r="104" spans="1:28" s="69" customFormat="1" ht="46.2" customHeight="1" x14ac:dyDescent="0.4">
      <c r="A104" s="67"/>
      <c r="B104" s="500" t="s">
        <v>292</v>
      </c>
      <c r="C104" s="500"/>
      <c r="D104" s="500"/>
      <c r="E104" s="500"/>
      <c r="F104" s="500"/>
      <c r="G104" s="500"/>
      <c r="H104" s="72"/>
      <c r="I104" s="72"/>
      <c r="J104" s="68"/>
      <c r="K104" s="68"/>
      <c r="L104" s="529" t="s">
        <v>294</v>
      </c>
      <c r="M104" s="529"/>
      <c r="N104" s="529"/>
      <c r="O104" s="529"/>
      <c r="P104" s="68"/>
      <c r="Q104" s="67"/>
      <c r="R104" s="67"/>
      <c r="S104" s="67"/>
      <c r="T104" s="67"/>
      <c r="U104" s="67"/>
      <c r="V104" s="67"/>
      <c r="W104" s="67"/>
      <c r="X104" s="67"/>
      <c r="Y104" s="70"/>
      <c r="Z104" s="70"/>
      <c r="AA104" s="70"/>
    </row>
    <row r="105" spans="1:28" s="69" customFormat="1" ht="46.2" customHeight="1" x14ac:dyDescent="0.45">
      <c r="A105" s="67"/>
      <c r="B105" s="67"/>
      <c r="C105" s="500" t="s">
        <v>293</v>
      </c>
      <c r="D105" s="500"/>
      <c r="E105" s="500"/>
      <c r="F105" s="500"/>
      <c r="G105" s="504">
        <v>35962546</v>
      </c>
      <c r="H105" s="754"/>
      <c r="I105" s="754"/>
      <c r="J105" s="754"/>
      <c r="K105" s="509"/>
      <c r="L105" s="489">
        <v>8363</v>
      </c>
      <c r="M105" s="490"/>
      <c r="N105" s="490"/>
      <c r="O105" s="471"/>
      <c r="P105" s="68"/>
      <c r="Q105" s="67"/>
      <c r="R105" s="67"/>
      <c r="S105" s="67"/>
      <c r="T105" s="67"/>
      <c r="U105" s="67"/>
      <c r="V105" s="67"/>
      <c r="W105" s="67"/>
      <c r="X105" s="67"/>
      <c r="Y105" s="70"/>
      <c r="Z105" s="70"/>
      <c r="AA105" s="70"/>
    </row>
    <row r="106" spans="1:28" s="69" customFormat="1" ht="46.2" customHeight="1" x14ac:dyDescent="0.45">
      <c r="A106" s="67"/>
      <c r="B106" s="67"/>
      <c r="C106" s="500" t="s">
        <v>159</v>
      </c>
      <c r="D106" s="500"/>
      <c r="E106" s="500"/>
      <c r="F106" s="500"/>
      <c r="G106" s="504">
        <f>M73</f>
        <v>28242248</v>
      </c>
      <c r="H106" s="754"/>
      <c r="I106" s="754"/>
      <c r="J106" s="754"/>
      <c r="K106" s="509"/>
      <c r="L106" s="489">
        <v>1980</v>
      </c>
      <c r="M106" s="490"/>
      <c r="N106" s="490"/>
      <c r="O106" s="471"/>
      <c r="P106" s="743" t="s">
        <v>295</v>
      </c>
      <c r="Q106" s="744"/>
      <c r="R106" s="744"/>
      <c r="S106" s="744"/>
      <c r="T106" s="744"/>
      <c r="U106" s="744"/>
      <c r="V106" s="744"/>
      <c r="W106" s="744"/>
      <c r="X106" s="744"/>
      <c r="Y106" s="112"/>
      <c r="Z106" s="112"/>
      <c r="AA106" s="112"/>
    </row>
    <row r="107" spans="1:28" s="69" customFormat="1" ht="46.2" customHeight="1" x14ac:dyDescent="0.45">
      <c r="A107" s="67"/>
      <c r="B107" s="67"/>
      <c r="C107" s="500" t="s">
        <v>297</v>
      </c>
      <c r="D107" s="500"/>
      <c r="E107" s="500"/>
      <c r="F107" s="500"/>
      <c r="G107" s="504">
        <f>F84</f>
        <v>9373899</v>
      </c>
      <c r="H107" s="754"/>
      <c r="I107" s="754"/>
      <c r="J107" s="754"/>
      <c r="K107" s="509"/>
      <c r="L107" s="489"/>
      <c r="M107" s="490"/>
      <c r="N107" s="490"/>
      <c r="O107" s="471"/>
      <c r="P107" s="527" t="s">
        <v>296</v>
      </c>
      <c r="Q107" s="745"/>
      <c r="R107" s="745"/>
      <c r="S107" s="745"/>
      <c r="T107" s="745"/>
      <c r="U107" s="745"/>
      <c r="V107" s="745"/>
      <c r="W107" s="745"/>
      <c r="X107" s="745"/>
      <c r="Y107" s="112"/>
      <c r="Z107" s="112"/>
      <c r="AA107" s="112"/>
    </row>
    <row r="108" spans="1:28" s="69" customFormat="1" ht="46.2" customHeight="1" thickBot="1" x14ac:dyDescent="0.5">
      <c r="A108" s="67"/>
      <c r="B108" s="67"/>
      <c r="C108" s="500" t="s">
        <v>161</v>
      </c>
      <c r="D108" s="500"/>
      <c r="E108" s="500"/>
      <c r="F108" s="500"/>
      <c r="G108" s="504">
        <f>J96</f>
        <v>9836925</v>
      </c>
      <c r="H108" s="754"/>
      <c r="I108" s="754"/>
      <c r="J108" s="754"/>
      <c r="K108" s="509"/>
      <c r="L108" s="489"/>
      <c r="M108" s="490"/>
      <c r="N108" s="490"/>
      <c r="O108" s="471"/>
      <c r="P108" s="68"/>
      <c r="Q108" s="67"/>
      <c r="R108" s="67"/>
      <c r="S108" s="67"/>
      <c r="T108" s="67"/>
      <c r="U108" s="67"/>
      <c r="V108" s="67"/>
      <c r="W108" s="67"/>
      <c r="X108" s="67"/>
      <c r="Y108" s="70"/>
      <c r="Z108" s="70"/>
      <c r="AA108" s="70"/>
    </row>
    <row r="109" spans="1:28" s="69" customFormat="1" ht="46.2" customHeight="1" x14ac:dyDescent="0.45">
      <c r="A109" s="67"/>
      <c r="B109" s="67"/>
      <c r="C109" s="67"/>
      <c r="D109" s="67"/>
      <c r="E109" s="67"/>
      <c r="F109" s="68"/>
      <c r="G109" s="73"/>
      <c r="H109" s="73"/>
      <c r="I109" s="73"/>
      <c r="J109" s="73"/>
      <c r="K109" s="73"/>
      <c r="L109" s="68"/>
      <c r="M109" s="68"/>
      <c r="N109" s="68"/>
      <c r="O109" s="68"/>
      <c r="P109" s="68"/>
      <c r="Q109" s="67"/>
      <c r="R109" s="304" t="s">
        <v>139</v>
      </c>
      <c r="S109" s="305"/>
      <c r="T109" s="305"/>
      <c r="U109" s="306"/>
      <c r="V109" s="742" t="s">
        <v>303</v>
      </c>
      <c r="W109" s="525"/>
      <c r="X109" s="525"/>
      <c r="Y109" s="525"/>
      <c r="Z109" s="525"/>
      <c r="AA109" s="525"/>
    </row>
    <row r="110" spans="1:28" s="69" customFormat="1" ht="46.2" customHeight="1" x14ac:dyDescent="0.45">
      <c r="A110" s="67"/>
      <c r="B110" s="67"/>
      <c r="C110" s="67"/>
      <c r="D110" s="67"/>
      <c r="E110" s="67"/>
      <c r="F110" s="503" t="s">
        <v>301</v>
      </c>
      <c r="G110" s="503"/>
      <c r="H110" s="503"/>
      <c r="I110" s="503"/>
      <c r="J110" s="503"/>
      <c r="K110" s="503"/>
      <c r="L110" s="503"/>
      <c r="M110" s="503"/>
      <c r="N110" s="503"/>
      <c r="O110" s="503"/>
      <c r="P110" s="503"/>
      <c r="Q110" s="67"/>
      <c r="R110" s="313" t="s">
        <v>145</v>
      </c>
      <c r="S110" s="314"/>
      <c r="T110" s="314"/>
      <c r="U110" s="315"/>
      <c r="V110" s="742"/>
      <c r="W110" s="525"/>
      <c r="X110" s="525"/>
      <c r="Y110" s="525"/>
      <c r="Z110" s="525"/>
      <c r="AA110" s="525"/>
    </row>
    <row r="111" spans="1:28" s="69" customFormat="1" ht="46.2" customHeight="1" x14ac:dyDescent="0.45">
      <c r="A111" s="67"/>
      <c r="B111" s="67"/>
      <c r="C111" s="67"/>
      <c r="D111" s="67"/>
      <c r="E111" s="67"/>
      <c r="F111" s="503" t="s">
        <v>302</v>
      </c>
      <c r="G111" s="503"/>
      <c r="H111" s="503"/>
      <c r="I111" s="503"/>
      <c r="J111" s="503"/>
      <c r="K111" s="503"/>
      <c r="L111" s="503"/>
      <c r="M111" s="503"/>
      <c r="N111" s="503"/>
      <c r="O111" s="503"/>
      <c r="P111" s="503"/>
      <c r="Q111" s="67"/>
      <c r="R111" s="313" t="s">
        <v>146</v>
      </c>
      <c r="S111" s="314"/>
      <c r="T111" s="314"/>
      <c r="U111" s="315"/>
      <c r="W111" s="518">
        <f>M72+M71+M70+M69+M62+M61+M60</f>
        <v>5634168</v>
      </c>
      <c r="X111" s="519"/>
      <c r="Y111" s="519"/>
      <c r="Z111" s="519"/>
      <c r="AA111" s="520"/>
    </row>
    <row r="112" spans="1:28" s="69" customFormat="1" ht="46.2" customHeight="1" x14ac:dyDescent="0.45">
      <c r="A112" s="67"/>
      <c r="B112" s="67"/>
      <c r="C112" s="67"/>
      <c r="D112" s="67"/>
      <c r="E112" s="67"/>
      <c r="F112" s="68"/>
      <c r="G112" s="68"/>
      <c r="H112" s="68"/>
      <c r="I112" s="68"/>
      <c r="J112" s="68"/>
      <c r="K112" s="68"/>
      <c r="L112" s="68"/>
      <c r="M112" s="68"/>
      <c r="N112" s="68"/>
      <c r="O112" s="68"/>
      <c r="P112" s="111"/>
      <c r="Q112" s="111"/>
      <c r="R112" s="313" t="s">
        <v>154</v>
      </c>
      <c r="S112" s="314"/>
      <c r="T112" s="314"/>
      <c r="U112" s="315"/>
      <c r="W112" s="739"/>
      <c r="X112" s="740"/>
      <c r="Y112" s="740"/>
      <c r="Z112" s="740"/>
      <c r="AA112" s="741"/>
    </row>
    <row r="113" spans="1:27" s="69" customFormat="1" ht="46.2" customHeight="1" x14ac:dyDescent="0.45">
      <c r="A113" s="67"/>
      <c r="B113" s="67"/>
      <c r="C113" s="67"/>
      <c r="D113" s="67"/>
      <c r="E113" s="67"/>
      <c r="F113" s="68"/>
      <c r="G113" s="68"/>
      <c r="H113" s="68"/>
      <c r="I113" s="68"/>
      <c r="J113" s="68"/>
      <c r="K113" s="68"/>
      <c r="L113" s="68"/>
      <c r="M113" s="68"/>
      <c r="N113" s="68"/>
      <c r="O113" s="68"/>
      <c r="P113" s="68"/>
      <c r="Q113" s="67"/>
      <c r="R113" s="313" t="s">
        <v>140</v>
      </c>
      <c r="S113" s="314"/>
      <c r="T113" s="314"/>
      <c r="U113" s="315"/>
      <c r="V113" s="67"/>
      <c r="W113" s="521"/>
      <c r="X113" s="522"/>
      <c r="Y113" s="522"/>
      <c r="Z113" s="522"/>
      <c r="AA113" s="523"/>
    </row>
    <row r="114" spans="1:27" s="69" customFormat="1" ht="46.2" customHeight="1" x14ac:dyDescent="0.45">
      <c r="A114" s="67"/>
      <c r="B114" s="67"/>
      <c r="C114" s="67"/>
      <c r="D114" s="67"/>
      <c r="E114" s="67"/>
      <c r="F114" s="68"/>
      <c r="G114" s="68"/>
      <c r="H114" s="68"/>
      <c r="I114" s="68"/>
      <c r="J114" s="68"/>
      <c r="K114" s="68"/>
      <c r="L114" s="68"/>
      <c r="M114" s="68"/>
      <c r="N114" s="68"/>
      <c r="O114" s="68"/>
      <c r="P114" s="68"/>
      <c r="Q114" s="67"/>
      <c r="R114" s="313" t="s">
        <v>148</v>
      </c>
      <c r="S114" s="314"/>
      <c r="T114" s="314"/>
      <c r="U114" s="315"/>
      <c r="V114" s="67"/>
      <c r="W114" s="67"/>
      <c r="X114" s="67"/>
      <c r="Y114" s="70"/>
      <c r="Z114" s="70"/>
      <c r="AA114" s="70"/>
    </row>
    <row r="115" spans="1:27" s="69" customFormat="1" ht="46.2" customHeight="1" thickBot="1" x14ac:dyDescent="0.5">
      <c r="A115" s="67"/>
      <c r="B115" s="67"/>
      <c r="C115" s="67"/>
      <c r="D115" s="67"/>
      <c r="E115" s="67"/>
      <c r="F115" s="68"/>
      <c r="G115" s="68"/>
      <c r="H115" s="68"/>
      <c r="I115" s="68"/>
      <c r="J115" s="68"/>
      <c r="K115" s="68"/>
      <c r="L115" s="68"/>
      <c r="M115" s="68"/>
      <c r="N115" s="68"/>
      <c r="O115" s="68"/>
      <c r="P115" s="68"/>
      <c r="Q115" s="67"/>
      <c r="R115" s="343" t="s">
        <v>144</v>
      </c>
      <c r="S115" s="344"/>
      <c r="T115" s="344"/>
      <c r="U115" s="345"/>
      <c r="V115" s="67"/>
      <c r="W115" s="67"/>
      <c r="X115" s="67"/>
      <c r="Y115" s="70"/>
      <c r="Z115" s="70"/>
      <c r="AA115" s="70"/>
    </row>
    <row r="116" spans="1:27" s="69" customFormat="1" ht="46.2" customHeight="1" x14ac:dyDescent="0.45">
      <c r="A116" s="67"/>
      <c r="B116" s="67"/>
      <c r="C116" s="67"/>
      <c r="D116" s="67"/>
      <c r="E116" s="67"/>
      <c r="F116" s="68"/>
      <c r="G116" s="68"/>
      <c r="H116" s="68"/>
      <c r="I116" s="68"/>
      <c r="J116" s="68"/>
      <c r="K116" s="68"/>
      <c r="L116" s="68"/>
      <c r="M116" s="68"/>
      <c r="N116" s="68"/>
      <c r="O116" s="68"/>
      <c r="P116" s="68"/>
      <c r="Q116" s="67"/>
      <c r="R116" s="67"/>
      <c r="S116" s="67"/>
      <c r="T116" s="67"/>
      <c r="U116" s="67"/>
      <c r="V116" s="67"/>
      <c r="W116" s="67"/>
      <c r="X116" s="67"/>
      <c r="Y116" s="70"/>
      <c r="Z116" s="70"/>
      <c r="AA116" s="70"/>
    </row>
    <row r="117" spans="1:27" s="69" customFormat="1" ht="46.2" customHeight="1" x14ac:dyDescent="0.45">
      <c r="A117" s="67"/>
      <c r="B117" s="67"/>
      <c r="C117" s="67"/>
      <c r="D117" s="67"/>
      <c r="E117" s="67"/>
      <c r="F117" s="68"/>
      <c r="G117" s="68"/>
      <c r="H117" s="68"/>
      <c r="I117" s="68"/>
      <c r="J117" s="68"/>
      <c r="K117" s="68"/>
      <c r="L117" s="68"/>
      <c r="M117" s="68"/>
      <c r="N117" s="68"/>
      <c r="O117" s="68"/>
      <c r="P117" s="68"/>
      <c r="Q117" s="67"/>
      <c r="R117" s="67"/>
      <c r="S117" s="67"/>
      <c r="T117" s="67"/>
      <c r="U117" s="67"/>
      <c r="V117" s="67"/>
      <c r="W117" s="67"/>
      <c r="X117" s="67"/>
      <c r="Y117" s="70"/>
      <c r="Z117" s="70"/>
      <c r="AA117" s="70"/>
    </row>
    <row r="118" spans="1:27" s="69" customFormat="1" ht="46.2" customHeight="1" x14ac:dyDescent="0.45">
      <c r="A118" s="67"/>
      <c r="B118" s="67"/>
      <c r="C118" s="67"/>
      <c r="D118" s="67"/>
      <c r="E118" s="67"/>
      <c r="F118" s="68"/>
      <c r="G118" s="68"/>
      <c r="H118" s="68"/>
      <c r="I118" s="68"/>
      <c r="J118" s="68"/>
      <c r="K118" s="68"/>
      <c r="L118" s="68"/>
      <c r="M118" s="68"/>
      <c r="N118" s="68"/>
      <c r="O118" s="68"/>
      <c r="P118" s="68"/>
      <c r="Q118" s="67"/>
      <c r="R118" s="67"/>
      <c r="S118" s="67"/>
      <c r="T118" s="67"/>
      <c r="U118" s="67"/>
      <c r="V118" s="67"/>
      <c r="W118" s="67"/>
      <c r="X118" s="67"/>
      <c r="Y118" s="70"/>
      <c r="Z118" s="70"/>
      <c r="AA118" s="70"/>
    </row>
    <row r="119" spans="1:27" s="69" customFormat="1" ht="46.2" customHeight="1" x14ac:dyDescent="0.45">
      <c r="A119" s="67"/>
      <c r="B119" s="67"/>
      <c r="C119" s="67"/>
      <c r="D119" s="67"/>
      <c r="E119" s="67"/>
      <c r="F119" s="68"/>
      <c r="G119" s="68"/>
      <c r="H119" s="68"/>
      <c r="I119" s="68"/>
      <c r="J119" s="68"/>
      <c r="K119" s="68"/>
      <c r="L119" s="68"/>
      <c r="M119" s="68"/>
      <c r="N119" s="68"/>
      <c r="O119" s="68"/>
      <c r="P119" s="68"/>
      <c r="Q119" s="67"/>
      <c r="R119" s="67"/>
      <c r="S119" s="67"/>
      <c r="T119" s="67"/>
      <c r="U119" s="67"/>
      <c r="V119" s="67"/>
      <c r="W119" s="67"/>
      <c r="X119" s="67"/>
      <c r="Y119" s="70"/>
      <c r="Z119" s="70"/>
      <c r="AA119" s="70"/>
    </row>
    <row r="120" spans="1:27" s="69" customFormat="1" ht="46.2" customHeight="1" x14ac:dyDescent="0.45">
      <c r="A120" s="67"/>
      <c r="B120" s="67"/>
      <c r="C120" s="67"/>
      <c r="D120" s="67"/>
      <c r="E120" s="67"/>
      <c r="F120" s="68"/>
      <c r="G120" s="68"/>
      <c r="H120" s="68"/>
      <c r="I120" s="68"/>
      <c r="J120" s="68"/>
      <c r="K120" s="68"/>
      <c r="L120" s="68"/>
      <c r="M120" s="68"/>
      <c r="N120" s="68"/>
      <c r="O120" s="68"/>
      <c r="P120" s="68"/>
      <c r="Q120" s="67"/>
      <c r="R120" s="67"/>
      <c r="S120" s="67"/>
      <c r="T120" s="67"/>
      <c r="U120" s="67"/>
      <c r="V120" s="67"/>
      <c r="W120" s="67"/>
      <c r="X120" s="67"/>
      <c r="Y120" s="70"/>
      <c r="Z120" s="70"/>
      <c r="AA120" s="70"/>
    </row>
    <row r="121" spans="1:27" s="69" customFormat="1" ht="46.2" customHeight="1" x14ac:dyDescent="0.45">
      <c r="A121" s="67"/>
      <c r="B121" s="67"/>
      <c r="C121" s="67"/>
      <c r="D121" s="67"/>
      <c r="E121" s="67"/>
      <c r="F121" s="68"/>
      <c r="G121" s="68"/>
      <c r="H121" s="68"/>
      <c r="I121" s="68"/>
      <c r="J121" s="68"/>
      <c r="K121" s="68"/>
      <c r="L121" s="68"/>
      <c r="M121" s="68"/>
      <c r="N121" s="68"/>
      <c r="O121" s="68"/>
      <c r="P121" s="68"/>
      <c r="Q121" s="67"/>
      <c r="R121" s="67"/>
      <c r="S121" s="67"/>
      <c r="T121" s="67"/>
      <c r="U121" s="67"/>
      <c r="V121" s="67"/>
      <c r="W121" s="67"/>
      <c r="X121" s="67"/>
      <c r="Y121" s="70"/>
      <c r="Z121" s="70"/>
      <c r="AA121" s="70"/>
    </row>
    <row r="122" spans="1:27" s="69" customFormat="1" ht="46.2" customHeight="1" x14ac:dyDescent="0.45">
      <c r="A122" s="67"/>
      <c r="B122" s="67"/>
      <c r="C122" s="67"/>
      <c r="D122" s="67"/>
      <c r="E122" s="67"/>
      <c r="F122" s="68"/>
      <c r="G122" s="68"/>
      <c r="H122" s="68"/>
      <c r="I122" s="68"/>
      <c r="J122" s="68"/>
      <c r="K122" s="68"/>
      <c r="L122" s="68"/>
      <c r="M122" s="68"/>
      <c r="N122" s="68"/>
      <c r="O122" s="68"/>
      <c r="P122" s="68"/>
      <c r="Q122" s="67"/>
      <c r="R122" s="67"/>
      <c r="S122" s="67"/>
      <c r="T122" s="67"/>
      <c r="U122" s="67"/>
      <c r="V122" s="67"/>
      <c r="W122" s="67"/>
      <c r="X122" s="67"/>
      <c r="Y122" s="70"/>
      <c r="Z122" s="70"/>
      <c r="AA122" s="70"/>
    </row>
    <row r="123" spans="1:27" s="69" customFormat="1" ht="46.2" customHeight="1" x14ac:dyDescent="0.45">
      <c r="A123" s="67"/>
      <c r="B123" s="67"/>
      <c r="C123" s="67"/>
      <c r="D123" s="67"/>
      <c r="E123" s="67"/>
      <c r="F123" s="68"/>
      <c r="G123" s="68"/>
      <c r="H123" s="68"/>
      <c r="I123" s="68"/>
      <c r="J123" s="68"/>
      <c r="K123" s="68"/>
      <c r="L123" s="68"/>
      <c r="M123" s="68"/>
      <c r="N123" s="68"/>
      <c r="O123" s="68"/>
      <c r="P123" s="68"/>
      <c r="Q123" s="67"/>
      <c r="R123" s="67"/>
      <c r="S123" s="67"/>
      <c r="T123" s="67"/>
      <c r="U123" s="67"/>
      <c r="V123" s="67"/>
      <c r="W123" s="67"/>
      <c r="X123" s="67"/>
      <c r="Y123" s="70"/>
      <c r="Z123" s="70"/>
      <c r="AA123" s="70"/>
    </row>
    <row r="124" spans="1:27" s="69" customFormat="1" ht="46.2" customHeight="1" x14ac:dyDescent="0.45">
      <c r="A124" s="67"/>
      <c r="B124" s="67"/>
      <c r="C124" s="67"/>
      <c r="D124" s="67"/>
      <c r="E124" s="67"/>
      <c r="F124" s="68"/>
      <c r="G124" s="68"/>
      <c r="H124" s="68"/>
      <c r="I124" s="68"/>
      <c r="J124" s="68"/>
      <c r="K124" s="68"/>
      <c r="L124" s="68"/>
      <c r="M124" s="68"/>
      <c r="N124" s="68"/>
      <c r="O124" s="68"/>
      <c r="P124" s="68"/>
      <c r="Q124" s="67"/>
      <c r="R124" s="67"/>
      <c r="S124" s="67"/>
      <c r="T124" s="67"/>
      <c r="U124" s="67"/>
      <c r="V124" s="67"/>
      <c r="W124" s="67"/>
      <c r="X124" s="67"/>
      <c r="Y124" s="70"/>
      <c r="Z124" s="70"/>
      <c r="AA124" s="70"/>
    </row>
    <row r="125" spans="1:27" s="69" customFormat="1" ht="46.2" customHeight="1" x14ac:dyDescent="0.45">
      <c r="A125" s="67"/>
      <c r="B125" s="67"/>
      <c r="C125" s="67"/>
      <c r="D125" s="67"/>
      <c r="E125" s="67"/>
      <c r="F125" s="68"/>
      <c r="G125" s="68"/>
      <c r="H125" s="68"/>
      <c r="I125" s="68"/>
      <c r="J125" s="68"/>
      <c r="K125" s="68"/>
      <c r="L125" s="68"/>
      <c r="M125" s="68"/>
      <c r="N125" s="68"/>
      <c r="O125" s="68"/>
      <c r="P125" s="68"/>
      <c r="Q125" s="67"/>
      <c r="R125" s="67"/>
      <c r="S125" s="67"/>
      <c r="T125" s="67"/>
      <c r="U125" s="67"/>
      <c r="V125" s="67"/>
      <c r="W125" s="67"/>
      <c r="X125" s="67"/>
      <c r="Y125" s="70"/>
      <c r="Z125" s="70"/>
      <c r="AA125" s="70"/>
    </row>
    <row r="126" spans="1:27" s="69" customFormat="1" ht="46.2" customHeight="1" x14ac:dyDescent="0.45">
      <c r="A126" s="67"/>
      <c r="B126" s="67"/>
      <c r="C126" s="67"/>
      <c r="D126" s="67"/>
      <c r="E126" s="67"/>
      <c r="F126" s="68"/>
      <c r="G126" s="68"/>
      <c r="H126" s="68"/>
      <c r="I126" s="68"/>
      <c r="J126" s="68"/>
      <c r="K126" s="68"/>
      <c r="L126" s="68"/>
      <c r="M126" s="68"/>
      <c r="N126" s="68"/>
      <c r="O126" s="68"/>
      <c r="P126" s="68"/>
      <c r="Q126" s="67"/>
      <c r="R126" s="67"/>
      <c r="S126" s="67"/>
      <c r="T126" s="67"/>
      <c r="U126" s="67"/>
      <c r="V126" s="67"/>
      <c r="W126" s="67"/>
      <c r="X126" s="67"/>
      <c r="Y126" s="70"/>
      <c r="Z126" s="70"/>
      <c r="AA126" s="70"/>
    </row>
    <row r="127" spans="1:27" s="69" customFormat="1" ht="46.2" customHeight="1" x14ac:dyDescent="0.45">
      <c r="A127" s="67"/>
      <c r="B127" s="67"/>
      <c r="C127" s="67"/>
      <c r="D127" s="67"/>
      <c r="E127" s="67"/>
      <c r="F127" s="68"/>
      <c r="G127" s="68"/>
      <c r="H127" s="68"/>
      <c r="I127" s="68"/>
      <c r="J127" s="68"/>
      <c r="K127" s="68"/>
      <c r="L127" s="68"/>
      <c r="M127" s="68"/>
      <c r="N127" s="68"/>
      <c r="O127" s="68"/>
      <c r="P127" s="68"/>
      <c r="Q127" s="67"/>
      <c r="R127" s="67"/>
      <c r="S127" s="67"/>
      <c r="T127" s="67"/>
      <c r="U127" s="67"/>
      <c r="V127" s="67"/>
      <c r="W127" s="67"/>
      <c r="X127" s="67"/>
      <c r="Y127" s="70"/>
      <c r="Z127" s="70"/>
      <c r="AA127" s="70"/>
    </row>
    <row r="128" spans="1:27" s="69" customFormat="1" ht="46.2" customHeight="1" x14ac:dyDescent="0.45">
      <c r="A128" s="67"/>
      <c r="B128" s="67"/>
      <c r="C128" s="67"/>
      <c r="D128" s="67"/>
      <c r="E128" s="67"/>
      <c r="F128" s="68"/>
      <c r="G128" s="68"/>
      <c r="H128" s="68"/>
      <c r="I128" s="68"/>
      <c r="J128" s="68"/>
      <c r="K128" s="68"/>
      <c r="L128" s="68"/>
      <c r="M128" s="68"/>
      <c r="N128" s="68"/>
      <c r="O128" s="68"/>
      <c r="P128" s="68"/>
      <c r="Q128" s="67"/>
      <c r="R128" s="67"/>
      <c r="S128" s="67"/>
      <c r="T128" s="67"/>
      <c r="U128" s="67"/>
      <c r="V128" s="67"/>
      <c r="W128" s="67"/>
      <c r="X128" s="67"/>
      <c r="Y128" s="70"/>
      <c r="Z128" s="70"/>
      <c r="AA128" s="70"/>
    </row>
    <row r="129" spans="1:27" s="69" customFormat="1" ht="46.2" customHeight="1" x14ac:dyDescent="0.45">
      <c r="A129" s="67"/>
      <c r="B129" s="67"/>
      <c r="C129" s="67"/>
      <c r="D129" s="67"/>
      <c r="E129" s="67"/>
      <c r="F129" s="68"/>
      <c r="G129" s="68"/>
      <c r="H129" s="68"/>
      <c r="I129" s="68"/>
      <c r="J129" s="68"/>
      <c r="K129" s="68"/>
      <c r="L129" s="68"/>
      <c r="M129" s="68"/>
      <c r="N129" s="68"/>
      <c r="O129" s="68"/>
      <c r="P129" s="68"/>
      <c r="Q129" s="67"/>
      <c r="R129" s="67"/>
      <c r="S129" s="67"/>
      <c r="T129" s="67"/>
      <c r="U129" s="67"/>
      <c r="V129" s="67"/>
      <c r="W129" s="67"/>
      <c r="X129" s="67"/>
      <c r="Y129" s="70"/>
      <c r="Z129" s="70"/>
      <c r="AA129" s="70"/>
    </row>
    <row r="130" spans="1:27" s="69" customFormat="1" ht="46.2" customHeight="1" x14ac:dyDescent="0.45">
      <c r="A130" s="67"/>
      <c r="B130" s="67"/>
      <c r="C130" s="67"/>
      <c r="D130" s="67"/>
      <c r="E130" s="67"/>
      <c r="F130" s="68"/>
      <c r="G130" s="68"/>
      <c r="H130" s="68"/>
      <c r="I130" s="68"/>
      <c r="J130" s="68"/>
      <c r="K130" s="68"/>
      <c r="L130" s="68"/>
      <c r="M130" s="68"/>
      <c r="N130" s="68"/>
      <c r="O130" s="68"/>
      <c r="P130" s="68"/>
      <c r="Q130" s="67"/>
      <c r="R130" s="67"/>
      <c r="S130" s="67"/>
      <c r="T130" s="67"/>
      <c r="U130" s="67"/>
      <c r="V130" s="67"/>
      <c r="W130" s="67"/>
      <c r="X130" s="67"/>
      <c r="Y130" s="70"/>
      <c r="Z130" s="70"/>
      <c r="AA130" s="70"/>
    </row>
    <row r="131" spans="1:27" s="69" customFormat="1" ht="46.2" customHeight="1" x14ac:dyDescent="0.45">
      <c r="A131" s="67"/>
      <c r="B131" s="67"/>
      <c r="C131" s="67"/>
      <c r="D131" s="67"/>
      <c r="E131" s="67"/>
      <c r="F131" s="68"/>
      <c r="G131" s="68"/>
      <c r="H131" s="68"/>
      <c r="I131" s="68"/>
      <c r="J131" s="68"/>
      <c r="K131" s="68"/>
      <c r="L131" s="68"/>
      <c r="M131" s="68"/>
      <c r="N131" s="68"/>
      <c r="O131" s="68"/>
      <c r="P131" s="68"/>
      <c r="Q131" s="67"/>
      <c r="R131" s="67"/>
      <c r="S131" s="67"/>
      <c r="T131" s="67"/>
      <c r="U131" s="67"/>
      <c r="V131" s="67"/>
      <c r="W131" s="67"/>
      <c r="X131" s="67"/>
      <c r="Y131" s="70"/>
      <c r="Z131" s="70"/>
      <c r="AA131" s="70"/>
    </row>
    <row r="132" spans="1:27" s="69" customFormat="1" ht="46.2" customHeight="1" x14ac:dyDescent="0.45">
      <c r="A132" s="67"/>
      <c r="B132" s="67"/>
      <c r="C132" s="67"/>
      <c r="D132" s="67"/>
      <c r="E132" s="67"/>
      <c r="F132" s="68"/>
      <c r="G132" s="68"/>
      <c r="H132" s="68"/>
      <c r="I132" s="68"/>
      <c r="J132" s="68"/>
      <c r="K132" s="68"/>
      <c r="L132" s="68"/>
      <c r="M132" s="68"/>
      <c r="N132" s="68"/>
      <c r="O132" s="68"/>
      <c r="P132" s="68"/>
      <c r="Q132" s="67"/>
      <c r="R132" s="67"/>
      <c r="S132" s="67"/>
      <c r="T132" s="67"/>
      <c r="U132" s="67"/>
      <c r="V132" s="67"/>
      <c r="W132" s="67"/>
      <c r="X132" s="67"/>
      <c r="Y132" s="70"/>
      <c r="Z132" s="70"/>
      <c r="AA132" s="70"/>
    </row>
    <row r="133" spans="1:27" s="69" customFormat="1" ht="46.2" customHeight="1" x14ac:dyDescent="0.45">
      <c r="A133" s="67"/>
      <c r="B133" s="67"/>
      <c r="C133" s="67"/>
      <c r="D133" s="67"/>
      <c r="E133" s="67"/>
      <c r="F133" s="68"/>
      <c r="G133" s="68"/>
      <c r="H133" s="68"/>
      <c r="I133" s="68"/>
      <c r="J133" s="68"/>
      <c r="K133" s="68"/>
      <c r="L133" s="68"/>
      <c r="M133" s="68"/>
      <c r="N133" s="68"/>
      <c r="O133" s="68"/>
      <c r="P133" s="68"/>
      <c r="Q133" s="67"/>
      <c r="R133" s="67"/>
      <c r="S133" s="67"/>
      <c r="T133" s="67"/>
      <c r="U133" s="67"/>
      <c r="V133" s="67"/>
      <c r="W133" s="67"/>
      <c r="X133" s="67"/>
      <c r="Y133" s="70"/>
      <c r="Z133" s="70"/>
      <c r="AA133" s="70"/>
    </row>
    <row r="134" spans="1:27" s="69" customFormat="1" ht="46.2" customHeight="1" x14ac:dyDescent="0.45">
      <c r="A134" s="67"/>
      <c r="B134" s="67"/>
      <c r="C134" s="67"/>
      <c r="D134" s="67"/>
      <c r="E134" s="67"/>
      <c r="F134" s="68"/>
      <c r="G134" s="68"/>
      <c r="H134" s="68"/>
      <c r="I134" s="68"/>
      <c r="J134" s="68"/>
      <c r="K134" s="68"/>
      <c r="L134" s="68"/>
      <c r="M134" s="68"/>
      <c r="N134" s="68"/>
      <c r="O134" s="68"/>
      <c r="P134" s="68"/>
      <c r="Q134" s="67"/>
      <c r="R134" s="67"/>
      <c r="S134" s="67"/>
      <c r="T134" s="67"/>
      <c r="U134" s="67"/>
      <c r="V134" s="67"/>
      <c r="W134" s="67"/>
      <c r="X134" s="67"/>
      <c r="Y134" s="70"/>
      <c r="Z134" s="70"/>
      <c r="AA134" s="70"/>
    </row>
    <row r="135" spans="1:27" s="69" customFormat="1" ht="46.2" customHeight="1" x14ac:dyDescent="0.45">
      <c r="A135" s="67"/>
      <c r="B135" s="67"/>
      <c r="C135" s="67"/>
      <c r="D135" s="67"/>
      <c r="E135" s="67"/>
      <c r="F135" s="68"/>
      <c r="G135" s="68"/>
      <c r="H135" s="68"/>
      <c r="I135" s="68"/>
      <c r="J135" s="68"/>
      <c r="K135" s="68"/>
      <c r="L135" s="68"/>
      <c r="M135" s="68"/>
      <c r="N135" s="68"/>
      <c r="O135" s="68"/>
      <c r="P135" s="68"/>
      <c r="Q135" s="67"/>
      <c r="R135" s="67"/>
      <c r="S135" s="67"/>
      <c r="T135" s="67"/>
      <c r="U135" s="67"/>
      <c r="V135" s="67"/>
      <c r="W135" s="67"/>
      <c r="X135" s="67"/>
      <c r="Y135" s="70"/>
      <c r="Z135" s="70"/>
      <c r="AA135" s="70"/>
    </row>
    <row r="136" spans="1:27" s="69" customFormat="1" ht="46.2" customHeight="1" x14ac:dyDescent="0.45">
      <c r="A136" s="67"/>
      <c r="B136" s="67"/>
      <c r="C136" s="67"/>
      <c r="D136" s="67"/>
      <c r="E136" s="67"/>
      <c r="F136" s="68"/>
      <c r="G136" s="68"/>
      <c r="H136" s="68"/>
      <c r="I136" s="68"/>
      <c r="J136" s="68"/>
      <c r="K136" s="68"/>
      <c r="L136" s="68"/>
      <c r="M136" s="68"/>
      <c r="N136" s="68"/>
      <c r="O136" s="68"/>
      <c r="P136" s="68"/>
      <c r="Q136" s="67"/>
      <c r="R136" s="67"/>
      <c r="S136" s="67"/>
      <c r="T136" s="67"/>
      <c r="U136" s="67"/>
      <c r="V136" s="67"/>
      <c r="W136" s="67"/>
      <c r="X136" s="67"/>
      <c r="Y136" s="70"/>
      <c r="Z136" s="70"/>
      <c r="AA136" s="70"/>
    </row>
    <row r="137" spans="1:27" s="69" customFormat="1" ht="46.2" customHeight="1" x14ac:dyDescent="0.45">
      <c r="A137" s="67"/>
      <c r="B137" s="67"/>
      <c r="C137" s="67"/>
      <c r="D137" s="67"/>
      <c r="E137" s="67"/>
      <c r="F137" s="68"/>
      <c r="G137" s="68"/>
      <c r="H137" s="68"/>
      <c r="I137" s="68"/>
      <c r="J137" s="68"/>
      <c r="K137" s="68"/>
      <c r="L137" s="68"/>
      <c r="M137" s="68"/>
      <c r="N137" s="68"/>
      <c r="O137" s="68"/>
      <c r="P137" s="68"/>
      <c r="Q137" s="67"/>
      <c r="R137" s="67"/>
      <c r="S137" s="67"/>
      <c r="T137" s="67"/>
      <c r="U137" s="67"/>
      <c r="V137" s="67"/>
      <c r="W137" s="67"/>
      <c r="X137" s="67"/>
      <c r="Y137" s="70"/>
      <c r="Z137" s="70"/>
      <c r="AA137" s="70"/>
    </row>
    <row r="138" spans="1:27" s="69" customFormat="1" ht="46.2" customHeight="1" x14ac:dyDescent="0.45">
      <c r="A138" s="67"/>
      <c r="B138" s="67"/>
      <c r="C138" s="67"/>
      <c r="D138" s="67"/>
      <c r="E138" s="67"/>
      <c r="F138" s="68"/>
      <c r="G138" s="68"/>
      <c r="H138" s="68"/>
      <c r="I138" s="68"/>
      <c r="J138" s="68"/>
      <c r="K138" s="68"/>
      <c r="L138" s="68"/>
      <c r="M138" s="68"/>
      <c r="N138" s="68"/>
      <c r="O138" s="68"/>
      <c r="P138" s="68"/>
      <c r="Q138" s="67"/>
      <c r="R138" s="67"/>
      <c r="S138" s="67"/>
      <c r="T138" s="67"/>
      <c r="U138" s="67"/>
      <c r="V138" s="67"/>
      <c r="W138" s="67"/>
      <c r="X138" s="67"/>
      <c r="Y138" s="70"/>
      <c r="Z138" s="70"/>
      <c r="AA138" s="70"/>
    </row>
    <row r="139" spans="1:27" s="69" customFormat="1" ht="46.2" customHeight="1" x14ac:dyDescent="0.45">
      <c r="A139" s="67"/>
      <c r="B139" s="67"/>
      <c r="C139" s="67"/>
      <c r="D139" s="67"/>
      <c r="E139" s="67"/>
      <c r="F139" s="68"/>
      <c r="G139" s="68"/>
      <c r="H139" s="68"/>
      <c r="I139" s="68"/>
      <c r="J139" s="68"/>
      <c r="K139" s="68"/>
      <c r="L139" s="68"/>
      <c r="M139" s="68"/>
      <c r="N139" s="68"/>
      <c r="O139" s="68"/>
      <c r="P139" s="68"/>
      <c r="Q139" s="67"/>
      <c r="R139" s="67"/>
      <c r="S139" s="67"/>
      <c r="T139" s="67"/>
      <c r="U139" s="67"/>
      <c r="V139" s="67"/>
      <c r="W139" s="67"/>
      <c r="X139" s="67"/>
      <c r="Y139" s="70"/>
      <c r="Z139" s="70"/>
      <c r="AA139" s="70"/>
    </row>
    <row r="140" spans="1:27" s="69" customFormat="1" ht="46.2" customHeight="1" x14ac:dyDescent="0.45">
      <c r="A140" s="67"/>
      <c r="B140" s="67"/>
      <c r="C140" s="67"/>
      <c r="D140" s="67"/>
      <c r="E140" s="67"/>
      <c r="F140" s="68"/>
      <c r="G140" s="68"/>
      <c r="H140" s="68"/>
      <c r="I140" s="68"/>
      <c r="J140" s="68"/>
      <c r="K140" s="68"/>
      <c r="L140" s="68"/>
      <c r="M140" s="68"/>
      <c r="N140" s="68"/>
      <c r="O140" s="68"/>
      <c r="P140" s="68"/>
      <c r="Q140" s="67"/>
      <c r="R140" s="67"/>
      <c r="S140" s="67"/>
      <c r="T140" s="67"/>
      <c r="U140" s="67"/>
      <c r="V140" s="67"/>
      <c r="W140" s="67"/>
      <c r="X140" s="67"/>
      <c r="Y140" s="70"/>
      <c r="Z140" s="70"/>
      <c r="AA140" s="70"/>
    </row>
    <row r="141" spans="1:27" s="69" customFormat="1" ht="46.2" customHeight="1" x14ac:dyDescent="0.45">
      <c r="A141" s="67"/>
      <c r="B141" s="67"/>
      <c r="C141" s="67"/>
      <c r="D141" s="67"/>
      <c r="E141" s="67"/>
      <c r="F141" s="68"/>
      <c r="G141" s="68"/>
      <c r="H141" s="68"/>
      <c r="I141" s="68"/>
      <c r="J141" s="68"/>
      <c r="K141" s="68"/>
      <c r="L141" s="68"/>
      <c r="M141" s="68"/>
      <c r="N141" s="68"/>
      <c r="O141" s="68"/>
      <c r="P141" s="68"/>
      <c r="Q141" s="67"/>
      <c r="R141" s="67"/>
      <c r="S141" s="67"/>
      <c r="T141" s="67"/>
      <c r="U141" s="67"/>
      <c r="V141" s="67"/>
      <c r="W141" s="67"/>
      <c r="X141" s="67"/>
      <c r="Y141" s="70"/>
      <c r="Z141" s="70"/>
      <c r="AA141" s="70"/>
    </row>
    <row r="142" spans="1:27" s="69" customFormat="1" ht="46.2" customHeight="1" x14ac:dyDescent="0.45">
      <c r="A142" s="67"/>
      <c r="B142" s="67"/>
      <c r="C142" s="67"/>
      <c r="D142" s="67"/>
      <c r="E142" s="67"/>
      <c r="F142" s="68"/>
      <c r="G142" s="68"/>
      <c r="H142" s="68"/>
      <c r="I142" s="68"/>
      <c r="J142" s="68"/>
      <c r="K142" s="68"/>
      <c r="L142" s="68"/>
      <c r="M142" s="68"/>
      <c r="N142" s="68"/>
      <c r="O142" s="68"/>
      <c r="P142" s="68"/>
      <c r="Q142" s="67"/>
      <c r="R142" s="67"/>
      <c r="S142" s="67"/>
      <c r="T142" s="67"/>
      <c r="U142" s="67"/>
      <c r="V142" s="67"/>
      <c r="W142" s="67"/>
      <c r="X142" s="67"/>
      <c r="Y142" s="70"/>
      <c r="Z142" s="70"/>
      <c r="AA142" s="70"/>
    </row>
    <row r="143" spans="1:27" s="69" customFormat="1" ht="46.2" customHeight="1" x14ac:dyDescent="0.45">
      <c r="A143" s="67"/>
      <c r="B143" s="67"/>
      <c r="C143" s="67"/>
      <c r="D143" s="67"/>
      <c r="E143" s="67"/>
      <c r="F143" s="68"/>
      <c r="G143" s="68"/>
      <c r="H143" s="68"/>
      <c r="I143" s="68"/>
      <c r="J143" s="68"/>
      <c r="K143" s="68"/>
      <c r="L143" s="68"/>
      <c r="M143" s="68"/>
      <c r="N143" s="68"/>
      <c r="O143" s="68"/>
      <c r="P143" s="68"/>
      <c r="Q143" s="67"/>
      <c r="R143" s="67"/>
      <c r="S143" s="67"/>
      <c r="T143" s="67"/>
      <c r="U143" s="67"/>
      <c r="V143" s="67"/>
      <c r="W143" s="67"/>
      <c r="X143" s="67"/>
      <c r="Y143" s="70"/>
      <c r="Z143" s="70"/>
      <c r="AA143" s="70"/>
    </row>
    <row r="144" spans="1:27" ht="46.2" customHeight="1" x14ac:dyDescent="0.45">
      <c r="A144" s="67"/>
      <c r="B144" s="67"/>
      <c r="C144" s="67"/>
      <c r="D144" s="67"/>
      <c r="E144" s="67"/>
      <c r="F144" s="68"/>
      <c r="G144" s="68"/>
      <c r="H144" s="68"/>
      <c r="I144" s="68"/>
      <c r="J144" s="68"/>
      <c r="K144" s="68"/>
      <c r="L144" s="68"/>
      <c r="M144" s="68"/>
      <c r="N144" s="68"/>
      <c r="O144" s="68"/>
      <c r="P144" s="68"/>
      <c r="Q144" s="67"/>
      <c r="R144" s="67"/>
      <c r="S144" s="67"/>
      <c r="T144" s="67"/>
      <c r="U144" s="67"/>
      <c r="V144" s="67"/>
      <c r="W144" s="67"/>
      <c r="X144" s="67"/>
      <c r="Y144" s="70"/>
      <c r="Z144" s="70"/>
      <c r="AA144" s="70"/>
    </row>
    <row r="145" spans="8:27" ht="46.2" customHeight="1" x14ac:dyDescent="0.45">
      <c r="H145" s="68"/>
      <c r="I145" s="68"/>
      <c r="P145" s="68"/>
      <c r="Q145" s="67"/>
      <c r="R145" s="67"/>
      <c r="S145" s="67"/>
      <c r="T145" s="67"/>
      <c r="U145" s="67"/>
      <c r="V145" s="67"/>
      <c r="W145" s="67"/>
      <c r="X145" s="67"/>
      <c r="Y145" s="70"/>
      <c r="Z145" s="70"/>
      <c r="AA145" s="70"/>
    </row>
    <row r="146" spans="8:27" ht="46.2" customHeight="1" x14ac:dyDescent="0.45">
      <c r="R146" s="67"/>
      <c r="S146" s="67"/>
      <c r="T146" s="67"/>
      <c r="U146" s="67"/>
    </row>
    <row r="147" spans="8:27" ht="46.2" customHeight="1" x14ac:dyDescent="0.45">
      <c r="R147" s="67"/>
      <c r="S147" s="67"/>
      <c r="T147" s="67"/>
      <c r="U147" s="67"/>
    </row>
    <row r="148" spans="8:27" ht="46.2" customHeight="1" x14ac:dyDescent="0.45">
      <c r="R148" s="67"/>
      <c r="S148" s="67"/>
      <c r="T148" s="67"/>
      <c r="U148" s="67"/>
    </row>
  </sheetData>
  <mergeCells count="552">
    <mergeCell ref="Y57:AA58"/>
    <mergeCell ref="B57:E58"/>
    <mergeCell ref="U71:W71"/>
    <mergeCell ref="F65:I65"/>
    <mergeCell ref="J65:L65"/>
    <mergeCell ref="Q69:T69"/>
    <mergeCell ref="U69:W69"/>
    <mergeCell ref="J96:M96"/>
    <mergeCell ref="C95:E95"/>
    <mergeCell ref="F95:I95"/>
    <mergeCell ref="F93:I93"/>
    <mergeCell ref="C93:E93"/>
    <mergeCell ref="P83:S83"/>
    <mergeCell ref="P85:S85"/>
    <mergeCell ref="C88:E88"/>
    <mergeCell ref="C87:E87"/>
    <mergeCell ref="A85:B96"/>
    <mergeCell ref="C94:E94"/>
    <mergeCell ref="F94:I94"/>
    <mergeCell ref="M71:P71"/>
    <mergeCell ref="Q71:T71"/>
    <mergeCell ref="A65:A66"/>
    <mergeCell ref="B65:E66"/>
    <mergeCell ref="F57:I57"/>
    <mergeCell ref="J57:L57"/>
    <mergeCell ref="T80:W80"/>
    <mergeCell ref="T81:W81"/>
    <mergeCell ref="T82:W82"/>
    <mergeCell ref="T83:W83"/>
    <mergeCell ref="B70:E70"/>
    <mergeCell ref="A75:E75"/>
    <mergeCell ref="F73:I73"/>
    <mergeCell ref="J73:L73"/>
    <mergeCell ref="B71:E71"/>
    <mergeCell ref="F71:I71"/>
    <mergeCell ref="J71:L71"/>
    <mergeCell ref="B72:E72"/>
    <mergeCell ref="F79:I79"/>
    <mergeCell ref="F80:I80"/>
    <mergeCell ref="F81:I81"/>
    <mergeCell ref="F83:I83"/>
    <mergeCell ref="A76:E76"/>
    <mergeCell ref="T74:W74"/>
    <mergeCell ref="T75:W75"/>
    <mergeCell ref="T76:W76"/>
    <mergeCell ref="A59:AA59"/>
    <mergeCell ref="F82:I82"/>
    <mergeCell ref="F9:I9"/>
    <mergeCell ref="J9:L9"/>
    <mergeCell ref="M9:P9"/>
    <mergeCell ref="F14:I14"/>
    <mergeCell ref="J14:L14"/>
    <mergeCell ref="M14:P14"/>
    <mergeCell ref="F15:I15"/>
    <mergeCell ref="U57:W58"/>
    <mergeCell ref="X57:X58"/>
    <mergeCell ref="F13:I13"/>
    <mergeCell ref="J13:L13"/>
    <mergeCell ref="M13:P13"/>
    <mergeCell ref="F10:I10"/>
    <mergeCell ref="J10:L10"/>
    <mergeCell ref="M10:P10"/>
    <mergeCell ref="F11:I11"/>
    <mergeCell ref="J11:L11"/>
    <mergeCell ref="M11:P11"/>
    <mergeCell ref="F12:I12"/>
    <mergeCell ref="J12:L12"/>
    <mergeCell ref="M12:P12"/>
    <mergeCell ref="J15:L15"/>
    <mergeCell ref="M15:P15"/>
    <mergeCell ref="F16:I16"/>
    <mergeCell ref="F1:I1"/>
    <mergeCell ref="J1:L1"/>
    <mergeCell ref="M1:P1"/>
    <mergeCell ref="F2:I2"/>
    <mergeCell ref="J2:L2"/>
    <mergeCell ref="M2:P2"/>
    <mergeCell ref="F3:I3"/>
    <mergeCell ref="J3:L3"/>
    <mergeCell ref="F8:I8"/>
    <mergeCell ref="J8:L8"/>
    <mergeCell ref="M8:P8"/>
    <mergeCell ref="F6:I6"/>
    <mergeCell ref="J6:L6"/>
    <mergeCell ref="M6:P6"/>
    <mergeCell ref="F7:I7"/>
    <mergeCell ref="J7:L7"/>
    <mergeCell ref="M3:P3"/>
    <mergeCell ref="F4:I4"/>
    <mergeCell ref="J4:L4"/>
    <mergeCell ref="M4:P4"/>
    <mergeCell ref="F5:I5"/>
    <mergeCell ref="J5:L5"/>
    <mergeCell ref="M5:P5"/>
    <mergeCell ref="M7:P7"/>
    <mergeCell ref="F24:I24"/>
    <mergeCell ref="J24:L24"/>
    <mergeCell ref="M24:P24"/>
    <mergeCell ref="F25:I25"/>
    <mergeCell ref="J25:L25"/>
    <mergeCell ref="M25:P25"/>
    <mergeCell ref="J16:L16"/>
    <mergeCell ref="M16:P16"/>
    <mergeCell ref="F22:I22"/>
    <mergeCell ref="J22:L22"/>
    <mergeCell ref="M22:P22"/>
    <mergeCell ref="F23:I23"/>
    <mergeCell ref="J23:L23"/>
    <mergeCell ref="M23:P23"/>
    <mergeCell ref="M19:P19"/>
    <mergeCell ref="F20:I20"/>
    <mergeCell ref="J20:L20"/>
    <mergeCell ref="M20:P20"/>
    <mergeCell ref="F21:I21"/>
    <mergeCell ref="J21:L21"/>
    <mergeCell ref="M21:P21"/>
    <mergeCell ref="F28:I28"/>
    <mergeCell ref="J28:L28"/>
    <mergeCell ref="M28:P28"/>
    <mergeCell ref="F29:I29"/>
    <mergeCell ref="J29:L29"/>
    <mergeCell ref="M29:P29"/>
    <mergeCell ref="F26:I26"/>
    <mergeCell ref="J26:L26"/>
    <mergeCell ref="M26:P26"/>
    <mergeCell ref="F27:I27"/>
    <mergeCell ref="J27:L27"/>
    <mergeCell ref="M27:P27"/>
    <mergeCell ref="M32:P32"/>
    <mergeCell ref="F33:I33"/>
    <mergeCell ref="J33:L33"/>
    <mergeCell ref="M33:P33"/>
    <mergeCell ref="F30:I30"/>
    <mergeCell ref="J30:L30"/>
    <mergeCell ref="M30:P30"/>
    <mergeCell ref="F31:I31"/>
    <mergeCell ref="J31:L31"/>
    <mergeCell ref="M31:P31"/>
    <mergeCell ref="M41:P41"/>
    <mergeCell ref="F42:I42"/>
    <mergeCell ref="J42:L42"/>
    <mergeCell ref="M42:P42"/>
    <mergeCell ref="F39:I39"/>
    <mergeCell ref="J39:L39"/>
    <mergeCell ref="M39:P39"/>
    <mergeCell ref="F40:I40"/>
    <mergeCell ref="J40:L40"/>
    <mergeCell ref="M40:P40"/>
    <mergeCell ref="F50:I50"/>
    <mergeCell ref="J50:L50"/>
    <mergeCell ref="M50:P50"/>
    <mergeCell ref="F47:I47"/>
    <mergeCell ref="J47:L47"/>
    <mergeCell ref="M47:P47"/>
    <mergeCell ref="F48:I48"/>
    <mergeCell ref="J48:L48"/>
    <mergeCell ref="M48:P48"/>
    <mergeCell ref="Q1:AA1"/>
    <mergeCell ref="Q2:T2"/>
    <mergeCell ref="U2:W2"/>
    <mergeCell ref="Y2:AA2"/>
    <mergeCell ref="Q3:T3"/>
    <mergeCell ref="U3:W3"/>
    <mergeCell ref="Y3:AA3"/>
    <mergeCell ref="F49:I49"/>
    <mergeCell ref="J49:L49"/>
    <mergeCell ref="M49:P49"/>
    <mergeCell ref="F45:I45"/>
    <mergeCell ref="J45:L45"/>
    <mergeCell ref="M45:P45"/>
    <mergeCell ref="F46:I46"/>
    <mergeCell ref="J46:L46"/>
    <mergeCell ref="M46:P46"/>
    <mergeCell ref="F43:I43"/>
    <mergeCell ref="J43:L43"/>
    <mergeCell ref="M43:P43"/>
    <mergeCell ref="F44:I44"/>
    <mergeCell ref="J44:L44"/>
    <mergeCell ref="M44:P44"/>
    <mergeCell ref="F41:I41"/>
    <mergeCell ref="J41:L41"/>
    <mergeCell ref="Q6:T6"/>
    <mergeCell ref="U6:W6"/>
    <mergeCell ref="Y6:AA6"/>
    <mergeCell ref="Q7:T7"/>
    <mergeCell ref="U7:W7"/>
    <mergeCell ref="Y7:AA7"/>
    <mergeCell ref="Q4:T4"/>
    <mergeCell ref="U4:W4"/>
    <mergeCell ref="Y4:AA4"/>
    <mergeCell ref="Q5:T5"/>
    <mergeCell ref="U5:W5"/>
    <mergeCell ref="Y5:AA5"/>
    <mergeCell ref="Q10:T10"/>
    <mergeCell ref="U10:W10"/>
    <mergeCell ref="Y10:AA10"/>
    <mergeCell ref="Q11:T11"/>
    <mergeCell ref="U11:W11"/>
    <mergeCell ref="Y11:AA11"/>
    <mergeCell ref="Q8:T8"/>
    <mergeCell ref="U8:W8"/>
    <mergeCell ref="Y8:AA8"/>
    <mergeCell ref="Q9:T9"/>
    <mergeCell ref="U9:W9"/>
    <mergeCell ref="Y9:AA9"/>
    <mergeCell ref="Q14:T14"/>
    <mergeCell ref="U14:W14"/>
    <mergeCell ref="Y14:AA14"/>
    <mergeCell ref="Q15:T15"/>
    <mergeCell ref="U15:W15"/>
    <mergeCell ref="Y15:AA15"/>
    <mergeCell ref="Q12:T12"/>
    <mergeCell ref="U12:W12"/>
    <mergeCell ref="Y12:AA12"/>
    <mergeCell ref="Q13:T13"/>
    <mergeCell ref="U13:W13"/>
    <mergeCell ref="Y13:AA13"/>
    <mergeCell ref="Y22:AA22"/>
    <mergeCell ref="Y21:AA21"/>
    <mergeCell ref="Q16:T16"/>
    <mergeCell ref="U16:W16"/>
    <mergeCell ref="Y16:AA16"/>
    <mergeCell ref="Q20:T20"/>
    <mergeCell ref="U20:W20"/>
    <mergeCell ref="Y20:AA20"/>
    <mergeCell ref="Q21:T21"/>
    <mergeCell ref="U21:W21"/>
    <mergeCell ref="Q19:AA19"/>
    <mergeCell ref="U39:W39"/>
    <mergeCell ref="Y39:AA39"/>
    <mergeCell ref="Q30:T30"/>
    <mergeCell ref="U30:W30"/>
    <mergeCell ref="Y30:AA30"/>
    <mergeCell ref="Q27:T27"/>
    <mergeCell ref="U27:W27"/>
    <mergeCell ref="Y27:AA27"/>
    <mergeCell ref="Q28:T28"/>
    <mergeCell ref="U28:W28"/>
    <mergeCell ref="Y28:AA28"/>
    <mergeCell ref="Q38:T38"/>
    <mergeCell ref="U38:W38"/>
    <mergeCell ref="Y38:AA38"/>
    <mergeCell ref="Q39:T39"/>
    <mergeCell ref="A35:AA35"/>
    <mergeCell ref="F34:I34"/>
    <mergeCell ref="J34:L34"/>
    <mergeCell ref="M34:P34"/>
    <mergeCell ref="F38:I38"/>
    <mergeCell ref="J38:L38"/>
    <mergeCell ref="M38:P38"/>
    <mergeCell ref="F32:I32"/>
    <mergeCell ref="J32:L32"/>
    <mergeCell ref="U47:W47"/>
    <mergeCell ref="Y47:AA47"/>
    <mergeCell ref="Q44:T44"/>
    <mergeCell ref="U44:W44"/>
    <mergeCell ref="Y44:AA44"/>
    <mergeCell ref="Q45:T45"/>
    <mergeCell ref="U45:W45"/>
    <mergeCell ref="Y45:AA45"/>
    <mergeCell ref="Q42:T42"/>
    <mergeCell ref="B1:E1"/>
    <mergeCell ref="B2:E2"/>
    <mergeCell ref="B3:E3"/>
    <mergeCell ref="B4:E4"/>
    <mergeCell ref="B5:E5"/>
    <mergeCell ref="Q33:T33"/>
    <mergeCell ref="U33:W33"/>
    <mergeCell ref="Y33:AA33"/>
    <mergeCell ref="Q34:T34"/>
    <mergeCell ref="U34:W34"/>
    <mergeCell ref="Y34:AA34"/>
    <mergeCell ref="Q31:T31"/>
    <mergeCell ref="U31:W31"/>
    <mergeCell ref="Y31:AA31"/>
    <mergeCell ref="Q32:T32"/>
    <mergeCell ref="U32:W32"/>
    <mergeCell ref="Y32:AA32"/>
    <mergeCell ref="Q29:T29"/>
    <mergeCell ref="U29:W29"/>
    <mergeCell ref="Y29:AA29"/>
    <mergeCell ref="B12:E12"/>
    <mergeCell ref="B13:E13"/>
    <mergeCell ref="B14:E14"/>
    <mergeCell ref="B15:E15"/>
    <mergeCell ref="Q50:T50"/>
    <mergeCell ref="U50:W50"/>
    <mergeCell ref="Y50:AA50"/>
    <mergeCell ref="U42:W42"/>
    <mergeCell ref="Y42:AA42"/>
    <mergeCell ref="Q43:T43"/>
    <mergeCell ref="U43:W43"/>
    <mergeCell ref="Y43:AA43"/>
    <mergeCell ref="Q40:T40"/>
    <mergeCell ref="U40:W40"/>
    <mergeCell ref="Y40:AA40"/>
    <mergeCell ref="Q41:T41"/>
    <mergeCell ref="U41:W41"/>
    <mergeCell ref="Y41:AA41"/>
    <mergeCell ref="Q48:T48"/>
    <mergeCell ref="U48:W48"/>
    <mergeCell ref="Y48:AA48"/>
    <mergeCell ref="Q49:T49"/>
    <mergeCell ref="U49:W49"/>
    <mergeCell ref="Y49:AA49"/>
    <mergeCell ref="Q46:T46"/>
    <mergeCell ref="U46:W46"/>
    <mergeCell ref="Y46:AA46"/>
    <mergeCell ref="Q47:T47"/>
    <mergeCell ref="B16:E16"/>
    <mergeCell ref="B20:E20"/>
    <mergeCell ref="B6:E6"/>
    <mergeCell ref="B7:E7"/>
    <mergeCell ref="B8:E8"/>
    <mergeCell ref="B9:E9"/>
    <mergeCell ref="B10:E10"/>
    <mergeCell ref="B11:E11"/>
    <mergeCell ref="B27:E27"/>
    <mergeCell ref="A17:AA17"/>
    <mergeCell ref="Q25:T25"/>
    <mergeCell ref="U25:W25"/>
    <mergeCell ref="Y25:AA25"/>
    <mergeCell ref="Q26:T26"/>
    <mergeCell ref="U26:W26"/>
    <mergeCell ref="Y26:AA26"/>
    <mergeCell ref="Q23:T23"/>
    <mergeCell ref="U23:W23"/>
    <mergeCell ref="Y23:AA23"/>
    <mergeCell ref="Q24:T24"/>
    <mergeCell ref="U24:W24"/>
    <mergeCell ref="Y24:AA24"/>
    <mergeCell ref="Q22:T22"/>
    <mergeCell ref="U22:W22"/>
    <mergeCell ref="B28:E28"/>
    <mergeCell ref="B29:E29"/>
    <mergeCell ref="B30:E30"/>
    <mergeCell ref="B31:E31"/>
    <mergeCell ref="B32:E32"/>
    <mergeCell ref="B22:E22"/>
    <mergeCell ref="B23:E23"/>
    <mergeCell ref="B24:E24"/>
    <mergeCell ref="B25:E25"/>
    <mergeCell ref="B26:E26"/>
    <mergeCell ref="B37:E37"/>
    <mergeCell ref="F37:I37"/>
    <mergeCell ref="J37:L37"/>
    <mergeCell ref="M37:P37"/>
    <mergeCell ref="Q37:AA37"/>
    <mergeCell ref="B48:E48"/>
    <mergeCell ref="B49:E49"/>
    <mergeCell ref="B50:E50"/>
    <mergeCell ref="B19:E19"/>
    <mergeCell ref="F19:I19"/>
    <mergeCell ref="J19:L19"/>
    <mergeCell ref="B42:E42"/>
    <mergeCell ref="B43:E43"/>
    <mergeCell ref="B44:E44"/>
    <mergeCell ref="B45:E45"/>
    <mergeCell ref="B46:E46"/>
    <mergeCell ref="B47:E47"/>
    <mergeCell ref="B33:E33"/>
    <mergeCell ref="B34:E34"/>
    <mergeCell ref="B38:E38"/>
    <mergeCell ref="B39:E39"/>
    <mergeCell ref="B40:E40"/>
    <mergeCell ref="B41:E41"/>
    <mergeCell ref="B21:E21"/>
    <mergeCell ref="Q54:AA54"/>
    <mergeCell ref="F55:I55"/>
    <mergeCell ref="J55:L55"/>
    <mergeCell ref="F51:I51"/>
    <mergeCell ref="J51:L51"/>
    <mergeCell ref="M51:P51"/>
    <mergeCell ref="F72:I72"/>
    <mergeCell ref="J72:L72"/>
    <mergeCell ref="M72:P72"/>
    <mergeCell ref="Q72:T72"/>
    <mergeCell ref="U72:W72"/>
    <mergeCell ref="Y72:AA72"/>
    <mergeCell ref="F70:I70"/>
    <mergeCell ref="J70:L70"/>
    <mergeCell ref="M70:P70"/>
    <mergeCell ref="Q70:T70"/>
    <mergeCell ref="U70:W70"/>
    <mergeCell ref="Q55:T56"/>
    <mergeCell ref="U55:W56"/>
    <mergeCell ref="X55:X56"/>
    <mergeCell ref="Y55:AA56"/>
    <mergeCell ref="Y71:AA71"/>
    <mergeCell ref="Y70:AA70"/>
    <mergeCell ref="Y60:AA60"/>
    <mergeCell ref="B54:E54"/>
    <mergeCell ref="F54:I54"/>
    <mergeCell ref="J54:L54"/>
    <mergeCell ref="M54:P54"/>
    <mergeCell ref="B69:E69"/>
    <mergeCell ref="F69:I69"/>
    <mergeCell ref="J69:L69"/>
    <mergeCell ref="M69:P69"/>
    <mergeCell ref="F63:I63"/>
    <mergeCell ref="J63:L63"/>
    <mergeCell ref="M63:P63"/>
    <mergeCell ref="B60:E60"/>
    <mergeCell ref="F60:I60"/>
    <mergeCell ref="J60:L60"/>
    <mergeCell ref="M60:P60"/>
    <mergeCell ref="B62:E62"/>
    <mergeCell ref="B67:E67"/>
    <mergeCell ref="B68:E68"/>
    <mergeCell ref="F56:I56"/>
    <mergeCell ref="J56:L56"/>
    <mergeCell ref="F61:I61"/>
    <mergeCell ref="J61:L61"/>
    <mergeCell ref="M61:P61"/>
    <mergeCell ref="J58:L58"/>
    <mergeCell ref="A55:A56"/>
    <mergeCell ref="A63:A64"/>
    <mergeCell ref="J66:L66"/>
    <mergeCell ref="U65:W66"/>
    <mergeCell ref="X65:X66"/>
    <mergeCell ref="B55:E56"/>
    <mergeCell ref="F64:I64"/>
    <mergeCell ref="J64:L64"/>
    <mergeCell ref="M64:P64"/>
    <mergeCell ref="B61:E61"/>
    <mergeCell ref="Q60:T60"/>
    <mergeCell ref="U60:W60"/>
    <mergeCell ref="Q61:T61"/>
    <mergeCell ref="U61:W61"/>
    <mergeCell ref="Q57:T58"/>
    <mergeCell ref="F58:I58"/>
    <mergeCell ref="B63:E64"/>
    <mergeCell ref="Q65:T66"/>
    <mergeCell ref="F66:I66"/>
    <mergeCell ref="F62:I62"/>
    <mergeCell ref="J62:L62"/>
    <mergeCell ref="M55:P56"/>
    <mergeCell ref="M57:P58"/>
    <mergeCell ref="A57:A58"/>
    <mergeCell ref="T78:W78"/>
    <mergeCell ref="C92:E92"/>
    <mergeCell ref="F92:I92"/>
    <mergeCell ref="C96:E96"/>
    <mergeCell ref="C89:E89"/>
    <mergeCell ref="P86:S86"/>
    <mergeCell ref="F85:I85"/>
    <mergeCell ref="C90:E90"/>
    <mergeCell ref="F91:I91"/>
    <mergeCell ref="O88:S88"/>
    <mergeCell ref="T88:W88"/>
    <mergeCell ref="A77:E77"/>
    <mergeCell ref="Y62:AA62"/>
    <mergeCell ref="Q63:T64"/>
    <mergeCell ref="U63:W64"/>
    <mergeCell ref="X63:X64"/>
    <mergeCell ref="Y63:AA64"/>
    <mergeCell ref="P75:S75"/>
    <mergeCell ref="P76:S76"/>
    <mergeCell ref="P77:S77"/>
    <mergeCell ref="Y65:AA66"/>
    <mergeCell ref="Y69:AA69"/>
    <mergeCell ref="M67:P67"/>
    <mergeCell ref="M68:P68"/>
    <mergeCell ref="Y67:AA67"/>
    <mergeCell ref="Y68:AA68"/>
    <mergeCell ref="M73:P73"/>
    <mergeCell ref="M75:O75"/>
    <mergeCell ref="M76:O76"/>
    <mergeCell ref="M77:O77"/>
    <mergeCell ref="M65:P66"/>
    <mergeCell ref="T77:W77"/>
    <mergeCell ref="F77:I77"/>
    <mergeCell ref="F90:I90"/>
    <mergeCell ref="M78:O78"/>
    <mergeCell ref="O74:S74"/>
    <mergeCell ref="F87:I87"/>
    <mergeCell ref="F88:I88"/>
    <mergeCell ref="P79:S79"/>
    <mergeCell ref="P80:S80"/>
    <mergeCell ref="P81:S81"/>
    <mergeCell ref="M81:O81"/>
    <mergeCell ref="F86:I86"/>
    <mergeCell ref="L75:L85"/>
    <mergeCell ref="P84:S84"/>
    <mergeCell ref="P78:S78"/>
    <mergeCell ref="Y61:AA61"/>
    <mergeCell ref="M62:P62"/>
    <mergeCell ref="Q62:T62"/>
    <mergeCell ref="U62:W62"/>
    <mergeCell ref="T85:W85"/>
    <mergeCell ref="T86:W86"/>
    <mergeCell ref="C85:E86"/>
    <mergeCell ref="L86:L87"/>
    <mergeCell ref="F67:I67"/>
    <mergeCell ref="F68:I68"/>
    <mergeCell ref="J67:L67"/>
    <mergeCell ref="J68:L68"/>
    <mergeCell ref="P87:S87"/>
    <mergeCell ref="Q67:T67"/>
    <mergeCell ref="Q68:T68"/>
    <mergeCell ref="T87:W87"/>
    <mergeCell ref="U67:W67"/>
    <mergeCell ref="U68:W68"/>
    <mergeCell ref="F84:I84"/>
    <mergeCell ref="F75:I75"/>
    <mergeCell ref="F76:I76"/>
    <mergeCell ref="M79:O79"/>
    <mergeCell ref="M80:O80"/>
    <mergeCell ref="A79:E83"/>
    <mergeCell ref="T79:W79"/>
    <mergeCell ref="R114:U114"/>
    <mergeCell ref="R115:U115"/>
    <mergeCell ref="R109:U109"/>
    <mergeCell ref="R110:U110"/>
    <mergeCell ref="R111:U111"/>
    <mergeCell ref="F96:I96"/>
    <mergeCell ref="C91:E91"/>
    <mergeCell ref="F89:I89"/>
    <mergeCell ref="P82:S82"/>
    <mergeCell ref="G101:K101"/>
    <mergeCell ref="G102:K102"/>
    <mergeCell ref="B104:G104"/>
    <mergeCell ref="C105:F105"/>
    <mergeCell ref="C106:F106"/>
    <mergeCell ref="G105:K105"/>
    <mergeCell ref="B100:G100"/>
    <mergeCell ref="C101:F101"/>
    <mergeCell ref="C102:F102"/>
    <mergeCell ref="R112:U112"/>
    <mergeCell ref="R113:U113"/>
    <mergeCell ref="F110:P110"/>
    <mergeCell ref="G107:K107"/>
    <mergeCell ref="G108:K108"/>
    <mergeCell ref="T84:W84"/>
    <mergeCell ref="M82:O83"/>
    <mergeCell ref="M84:O85"/>
    <mergeCell ref="W111:AA113"/>
    <mergeCell ref="V109:AA110"/>
    <mergeCell ref="L104:O104"/>
    <mergeCell ref="F111:P111"/>
    <mergeCell ref="P106:X106"/>
    <mergeCell ref="P107:X107"/>
    <mergeCell ref="M101:W102"/>
    <mergeCell ref="M86:O87"/>
    <mergeCell ref="A97:H99"/>
    <mergeCell ref="L106:O106"/>
    <mergeCell ref="L107:O107"/>
    <mergeCell ref="L108:O108"/>
    <mergeCell ref="L105:O105"/>
    <mergeCell ref="C107:F107"/>
    <mergeCell ref="C108:F108"/>
    <mergeCell ref="G106:K106"/>
  </mergeCells>
  <phoneticPr fontId="1"/>
  <pageMargins left="0.16" right="0.18" top="0.42" bottom="0.16" header="0.46" footer="0.16"/>
  <pageSetup paperSize="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B0E8-4329-4F30-A395-8CF1A03B1892}">
  <sheetPr codeName="Sheet3"/>
  <dimension ref="A1:I21"/>
  <sheetViews>
    <sheetView workbookViewId="0">
      <selection activeCell="C6" sqref="A1:E11"/>
    </sheetView>
  </sheetViews>
  <sheetFormatPr defaultRowHeight="14.4" x14ac:dyDescent="0.45"/>
  <cols>
    <col min="1" max="4" width="8.796875" style="26"/>
    <col min="5" max="5" width="11.796875" style="26" customWidth="1"/>
    <col min="6" max="16384" width="8.796875" style="26"/>
  </cols>
  <sheetData>
    <row r="1" spans="1:9" ht="33.6" x14ac:dyDescent="0.45">
      <c r="A1" s="176" t="s">
        <v>161</v>
      </c>
      <c r="B1" s="178"/>
      <c r="C1" s="773" t="s">
        <v>162</v>
      </c>
      <c r="D1" s="177"/>
      <c r="E1" s="178"/>
      <c r="F1" s="644">
        <v>1557861</v>
      </c>
      <c r="G1" s="645"/>
      <c r="H1" s="645"/>
      <c r="I1" s="646"/>
    </row>
    <row r="2" spans="1:9" ht="33.6" x14ac:dyDescent="0.45">
      <c r="A2" s="772"/>
      <c r="B2" s="575"/>
      <c r="C2" s="576"/>
      <c r="D2" s="627"/>
      <c r="E2" s="577"/>
      <c r="F2" s="609">
        <v>316680</v>
      </c>
      <c r="G2" s="540"/>
      <c r="H2" s="540"/>
      <c r="I2" s="765"/>
    </row>
    <row r="3" spans="1:9" ht="33.6" x14ac:dyDescent="0.45">
      <c r="A3" s="772"/>
      <c r="B3" s="575"/>
      <c r="C3" s="128" t="s">
        <v>163</v>
      </c>
      <c r="D3" s="129"/>
      <c r="E3" s="130"/>
      <c r="F3" s="609">
        <v>184416</v>
      </c>
      <c r="G3" s="540"/>
      <c r="H3" s="540"/>
      <c r="I3" s="765"/>
    </row>
    <row r="4" spans="1:9" ht="33.6" x14ac:dyDescent="0.45">
      <c r="A4" s="772"/>
      <c r="B4" s="575"/>
      <c r="C4" s="128" t="s">
        <v>164</v>
      </c>
      <c r="D4" s="129"/>
      <c r="E4" s="130"/>
      <c r="F4" s="609">
        <v>1580046</v>
      </c>
      <c r="G4" s="540"/>
      <c r="H4" s="540"/>
      <c r="I4" s="765"/>
    </row>
    <row r="5" spans="1:9" ht="33.6" x14ac:dyDescent="0.45">
      <c r="A5" s="772"/>
      <c r="B5" s="575"/>
      <c r="C5" s="128" t="s">
        <v>257</v>
      </c>
      <c r="D5" s="129"/>
      <c r="E5" s="130"/>
      <c r="F5" s="609">
        <v>461442</v>
      </c>
      <c r="G5" s="540"/>
      <c r="H5" s="540"/>
      <c r="I5" s="765"/>
    </row>
    <row r="6" spans="1:9" ht="33.6" x14ac:dyDescent="0.45">
      <c r="A6" s="772"/>
      <c r="B6" s="575"/>
      <c r="C6" s="128" t="s">
        <v>255</v>
      </c>
      <c r="D6" s="129"/>
      <c r="E6" s="130"/>
      <c r="F6" s="609">
        <v>81411</v>
      </c>
      <c r="G6" s="540"/>
      <c r="H6" s="540"/>
      <c r="I6" s="765"/>
    </row>
    <row r="7" spans="1:9" ht="33.6" x14ac:dyDescent="0.45">
      <c r="A7" s="772"/>
      <c r="B7" s="575"/>
      <c r="C7" s="128" t="s">
        <v>259</v>
      </c>
      <c r="D7" s="129"/>
      <c r="E7" s="130"/>
      <c r="F7" s="609">
        <v>215711</v>
      </c>
      <c r="G7" s="540"/>
      <c r="H7" s="540"/>
      <c r="I7" s="765"/>
    </row>
    <row r="8" spans="1:9" ht="33.6" x14ac:dyDescent="0.45">
      <c r="A8" s="772"/>
      <c r="B8" s="575"/>
      <c r="C8" s="128" t="s">
        <v>258</v>
      </c>
      <c r="D8" s="129"/>
      <c r="E8" s="130"/>
      <c r="F8" s="609">
        <v>183540</v>
      </c>
      <c r="G8" s="540"/>
      <c r="H8" s="540"/>
      <c r="I8" s="765"/>
    </row>
    <row r="9" spans="1:9" ht="33.6" x14ac:dyDescent="0.45">
      <c r="A9" s="772"/>
      <c r="B9" s="575"/>
      <c r="C9" s="128" t="s">
        <v>263</v>
      </c>
      <c r="D9" s="129"/>
      <c r="E9" s="130"/>
      <c r="F9" s="609">
        <v>533803</v>
      </c>
      <c r="G9" s="540"/>
      <c r="H9" s="540"/>
      <c r="I9" s="765"/>
    </row>
    <row r="10" spans="1:9" ht="33.6" x14ac:dyDescent="0.45">
      <c r="A10" s="772"/>
      <c r="B10" s="575"/>
      <c r="C10" s="128" t="s">
        <v>166</v>
      </c>
      <c r="D10" s="129"/>
      <c r="E10" s="130"/>
      <c r="F10" s="609">
        <v>3200000</v>
      </c>
      <c r="G10" s="540"/>
      <c r="H10" s="540"/>
      <c r="I10" s="765"/>
    </row>
    <row r="11" spans="1:9" ht="34.200000000000003" thickBot="1" x14ac:dyDescent="0.5">
      <c r="A11" s="179"/>
      <c r="B11" s="181"/>
      <c r="C11" s="766" t="s">
        <v>256</v>
      </c>
      <c r="D11" s="767"/>
      <c r="E11" s="768"/>
      <c r="F11" s="769">
        <v>335641</v>
      </c>
      <c r="G11" s="770"/>
      <c r="H11" s="770"/>
      <c r="I11" s="771"/>
    </row>
    <row r="12" spans="1:9" ht="43.2" customHeight="1" thickBot="1" x14ac:dyDescent="0.5">
      <c r="F12" s="760">
        <f>SUM(F1:F11)</f>
        <v>8650551</v>
      </c>
      <c r="G12" s="761"/>
      <c r="H12" s="761"/>
      <c r="I12" s="762"/>
    </row>
    <row r="14" spans="1:9" ht="32.4" customHeight="1" x14ac:dyDescent="0.45">
      <c r="A14" s="763" t="s">
        <v>262</v>
      </c>
      <c r="B14" s="763"/>
      <c r="C14" s="763"/>
      <c r="D14" s="763"/>
      <c r="E14" s="49"/>
    </row>
    <row r="15" spans="1:9" ht="32.4" customHeight="1" x14ac:dyDescent="0.45">
      <c r="A15" s="763" t="s">
        <v>260</v>
      </c>
      <c r="B15" s="763"/>
      <c r="C15" s="764">
        <v>2200000</v>
      </c>
      <c r="D15" s="764"/>
      <c r="E15" s="49"/>
    </row>
    <row r="16" spans="1:9" ht="32.4" customHeight="1" x14ac:dyDescent="0.45">
      <c r="A16" s="763" t="s">
        <v>261</v>
      </c>
      <c r="B16" s="763"/>
      <c r="C16" s="764">
        <v>1000000</v>
      </c>
      <c r="D16" s="764"/>
      <c r="E16" s="49"/>
    </row>
    <row r="17" s="26" customFormat="1" ht="32.4" customHeight="1" x14ac:dyDescent="0.45"/>
    <row r="18" s="26" customFormat="1" ht="32.4" customHeight="1" x14ac:dyDescent="0.45"/>
    <row r="19" s="26" customFormat="1" ht="32.4" customHeight="1" x14ac:dyDescent="0.45"/>
    <row r="20" s="26" customFormat="1" ht="32.4" customHeight="1" x14ac:dyDescent="0.45"/>
    <row r="21" s="26" customFormat="1" ht="32.4" customHeight="1" x14ac:dyDescent="0.45"/>
  </sheetData>
  <mergeCells count="28">
    <mergeCell ref="A1:B11"/>
    <mergeCell ref="C1:E2"/>
    <mergeCell ref="F1:I1"/>
    <mergeCell ref="F2:I2"/>
    <mergeCell ref="C3:E3"/>
    <mergeCell ref="F3:I3"/>
    <mergeCell ref="C4:E4"/>
    <mergeCell ref="F4:I4"/>
    <mergeCell ref="C5:E5"/>
    <mergeCell ref="F5:I5"/>
    <mergeCell ref="C6:E6"/>
    <mergeCell ref="F6:I6"/>
    <mergeCell ref="C7:E7"/>
    <mergeCell ref="F7:I7"/>
    <mergeCell ref="C8:E8"/>
    <mergeCell ref="F8:I8"/>
    <mergeCell ref="C9:E9"/>
    <mergeCell ref="F9:I9"/>
    <mergeCell ref="C10:E10"/>
    <mergeCell ref="F10:I10"/>
    <mergeCell ref="C11:E11"/>
    <mergeCell ref="F11:I11"/>
    <mergeCell ref="F12:I12"/>
    <mergeCell ref="A15:B15"/>
    <mergeCell ref="A16:B16"/>
    <mergeCell ref="C15:D15"/>
    <mergeCell ref="C16:D16"/>
    <mergeCell ref="A14:D14"/>
  </mergeCells>
  <phoneticPr fontId="1"/>
  <pageMargins left="0.51"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41F7F-60CE-476A-9675-639B3CC2F879}">
  <sheetPr codeName="Sheet4"/>
  <dimension ref="A2:H17"/>
  <sheetViews>
    <sheetView workbookViewId="0">
      <selection activeCell="A4" sqref="A4:G4"/>
    </sheetView>
  </sheetViews>
  <sheetFormatPr defaultColWidth="15.296875" defaultRowHeight="28.8" customHeight="1" x14ac:dyDescent="0.45"/>
  <cols>
    <col min="1" max="1" width="16.3984375" style="26" customWidth="1"/>
    <col min="2" max="2" width="15.3984375" style="26" bestFit="1" customWidth="1"/>
    <col min="3" max="3" width="5" style="26" customWidth="1"/>
    <col min="4" max="4" width="14.296875" style="26" customWidth="1"/>
    <col min="5" max="5" width="4.59765625" style="26" customWidth="1"/>
    <col min="6" max="6" width="14.296875" style="26" customWidth="1"/>
    <col min="7" max="7" width="18.5" style="26" customWidth="1"/>
    <col min="8" max="8" width="17.296875" style="26" customWidth="1"/>
    <col min="9" max="9" width="17" style="26" customWidth="1"/>
    <col min="10" max="16384" width="15.296875" style="26"/>
  </cols>
  <sheetData>
    <row r="2" spans="1:8" ht="28.8" customHeight="1" x14ac:dyDescent="0.45">
      <c r="A2" s="774" t="s">
        <v>238</v>
      </c>
      <c r="B2" s="774"/>
      <c r="C2" s="774"/>
      <c r="D2" s="774"/>
      <c r="E2" s="774"/>
      <c r="F2" s="774"/>
      <c r="G2" s="774"/>
      <c r="H2" s="41"/>
    </row>
    <row r="3" spans="1:8" ht="28.8" customHeight="1" x14ac:dyDescent="0.45">
      <c r="A3" s="774" t="s">
        <v>287</v>
      </c>
      <c r="B3" s="774"/>
      <c r="C3" s="774"/>
      <c r="D3" s="774"/>
      <c r="E3" s="774"/>
      <c r="F3" s="774"/>
      <c r="G3" s="774"/>
      <c r="H3" s="41"/>
    </row>
    <row r="4" spans="1:8" ht="28.8" customHeight="1" x14ac:dyDescent="0.45">
      <c r="A4" s="774" t="s">
        <v>239</v>
      </c>
      <c r="B4" s="774"/>
      <c r="C4" s="774"/>
      <c r="D4" s="774"/>
      <c r="E4" s="774"/>
      <c r="F4" s="774"/>
      <c r="G4" s="774"/>
      <c r="H4" s="41"/>
    </row>
    <row r="5" spans="1:8" ht="28.8" customHeight="1" x14ac:dyDescent="0.45">
      <c r="A5" s="775"/>
      <c r="B5" s="775"/>
      <c r="C5" s="775"/>
      <c r="D5" s="775"/>
      <c r="E5" s="775"/>
      <c r="F5" s="41"/>
    </row>
    <row r="6" spans="1:8" ht="28.8" customHeight="1" x14ac:dyDescent="0.45">
      <c r="A6" s="775"/>
      <c r="B6" s="775"/>
      <c r="C6" s="775"/>
      <c r="D6" s="775"/>
      <c r="E6" s="775"/>
      <c r="F6" s="41"/>
    </row>
    <row r="7" spans="1:8" ht="28.8" customHeight="1" x14ac:dyDescent="0.45">
      <c r="B7" s="26" t="s">
        <v>240</v>
      </c>
    </row>
    <row r="8" spans="1:8" ht="28.8" customHeight="1" x14ac:dyDescent="0.45">
      <c r="B8" s="42">
        <v>738064</v>
      </c>
    </row>
    <row r="9" spans="1:8" ht="28.8" customHeight="1" x14ac:dyDescent="0.45">
      <c r="B9" s="26" t="s">
        <v>241</v>
      </c>
    </row>
    <row r="10" spans="1:8" ht="28.8" customHeight="1" x14ac:dyDescent="0.45">
      <c r="B10" s="43">
        <v>110000</v>
      </c>
      <c r="C10" s="44"/>
      <c r="D10" s="44"/>
      <c r="E10" s="45" t="s">
        <v>249</v>
      </c>
      <c r="F10" s="46">
        <v>110000</v>
      </c>
      <c r="H10" s="50"/>
    </row>
    <row r="11" spans="1:8" ht="28.8" customHeight="1" x14ac:dyDescent="0.45">
      <c r="C11" s="45" t="s">
        <v>243</v>
      </c>
      <c r="D11" s="46">
        <v>110000</v>
      </c>
      <c r="E11" s="45" t="s">
        <v>250</v>
      </c>
      <c r="F11" s="46">
        <v>110000</v>
      </c>
      <c r="H11" s="50"/>
    </row>
    <row r="12" spans="1:8" ht="28.8" customHeight="1" x14ac:dyDescent="0.45">
      <c r="C12" s="45" t="s">
        <v>244</v>
      </c>
      <c r="D12" s="46">
        <v>110000</v>
      </c>
      <c r="E12" s="45" t="s">
        <v>251</v>
      </c>
      <c r="F12" s="46">
        <v>110000</v>
      </c>
      <c r="H12" s="50"/>
    </row>
    <row r="13" spans="1:8" ht="28.8" customHeight="1" x14ac:dyDescent="0.45">
      <c r="C13" s="45" t="s">
        <v>245</v>
      </c>
      <c r="D13" s="46">
        <v>110000</v>
      </c>
      <c r="E13" s="45" t="s">
        <v>252</v>
      </c>
      <c r="F13" s="46">
        <v>110000</v>
      </c>
      <c r="H13" s="50"/>
    </row>
    <row r="14" spans="1:8" ht="28.8" customHeight="1" x14ac:dyDescent="0.45">
      <c r="C14" s="45" t="s">
        <v>246</v>
      </c>
      <c r="D14" s="46">
        <v>110000</v>
      </c>
      <c r="E14" s="45" t="s">
        <v>253</v>
      </c>
      <c r="F14" s="46">
        <v>110000</v>
      </c>
      <c r="H14" s="50"/>
    </row>
    <row r="15" spans="1:8" ht="28.8" customHeight="1" x14ac:dyDescent="0.45">
      <c r="C15" s="45" t="s">
        <v>247</v>
      </c>
      <c r="D15" s="46">
        <v>110000</v>
      </c>
      <c r="E15" s="45" t="s">
        <v>254</v>
      </c>
      <c r="F15" s="46">
        <v>110000</v>
      </c>
      <c r="H15" s="50"/>
    </row>
    <row r="16" spans="1:8" ht="28.8" customHeight="1" thickBot="1" x14ac:dyDescent="0.5">
      <c r="C16" s="45" t="s">
        <v>248</v>
      </c>
      <c r="D16" s="46">
        <v>110000</v>
      </c>
      <c r="E16" s="45" t="s">
        <v>242</v>
      </c>
      <c r="F16" s="47">
        <v>110000</v>
      </c>
      <c r="H16" s="50"/>
    </row>
    <row r="17" spans="6:8" ht="28.8" customHeight="1" thickBot="1" x14ac:dyDescent="0.5">
      <c r="F17" s="48">
        <v>14300000</v>
      </c>
      <c r="H17" s="50"/>
    </row>
  </sheetData>
  <mergeCells count="5">
    <mergeCell ref="A4:G4"/>
    <mergeCell ref="A5:E5"/>
    <mergeCell ref="A6:E6"/>
    <mergeCell ref="A2:G2"/>
    <mergeCell ref="A3:G3"/>
  </mergeCells>
  <phoneticPr fontId="1"/>
  <pageMargins left="0.35" right="0.28000000000000003"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6F5B9-B09F-4592-A810-A72F665A86C9}">
  <dimension ref="A1:T15"/>
  <sheetViews>
    <sheetView zoomScale="45" zoomScaleNormal="45" workbookViewId="0">
      <selection activeCell="AB13" sqref="AB13"/>
    </sheetView>
  </sheetViews>
  <sheetFormatPr defaultColWidth="8.19921875" defaultRowHeight="41.4" customHeight="1" x14ac:dyDescent="0.45"/>
  <cols>
    <col min="1" max="3" width="8.19921875" style="116"/>
    <col min="4" max="4" width="13.09765625" style="116" customWidth="1"/>
    <col min="5" max="16" width="6.5" style="116" customWidth="1"/>
    <col min="17" max="20" width="7.796875" style="116" customWidth="1"/>
    <col min="21" max="16384" width="8.19921875" style="116"/>
  </cols>
  <sheetData>
    <row r="1" spans="1:20" ht="41.4" customHeight="1" thickBot="1" x14ac:dyDescent="0.5"/>
    <row r="2" spans="1:20" ht="41.4" customHeight="1" x14ac:dyDescent="0.55000000000000004">
      <c r="A2" s="776" t="s">
        <v>165</v>
      </c>
      <c r="B2" s="788" t="s">
        <v>175</v>
      </c>
      <c r="C2" s="789"/>
      <c r="D2" s="790"/>
      <c r="E2" s="791">
        <v>45700000</v>
      </c>
      <c r="F2" s="792"/>
      <c r="G2" s="792"/>
      <c r="H2" s="793"/>
      <c r="I2" s="793">
        <f>E2*0.1</f>
        <v>4570000</v>
      </c>
      <c r="J2" s="794"/>
      <c r="K2" s="794"/>
      <c r="L2" s="795"/>
      <c r="M2" s="796">
        <f t="shared" ref="M2:M7" si="0">E2+I2</f>
        <v>50270000</v>
      </c>
      <c r="N2" s="792"/>
      <c r="O2" s="792"/>
      <c r="P2" s="797"/>
      <c r="Q2" s="798"/>
      <c r="R2" s="799"/>
      <c r="S2" s="799"/>
      <c r="T2" s="799"/>
    </row>
    <row r="3" spans="1:20" ht="41.4" customHeight="1" thickBot="1" x14ac:dyDescent="0.6">
      <c r="A3" s="777"/>
      <c r="B3" s="800" t="s">
        <v>366</v>
      </c>
      <c r="C3" s="801"/>
      <c r="D3" s="802"/>
      <c r="E3" s="803">
        <v>31200000</v>
      </c>
      <c r="F3" s="804"/>
      <c r="G3" s="804"/>
      <c r="H3" s="805"/>
      <c r="I3" s="806">
        <f>ROUNDDOWN(E3*0.1,0)</f>
        <v>3120000</v>
      </c>
      <c r="J3" s="807"/>
      <c r="K3" s="807"/>
      <c r="L3" s="808"/>
      <c r="M3" s="809">
        <f t="shared" si="0"/>
        <v>34320000</v>
      </c>
      <c r="N3" s="810"/>
      <c r="O3" s="810"/>
      <c r="P3" s="811"/>
      <c r="Q3" s="798"/>
      <c r="R3" s="799"/>
      <c r="S3" s="799"/>
      <c r="T3" s="799"/>
    </row>
    <row r="4" spans="1:20" ht="41.4" customHeight="1" x14ac:dyDescent="0.45">
      <c r="A4" s="777"/>
      <c r="B4" s="788" t="s">
        <v>177</v>
      </c>
      <c r="C4" s="789"/>
      <c r="D4" s="790"/>
      <c r="E4" s="791">
        <v>611600</v>
      </c>
      <c r="F4" s="792"/>
      <c r="G4" s="792"/>
      <c r="H4" s="793"/>
      <c r="I4" s="793">
        <v>57200</v>
      </c>
      <c r="J4" s="794"/>
      <c r="K4" s="794"/>
      <c r="L4" s="795"/>
      <c r="M4" s="812">
        <f t="shared" si="0"/>
        <v>668800</v>
      </c>
      <c r="N4" s="813"/>
      <c r="O4" s="813"/>
      <c r="P4" s="814"/>
      <c r="Q4" s="117"/>
      <c r="R4" s="118"/>
      <c r="S4" s="118"/>
      <c r="T4" s="118"/>
    </row>
    <row r="5" spans="1:20" ht="41.4" customHeight="1" x14ac:dyDescent="0.45">
      <c r="A5" s="777"/>
      <c r="B5" s="800" t="s">
        <v>178</v>
      </c>
      <c r="C5" s="801"/>
      <c r="D5" s="802"/>
      <c r="E5" s="803">
        <v>266200</v>
      </c>
      <c r="F5" s="804"/>
      <c r="G5" s="804"/>
      <c r="H5" s="805"/>
      <c r="I5" s="806">
        <f t="shared" ref="I5" si="1">E5*0.1</f>
        <v>26620</v>
      </c>
      <c r="J5" s="807"/>
      <c r="K5" s="807"/>
      <c r="L5" s="808"/>
      <c r="M5" s="815">
        <f t="shared" si="0"/>
        <v>292820</v>
      </c>
      <c r="N5" s="816"/>
      <c r="O5" s="816"/>
      <c r="P5" s="817"/>
    </row>
    <row r="6" spans="1:20" ht="41.4" customHeight="1" x14ac:dyDescent="0.45">
      <c r="A6" s="777"/>
      <c r="B6" s="800" t="s">
        <v>179</v>
      </c>
      <c r="C6" s="801"/>
      <c r="D6" s="802"/>
      <c r="E6" s="803">
        <v>900350</v>
      </c>
      <c r="F6" s="804"/>
      <c r="G6" s="804"/>
      <c r="H6" s="805"/>
      <c r="I6" s="806">
        <v>86075</v>
      </c>
      <c r="J6" s="807"/>
      <c r="K6" s="807"/>
      <c r="L6" s="808"/>
      <c r="M6" s="815">
        <f t="shared" si="0"/>
        <v>986425</v>
      </c>
      <c r="N6" s="816"/>
      <c r="O6" s="816"/>
      <c r="P6" s="817"/>
    </row>
    <row r="7" spans="1:20" ht="41.4" customHeight="1" thickBot="1" x14ac:dyDescent="0.6">
      <c r="A7" s="777"/>
      <c r="B7" s="800" t="s">
        <v>180</v>
      </c>
      <c r="C7" s="801"/>
      <c r="D7" s="802"/>
      <c r="E7" s="803">
        <v>1340000</v>
      </c>
      <c r="F7" s="804"/>
      <c r="G7" s="804"/>
      <c r="H7" s="805"/>
      <c r="I7" s="806">
        <f>E7*0.1</f>
        <v>134000</v>
      </c>
      <c r="J7" s="807"/>
      <c r="K7" s="807"/>
      <c r="L7" s="808"/>
      <c r="M7" s="815">
        <f t="shared" si="0"/>
        <v>1474000</v>
      </c>
      <c r="N7" s="816"/>
      <c r="O7" s="816"/>
      <c r="P7" s="817"/>
      <c r="Q7" s="818"/>
      <c r="R7" s="819"/>
      <c r="S7" s="819"/>
      <c r="T7" s="819"/>
    </row>
    <row r="8" spans="1:20" ht="41.4" customHeight="1" x14ac:dyDescent="0.45">
      <c r="A8" s="777"/>
      <c r="B8" s="820" t="s">
        <v>193</v>
      </c>
      <c r="C8" s="821"/>
      <c r="D8" s="822"/>
      <c r="E8" s="803">
        <v>1158000</v>
      </c>
      <c r="F8" s="804"/>
      <c r="G8" s="804"/>
      <c r="H8" s="805"/>
      <c r="I8" s="806">
        <f>E8*0.1</f>
        <v>115800</v>
      </c>
      <c r="J8" s="807"/>
      <c r="K8" s="807"/>
      <c r="L8" s="808"/>
      <c r="M8" s="826">
        <f>E8+I8+E9</f>
        <v>1294630</v>
      </c>
      <c r="N8" s="827"/>
      <c r="O8" s="827"/>
      <c r="P8" s="828"/>
      <c r="Q8" s="832">
        <f>M2+M3+M4+M5+M6+M7+M8</f>
        <v>89306675</v>
      </c>
      <c r="R8" s="833"/>
      <c r="S8" s="834"/>
      <c r="T8" s="835"/>
    </row>
    <row r="9" spans="1:20" ht="41.4" customHeight="1" thickBot="1" x14ac:dyDescent="0.5">
      <c r="A9" s="777"/>
      <c r="B9" s="823"/>
      <c r="C9" s="824"/>
      <c r="D9" s="825"/>
      <c r="E9" s="839">
        <v>20830</v>
      </c>
      <c r="F9" s="840"/>
      <c r="G9" s="840"/>
      <c r="H9" s="841"/>
      <c r="I9" s="842" t="s">
        <v>207</v>
      </c>
      <c r="J9" s="843"/>
      <c r="K9" s="843"/>
      <c r="L9" s="844"/>
      <c r="M9" s="829"/>
      <c r="N9" s="830"/>
      <c r="O9" s="830"/>
      <c r="P9" s="831"/>
      <c r="Q9" s="836"/>
      <c r="R9" s="837"/>
      <c r="S9" s="837"/>
      <c r="T9" s="838"/>
    </row>
    <row r="10" spans="1:20" ht="41.4" customHeight="1" thickBot="1" x14ac:dyDescent="0.5">
      <c r="A10" s="777"/>
      <c r="B10" s="788" t="s">
        <v>174</v>
      </c>
      <c r="C10" s="789"/>
      <c r="D10" s="790"/>
      <c r="E10" s="791">
        <v>2272727</v>
      </c>
      <c r="F10" s="792"/>
      <c r="G10" s="792"/>
      <c r="H10" s="793"/>
      <c r="I10" s="793">
        <f>E10*0.1</f>
        <v>227272.7</v>
      </c>
      <c r="J10" s="794"/>
      <c r="K10" s="794"/>
      <c r="L10" s="795"/>
      <c r="M10" s="796">
        <f>E10+I10</f>
        <v>2499999.7000000002</v>
      </c>
      <c r="N10" s="792"/>
      <c r="O10" s="792"/>
      <c r="P10" s="797"/>
      <c r="Q10" s="779">
        <v>2500000</v>
      </c>
      <c r="R10" s="780"/>
      <c r="S10" s="780"/>
      <c r="T10" s="781"/>
    </row>
    <row r="11" spans="1:20" ht="41.4" customHeight="1" x14ac:dyDescent="0.45">
      <c r="A11" s="777"/>
      <c r="B11" s="854" t="s">
        <v>288</v>
      </c>
      <c r="C11" s="855"/>
      <c r="D11" s="856"/>
      <c r="E11" s="857">
        <v>32836653</v>
      </c>
      <c r="F11" s="858"/>
      <c r="G11" s="858"/>
      <c r="H11" s="859"/>
      <c r="I11" s="859">
        <f>E11*0.1</f>
        <v>3283665.3000000003</v>
      </c>
      <c r="J11" s="860"/>
      <c r="K11" s="860"/>
      <c r="L11" s="861"/>
      <c r="M11" s="862">
        <f>E11+I11</f>
        <v>36120318.299999997</v>
      </c>
      <c r="N11" s="858"/>
      <c r="O11" s="858"/>
      <c r="P11" s="863"/>
      <c r="Q11" s="878">
        <f>M11+M12</f>
        <v>40093553.312999994</v>
      </c>
      <c r="R11" s="879"/>
      <c r="S11" s="880"/>
      <c r="T11" s="881"/>
    </row>
    <row r="12" spans="1:20" ht="41.4" customHeight="1" thickBot="1" x14ac:dyDescent="0.5">
      <c r="A12" s="778"/>
      <c r="B12" s="885" t="s">
        <v>340</v>
      </c>
      <c r="C12" s="886"/>
      <c r="D12" s="887"/>
      <c r="E12" s="888">
        <f>M11*0.1</f>
        <v>3612031.83</v>
      </c>
      <c r="F12" s="889"/>
      <c r="G12" s="889"/>
      <c r="H12" s="890"/>
      <c r="I12" s="890">
        <f>E12*0.1</f>
        <v>361203.18300000002</v>
      </c>
      <c r="J12" s="891"/>
      <c r="K12" s="891"/>
      <c r="L12" s="892"/>
      <c r="M12" s="893">
        <f>E12+I12</f>
        <v>3973235.0130000003</v>
      </c>
      <c r="N12" s="889"/>
      <c r="O12" s="889"/>
      <c r="P12" s="894"/>
      <c r="Q12" s="882"/>
      <c r="R12" s="883"/>
      <c r="S12" s="883"/>
      <c r="T12" s="884"/>
    </row>
    <row r="13" spans="1:20" ht="41.4" customHeight="1" x14ac:dyDescent="0.45">
      <c r="A13" s="845" t="s">
        <v>170</v>
      </c>
      <c r="B13" s="782" t="s">
        <v>367</v>
      </c>
      <c r="C13" s="783"/>
      <c r="D13" s="784"/>
      <c r="E13" s="847">
        <v>52389194</v>
      </c>
      <c r="F13" s="848"/>
      <c r="G13" s="848"/>
      <c r="H13" s="849"/>
      <c r="I13" s="849">
        <f>E13*0.1</f>
        <v>5238919.4000000004</v>
      </c>
      <c r="J13" s="850"/>
      <c r="K13" s="850"/>
      <c r="L13" s="851"/>
      <c r="M13" s="852">
        <f>E13+I13</f>
        <v>57628113.399999999</v>
      </c>
      <c r="N13" s="848"/>
      <c r="O13" s="848"/>
      <c r="P13" s="853"/>
      <c r="Q13" s="864">
        <f>M13+M14</f>
        <v>63128113.399999999</v>
      </c>
      <c r="R13" s="865"/>
      <c r="S13" s="866"/>
      <c r="T13" s="867"/>
    </row>
    <row r="14" spans="1:20" ht="41.4" customHeight="1" thickBot="1" x14ac:dyDescent="0.5">
      <c r="A14" s="846"/>
      <c r="B14" s="785"/>
      <c r="C14" s="786"/>
      <c r="D14" s="787"/>
      <c r="E14" s="871">
        <v>5000000</v>
      </c>
      <c r="F14" s="872"/>
      <c r="G14" s="872"/>
      <c r="H14" s="873"/>
      <c r="I14" s="871">
        <f>E14*0.1</f>
        <v>500000</v>
      </c>
      <c r="J14" s="872"/>
      <c r="K14" s="872"/>
      <c r="L14" s="874"/>
      <c r="M14" s="875">
        <f>E14+I14</f>
        <v>5500000</v>
      </c>
      <c r="N14" s="872"/>
      <c r="O14" s="872"/>
      <c r="P14" s="874"/>
      <c r="Q14" s="868"/>
      <c r="R14" s="869"/>
      <c r="S14" s="869"/>
      <c r="T14" s="870"/>
    </row>
    <row r="15" spans="1:20" ht="41.4" customHeight="1" thickBot="1" x14ac:dyDescent="0.5">
      <c r="B15" s="61"/>
      <c r="C15" s="119"/>
      <c r="D15" s="876">
        <f>SUM(E2:E14)</f>
        <v>177307585.82999998</v>
      </c>
      <c r="E15" s="211"/>
      <c r="F15" s="211"/>
      <c r="G15" s="211"/>
      <c r="H15" s="212"/>
      <c r="I15" s="211">
        <f>SUM(I2:I14)</f>
        <v>17720755.583000001</v>
      </c>
      <c r="J15" s="211"/>
      <c r="K15" s="211"/>
      <c r="L15" s="877"/>
      <c r="M15" s="876"/>
      <c r="N15" s="211"/>
      <c r="O15" s="211"/>
      <c r="P15" s="877"/>
    </row>
  </sheetData>
  <mergeCells count="61">
    <mergeCell ref="Q11:T12"/>
    <mergeCell ref="B12:D12"/>
    <mergeCell ref="E12:H12"/>
    <mergeCell ref="I12:L12"/>
    <mergeCell ref="M12:P12"/>
    <mergeCell ref="Q13:T14"/>
    <mergeCell ref="E14:H14"/>
    <mergeCell ref="I14:L14"/>
    <mergeCell ref="M14:P14"/>
    <mergeCell ref="D15:H15"/>
    <mergeCell ref="I15:L15"/>
    <mergeCell ref="M15:P15"/>
    <mergeCell ref="A13:A14"/>
    <mergeCell ref="E13:H13"/>
    <mergeCell ref="I13:L13"/>
    <mergeCell ref="M13:P13"/>
    <mergeCell ref="B11:D11"/>
    <mergeCell ref="E11:H11"/>
    <mergeCell ref="I11:L11"/>
    <mergeCell ref="M11:P11"/>
    <mergeCell ref="I7:L7"/>
    <mergeCell ref="M7:P7"/>
    <mergeCell ref="Q7:T7"/>
    <mergeCell ref="B8:D9"/>
    <mergeCell ref="E8:H8"/>
    <mergeCell ref="B7:D7"/>
    <mergeCell ref="E7:H7"/>
    <mergeCell ref="I8:L8"/>
    <mergeCell ref="M8:P9"/>
    <mergeCell ref="Q8:T9"/>
    <mergeCell ref="E9:H9"/>
    <mergeCell ref="I9:L9"/>
    <mergeCell ref="M5:P5"/>
    <mergeCell ref="B6:D6"/>
    <mergeCell ref="E6:H6"/>
    <mergeCell ref="I6:L6"/>
    <mergeCell ref="M6:P6"/>
    <mergeCell ref="B5:D5"/>
    <mergeCell ref="E5:H5"/>
    <mergeCell ref="I5:L5"/>
    <mergeCell ref="Q3:T3"/>
    <mergeCell ref="B4:D4"/>
    <mergeCell ref="E4:H4"/>
    <mergeCell ref="I4:L4"/>
    <mergeCell ref="M4:P4"/>
    <mergeCell ref="A2:A12"/>
    <mergeCell ref="Q10:T10"/>
    <mergeCell ref="B13:D14"/>
    <mergeCell ref="B10:D10"/>
    <mergeCell ref="E10:H10"/>
    <mergeCell ref="I10:L10"/>
    <mergeCell ref="M10:P10"/>
    <mergeCell ref="B2:D2"/>
    <mergeCell ref="E2:H2"/>
    <mergeCell ref="I2:L2"/>
    <mergeCell ref="M2:P2"/>
    <mergeCell ref="Q2:T2"/>
    <mergeCell ref="B3:D3"/>
    <mergeCell ref="E3:H3"/>
    <mergeCell ref="I3:L3"/>
    <mergeCell ref="M3:P3"/>
  </mergeCells>
  <phoneticPr fontId="1"/>
  <pageMargins left="0.51" right="0.16" top="0.25" bottom="0.16" header="0.3" footer="0.3"/>
  <pageSetup paperSize="1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7C9BF-D2C3-4465-BB39-7E90CDCEC9E5}">
  <dimension ref="A2:AL20"/>
  <sheetViews>
    <sheetView zoomScale="45" zoomScaleNormal="45" workbookViewId="0">
      <selection activeCell="AV14" sqref="AV14"/>
    </sheetView>
  </sheetViews>
  <sheetFormatPr defaultColWidth="8.3984375" defaultRowHeight="18" x14ac:dyDescent="0.45"/>
  <sheetData>
    <row r="2" spans="1:38" ht="18.600000000000001" thickBot="1" x14ac:dyDescent="0.5"/>
    <row r="3" spans="1:38" ht="33.6" customHeight="1" x14ac:dyDescent="0.45">
      <c r="A3" s="174" t="s">
        <v>165</v>
      </c>
      <c r="B3" s="788" t="s">
        <v>174</v>
      </c>
      <c r="C3" s="789"/>
      <c r="D3" s="790"/>
      <c r="E3" s="921">
        <v>2272727</v>
      </c>
      <c r="F3" s="922"/>
      <c r="G3" s="922"/>
      <c r="H3" s="923"/>
      <c r="I3" s="923">
        <f>E3*0.1</f>
        <v>227272.7</v>
      </c>
      <c r="J3" s="924"/>
      <c r="K3" s="924"/>
      <c r="L3" s="925"/>
      <c r="M3" s="926">
        <f>E3+I3</f>
        <v>2499999.7000000002</v>
      </c>
      <c r="N3" s="922"/>
      <c r="O3" s="922"/>
      <c r="P3" s="927"/>
      <c r="Q3" s="26"/>
      <c r="R3" s="26"/>
      <c r="S3" s="26"/>
      <c r="T3" s="776" t="s">
        <v>165</v>
      </c>
      <c r="U3" s="788" t="s">
        <v>174</v>
      </c>
      <c r="V3" s="789"/>
      <c r="W3" s="790"/>
      <c r="X3" s="921">
        <v>2272727</v>
      </c>
      <c r="Y3" s="922"/>
      <c r="Z3" s="922"/>
      <c r="AA3" s="923"/>
      <c r="AB3" s="923">
        <f>X3*0.1</f>
        <v>227272.7</v>
      </c>
      <c r="AC3" s="924"/>
      <c r="AD3" s="924"/>
      <c r="AE3" s="925"/>
      <c r="AF3" s="926">
        <f>X3+AB3</f>
        <v>2499999.7000000002</v>
      </c>
      <c r="AG3" s="922"/>
      <c r="AH3" s="922"/>
      <c r="AI3" s="927"/>
      <c r="AJ3" s="26"/>
      <c r="AK3" s="26"/>
      <c r="AL3" s="26"/>
    </row>
    <row r="4" spans="1:38" ht="34.200000000000003" thickBot="1" x14ac:dyDescent="0.5">
      <c r="A4" s="219"/>
      <c r="B4" s="800" t="s">
        <v>175</v>
      </c>
      <c r="C4" s="801"/>
      <c r="D4" s="802"/>
      <c r="E4" s="895">
        <v>45700000</v>
      </c>
      <c r="F4" s="896"/>
      <c r="G4" s="896"/>
      <c r="H4" s="897"/>
      <c r="I4" s="898">
        <f>E4*0.1</f>
        <v>4570000</v>
      </c>
      <c r="J4" s="899"/>
      <c r="K4" s="899"/>
      <c r="L4" s="900"/>
      <c r="M4" s="901">
        <f t="shared" ref="M4:M9" si="0">E4+I4</f>
        <v>50270000</v>
      </c>
      <c r="N4" s="896"/>
      <c r="O4" s="896"/>
      <c r="P4" s="902"/>
      <c r="Q4" s="928" t="s">
        <v>240</v>
      </c>
      <c r="R4" s="929"/>
      <c r="S4" s="929"/>
      <c r="T4" s="777"/>
      <c r="U4" s="800" t="s">
        <v>175</v>
      </c>
      <c r="V4" s="801"/>
      <c r="W4" s="802"/>
      <c r="X4" s="895">
        <v>45700000</v>
      </c>
      <c r="Y4" s="896"/>
      <c r="Z4" s="896"/>
      <c r="AA4" s="897"/>
      <c r="AB4" s="898">
        <f>X4*0.1</f>
        <v>4570000</v>
      </c>
      <c r="AC4" s="899"/>
      <c r="AD4" s="899"/>
      <c r="AE4" s="900"/>
      <c r="AF4" s="901">
        <f t="shared" ref="AF4:AF12" si="1">X4+AB4</f>
        <v>50270000</v>
      </c>
      <c r="AG4" s="896"/>
      <c r="AH4" s="896"/>
      <c r="AI4" s="902"/>
      <c r="AJ4" s="928"/>
      <c r="AK4" s="929"/>
      <c r="AL4" s="929"/>
    </row>
    <row r="5" spans="1:38" ht="34.200000000000003" thickBot="1" x14ac:dyDescent="0.5">
      <c r="A5" s="219"/>
      <c r="B5" s="800" t="s">
        <v>176</v>
      </c>
      <c r="C5" s="801"/>
      <c r="D5" s="802"/>
      <c r="E5" s="895">
        <v>31244306</v>
      </c>
      <c r="F5" s="896"/>
      <c r="G5" s="896"/>
      <c r="H5" s="897"/>
      <c r="I5" s="898">
        <f>ROUNDDOWN(E5*0.1,0)</f>
        <v>3124430</v>
      </c>
      <c r="J5" s="899"/>
      <c r="K5" s="899"/>
      <c r="L5" s="900"/>
      <c r="M5" s="901">
        <f t="shared" si="0"/>
        <v>34368736</v>
      </c>
      <c r="N5" s="896"/>
      <c r="O5" s="896"/>
      <c r="P5" s="902"/>
      <c r="Q5" s="663">
        <v>87090000</v>
      </c>
      <c r="R5" s="664"/>
      <c r="S5" s="665"/>
      <c r="T5" s="777"/>
      <c r="U5" s="800" t="s">
        <v>176</v>
      </c>
      <c r="V5" s="801"/>
      <c r="W5" s="802"/>
      <c r="X5" s="895">
        <v>31244306</v>
      </c>
      <c r="Y5" s="896"/>
      <c r="Z5" s="896"/>
      <c r="AA5" s="897"/>
      <c r="AB5" s="898">
        <f>ROUNDDOWN(X5*0.1,0)</f>
        <v>3124430</v>
      </c>
      <c r="AC5" s="899"/>
      <c r="AD5" s="899"/>
      <c r="AE5" s="900"/>
      <c r="AF5" s="936">
        <f t="shared" si="1"/>
        <v>34368736</v>
      </c>
      <c r="AG5" s="937"/>
      <c r="AH5" s="937"/>
      <c r="AI5" s="938"/>
      <c r="AJ5" s="928" t="s">
        <v>240</v>
      </c>
      <c r="AK5" s="929"/>
      <c r="AL5" s="929"/>
    </row>
    <row r="6" spans="1:38" ht="34.200000000000003" thickBot="1" x14ac:dyDescent="0.5">
      <c r="A6" s="219"/>
      <c r="B6" s="800" t="s">
        <v>177</v>
      </c>
      <c r="C6" s="801"/>
      <c r="D6" s="802"/>
      <c r="E6" s="895">
        <v>611600</v>
      </c>
      <c r="F6" s="896"/>
      <c r="G6" s="896"/>
      <c r="H6" s="897"/>
      <c r="I6" s="898">
        <v>57200</v>
      </c>
      <c r="J6" s="899"/>
      <c r="K6" s="899"/>
      <c r="L6" s="900"/>
      <c r="M6" s="901">
        <f t="shared" si="0"/>
        <v>668800</v>
      </c>
      <c r="N6" s="896"/>
      <c r="O6" s="896"/>
      <c r="P6" s="902"/>
      <c r="Q6" s="666"/>
      <c r="R6" s="667"/>
      <c r="S6" s="668"/>
      <c r="T6" s="777"/>
      <c r="U6" s="933" t="s">
        <v>337</v>
      </c>
      <c r="V6" s="934"/>
      <c r="W6" s="934"/>
      <c r="X6" s="934"/>
      <c r="Y6" s="934"/>
      <c r="Z6" s="934"/>
      <c r="AA6" s="934"/>
      <c r="AB6" s="934"/>
      <c r="AC6" s="934"/>
      <c r="AD6" s="934"/>
      <c r="AE6" s="935"/>
      <c r="AF6" s="995">
        <f>SUM(AF3:AF5)</f>
        <v>87138735.700000003</v>
      </c>
      <c r="AG6" s="996"/>
      <c r="AH6" s="996"/>
      <c r="AI6" s="997"/>
      <c r="AJ6" s="998">
        <v>87090000</v>
      </c>
      <c r="AK6" s="999"/>
      <c r="AL6" s="1000"/>
    </row>
    <row r="7" spans="1:38" ht="34.200000000000003" thickBot="1" x14ac:dyDescent="0.5">
      <c r="A7" s="219"/>
      <c r="B7" s="800" t="s">
        <v>178</v>
      </c>
      <c r="C7" s="801"/>
      <c r="D7" s="802"/>
      <c r="E7" s="895">
        <v>266200</v>
      </c>
      <c r="F7" s="896"/>
      <c r="G7" s="896"/>
      <c r="H7" s="897"/>
      <c r="I7" s="898">
        <f t="shared" ref="I7" si="2">E7*0.1</f>
        <v>26620</v>
      </c>
      <c r="J7" s="899"/>
      <c r="K7" s="899"/>
      <c r="L7" s="900"/>
      <c r="M7" s="901">
        <f t="shared" si="0"/>
        <v>292820</v>
      </c>
      <c r="N7" s="896"/>
      <c r="O7" s="896"/>
      <c r="P7" s="902"/>
      <c r="Q7" s="26"/>
      <c r="R7" s="26"/>
      <c r="S7" s="26"/>
      <c r="T7" s="777"/>
      <c r="U7" s="100"/>
      <c r="V7" s="101"/>
      <c r="W7" s="101"/>
      <c r="X7" s="101"/>
      <c r="Y7" s="101"/>
      <c r="Z7" s="101"/>
      <c r="AA7" s="101"/>
      <c r="AB7" s="101"/>
      <c r="AC7" s="101"/>
      <c r="AD7" s="101"/>
      <c r="AE7" s="101"/>
      <c r="AF7" s="1005"/>
      <c r="AG7" s="1005"/>
      <c r="AH7" s="1005"/>
      <c r="AI7" s="1006"/>
      <c r="AJ7" s="903" t="s">
        <v>364</v>
      </c>
      <c r="AK7" s="1001"/>
      <c r="AL7" s="1001"/>
    </row>
    <row r="8" spans="1:38" ht="34.200000000000003" thickBot="1" x14ac:dyDescent="0.5">
      <c r="A8" s="219"/>
      <c r="B8" s="800" t="s">
        <v>179</v>
      </c>
      <c r="C8" s="801"/>
      <c r="D8" s="802"/>
      <c r="E8" s="895">
        <v>900350</v>
      </c>
      <c r="F8" s="896"/>
      <c r="G8" s="896"/>
      <c r="H8" s="897"/>
      <c r="I8" s="898">
        <v>86075</v>
      </c>
      <c r="J8" s="899"/>
      <c r="K8" s="899"/>
      <c r="L8" s="900"/>
      <c r="M8" s="901">
        <f t="shared" si="0"/>
        <v>986425</v>
      </c>
      <c r="N8" s="896"/>
      <c r="O8" s="896"/>
      <c r="P8" s="902"/>
      <c r="Q8" s="930">
        <f>Q10-Q5</f>
        <v>4954610.700000003</v>
      </c>
      <c r="R8" s="931"/>
      <c r="S8" s="932"/>
      <c r="T8" s="777"/>
      <c r="U8" s="100"/>
      <c r="V8" s="101"/>
      <c r="W8" s="101"/>
      <c r="X8" s="101"/>
      <c r="Y8" s="101"/>
      <c r="Z8" s="101"/>
      <c r="AA8" s="101"/>
      <c r="AB8" s="101"/>
      <c r="AC8" s="101"/>
      <c r="AD8" s="101"/>
      <c r="AE8" s="101"/>
      <c r="AF8" s="1005"/>
      <c r="AG8" s="1005"/>
      <c r="AH8" s="1005"/>
      <c r="AI8" s="1006"/>
      <c r="AJ8" s="1002">
        <f>AJ6-AF6</f>
        <v>-48735.70000000298</v>
      </c>
      <c r="AK8" s="1003"/>
      <c r="AL8" s="1004"/>
    </row>
    <row r="9" spans="1:38" ht="34.200000000000003" thickBot="1" x14ac:dyDescent="0.5">
      <c r="A9" s="219"/>
      <c r="B9" s="800" t="s">
        <v>180</v>
      </c>
      <c r="C9" s="801"/>
      <c r="D9" s="802"/>
      <c r="E9" s="895">
        <v>1340000</v>
      </c>
      <c r="F9" s="896"/>
      <c r="G9" s="896"/>
      <c r="H9" s="897"/>
      <c r="I9" s="898">
        <f>E9*0.1</f>
        <v>134000</v>
      </c>
      <c r="J9" s="899"/>
      <c r="K9" s="899"/>
      <c r="L9" s="900"/>
      <c r="M9" s="901">
        <f t="shared" si="0"/>
        <v>1474000</v>
      </c>
      <c r="N9" s="896"/>
      <c r="O9" s="896"/>
      <c r="P9" s="902"/>
      <c r="Q9" s="26"/>
      <c r="R9" s="26"/>
      <c r="S9" s="26"/>
      <c r="T9" s="777"/>
      <c r="U9" s="788" t="s">
        <v>177</v>
      </c>
      <c r="V9" s="789"/>
      <c r="W9" s="790"/>
      <c r="X9" s="921">
        <v>611600</v>
      </c>
      <c r="Y9" s="922"/>
      <c r="Z9" s="922"/>
      <c r="AA9" s="923"/>
      <c r="AB9" s="923">
        <v>57200</v>
      </c>
      <c r="AC9" s="924"/>
      <c r="AD9" s="924"/>
      <c r="AE9" s="925"/>
      <c r="AF9" s="939">
        <f t="shared" si="1"/>
        <v>668800</v>
      </c>
      <c r="AG9" s="940"/>
      <c r="AH9" s="940"/>
      <c r="AI9" s="941"/>
      <c r="AJ9" s="98"/>
      <c r="AK9" s="97"/>
      <c r="AL9" s="97"/>
    </row>
    <row r="10" spans="1:38" ht="33.6" x14ac:dyDescent="0.45">
      <c r="A10" s="219"/>
      <c r="B10" s="820" t="s">
        <v>193</v>
      </c>
      <c r="C10" s="821"/>
      <c r="D10" s="822"/>
      <c r="E10" s="895">
        <v>1330000</v>
      </c>
      <c r="F10" s="896"/>
      <c r="G10" s="896"/>
      <c r="H10" s="897"/>
      <c r="I10" s="898">
        <f>E10*0.1</f>
        <v>133000</v>
      </c>
      <c r="J10" s="899"/>
      <c r="K10" s="899"/>
      <c r="L10" s="900"/>
      <c r="M10" s="909">
        <f>E10+I10+E11</f>
        <v>1483830</v>
      </c>
      <c r="N10" s="910"/>
      <c r="O10" s="910"/>
      <c r="P10" s="911"/>
      <c r="Q10" s="903">
        <f>M3+M4+M5+M6+M7+M8+M9+M10</f>
        <v>92044610.700000003</v>
      </c>
      <c r="R10" s="904"/>
      <c r="S10" s="905"/>
      <c r="T10" s="777"/>
      <c r="U10" s="800" t="s">
        <v>178</v>
      </c>
      <c r="V10" s="801"/>
      <c r="W10" s="802"/>
      <c r="X10" s="895">
        <v>266200</v>
      </c>
      <c r="Y10" s="896"/>
      <c r="Z10" s="896"/>
      <c r="AA10" s="897"/>
      <c r="AB10" s="898">
        <f t="shared" ref="AB10" si="3">X10*0.1</f>
        <v>26620</v>
      </c>
      <c r="AC10" s="899"/>
      <c r="AD10" s="899"/>
      <c r="AE10" s="900"/>
      <c r="AF10" s="942">
        <f t="shared" si="1"/>
        <v>292820</v>
      </c>
      <c r="AG10" s="943"/>
      <c r="AH10" s="943"/>
      <c r="AI10" s="944"/>
      <c r="AJ10" s="26"/>
      <c r="AK10" s="26"/>
      <c r="AL10" s="26"/>
    </row>
    <row r="11" spans="1:38" ht="34.200000000000003" thickBot="1" x14ac:dyDescent="0.5">
      <c r="A11" s="219"/>
      <c r="B11" s="823"/>
      <c r="C11" s="824"/>
      <c r="D11" s="825"/>
      <c r="E11" s="915">
        <v>20830</v>
      </c>
      <c r="F11" s="916"/>
      <c r="G11" s="916"/>
      <c r="H11" s="917"/>
      <c r="I11" s="918" t="s">
        <v>207</v>
      </c>
      <c r="J11" s="919"/>
      <c r="K11" s="919"/>
      <c r="L11" s="920"/>
      <c r="M11" s="912"/>
      <c r="N11" s="913"/>
      <c r="O11" s="913"/>
      <c r="P11" s="914"/>
      <c r="Q11" s="906"/>
      <c r="R11" s="907"/>
      <c r="S11" s="908"/>
      <c r="T11" s="777"/>
      <c r="U11" s="800" t="s">
        <v>179</v>
      </c>
      <c r="V11" s="801"/>
      <c r="W11" s="802"/>
      <c r="X11" s="895">
        <v>900350</v>
      </c>
      <c r="Y11" s="896"/>
      <c r="Z11" s="896"/>
      <c r="AA11" s="897"/>
      <c r="AB11" s="898">
        <v>86075</v>
      </c>
      <c r="AC11" s="899"/>
      <c r="AD11" s="899"/>
      <c r="AE11" s="900"/>
      <c r="AF11" s="942">
        <f t="shared" si="1"/>
        <v>986425</v>
      </c>
      <c r="AG11" s="943"/>
      <c r="AH11" s="943"/>
      <c r="AI11" s="944"/>
      <c r="AJ11" s="26"/>
      <c r="AK11" s="26"/>
      <c r="AL11" s="26"/>
    </row>
    <row r="12" spans="1:38" ht="34.200000000000003" thickBot="1" x14ac:dyDescent="0.45">
      <c r="A12" s="175"/>
      <c r="B12" s="205" t="s">
        <v>288</v>
      </c>
      <c r="C12" s="206"/>
      <c r="D12" s="207"/>
      <c r="E12" s="759">
        <v>32836653</v>
      </c>
      <c r="F12" s="558"/>
      <c r="G12" s="558"/>
      <c r="H12" s="755"/>
      <c r="I12" s="755">
        <f>E12*0.1</f>
        <v>3283665.3000000003</v>
      </c>
      <c r="J12" s="756"/>
      <c r="K12" s="756"/>
      <c r="L12" s="757"/>
      <c r="M12" s="557">
        <f>E12+I12</f>
        <v>36120318.299999997</v>
      </c>
      <c r="N12" s="558"/>
      <c r="O12" s="558"/>
      <c r="P12" s="559"/>
      <c r="Q12" s="26"/>
      <c r="R12" s="26"/>
      <c r="S12" s="26"/>
      <c r="T12" s="777"/>
      <c r="U12" s="800" t="s">
        <v>180</v>
      </c>
      <c r="V12" s="801"/>
      <c r="W12" s="802"/>
      <c r="X12" s="895">
        <v>1340000</v>
      </c>
      <c r="Y12" s="896"/>
      <c r="Z12" s="896"/>
      <c r="AA12" s="897"/>
      <c r="AB12" s="898">
        <f>X12*0.1</f>
        <v>134000</v>
      </c>
      <c r="AC12" s="899"/>
      <c r="AD12" s="899"/>
      <c r="AE12" s="900"/>
      <c r="AF12" s="942">
        <f t="shared" si="1"/>
        <v>1474000</v>
      </c>
      <c r="AG12" s="943"/>
      <c r="AH12" s="943"/>
      <c r="AI12" s="944"/>
      <c r="AJ12" s="982" t="s">
        <v>339</v>
      </c>
      <c r="AK12" s="983"/>
      <c r="AL12" s="983"/>
    </row>
    <row r="13" spans="1:38" ht="33.6" x14ac:dyDescent="0.45">
      <c r="A13" s="174" t="s">
        <v>170</v>
      </c>
      <c r="B13" s="220"/>
      <c r="C13" s="221"/>
      <c r="D13" s="222"/>
      <c r="E13" s="578">
        <v>52389194</v>
      </c>
      <c r="F13" s="579"/>
      <c r="G13" s="579"/>
      <c r="H13" s="580"/>
      <c r="I13" s="580">
        <f>E13*0.1</f>
        <v>5238919.4000000004</v>
      </c>
      <c r="J13" s="581"/>
      <c r="K13" s="581"/>
      <c r="L13" s="582"/>
      <c r="M13" s="583">
        <f>E13+I13</f>
        <v>57628113.399999999</v>
      </c>
      <c r="N13" s="584"/>
      <c r="O13" s="584"/>
      <c r="P13" s="585"/>
      <c r="Q13" s="91"/>
      <c r="R13" s="91"/>
      <c r="S13" s="91"/>
      <c r="T13" s="777"/>
      <c r="U13" s="820" t="s">
        <v>193</v>
      </c>
      <c r="V13" s="821"/>
      <c r="W13" s="822"/>
      <c r="X13" s="895">
        <v>1330000</v>
      </c>
      <c r="Y13" s="896"/>
      <c r="Z13" s="896"/>
      <c r="AA13" s="897"/>
      <c r="AB13" s="898">
        <f>X13*0.1</f>
        <v>133000</v>
      </c>
      <c r="AC13" s="899"/>
      <c r="AD13" s="899"/>
      <c r="AE13" s="900"/>
      <c r="AF13" s="945">
        <f>X13+AB13+X14</f>
        <v>1483830</v>
      </c>
      <c r="AG13" s="946"/>
      <c r="AH13" s="946"/>
      <c r="AI13" s="947"/>
      <c r="AJ13" s="903">
        <f>AF6+AF15</f>
        <v>92044610.700000003</v>
      </c>
      <c r="AK13" s="904"/>
      <c r="AL13" s="905"/>
    </row>
    <row r="14" spans="1:38" ht="34.200000000000003" customHeight="1" thickBot="1" x14ac:dyDescent="0.5">
      <c r="A14" s="175"/>
      <c r="B14" s="587"/>
      <c r="C14" s="588"/>
      <c r="D14" s="589"/>
      <c r="E14" s="590">
        <v>5000000</v>
      </c>
      <c r="F14" s="591"/>
      <c r="G14" s="591"/>
      <c r="H14" s="592"/>
      <c r="I14" s="590">
        <f>E14*0.1</f>
        <v>500000</v>
      </c>
      <c r="J14" s="591"/>
      <c r="K14" s="591"/>
      <c r="L14" s="593"/>
      <c r="M14" s="594">
        <f>E14+I14</f>
        <v>5500000</v>
      </c>
      <c r="N14" s="591"/>
      <c r="O14" s="591"/>
      <c r="P14" s="593"/>
      <c r="Q14" s="91"/>
      <c r="R14" s="91"/>
      <c r="S14" s="91"/>
      <c r="T14" s="777"/>
      <c r="U14" s="823"/>
      <c r="V14" s="824"/>
      <c r="W14" s="825"/>
      <c r="X14" s="915">
        <v>20830</v>
      </c>
      <c r="Y14" s="916"/>
      <c r="Z14" s="916"/>
      <c r="AA14" s="917"/>
      <c r="AB14" s="918" t="s">
        <v>207</v>
      </c>
      <c r="AC14" s="919"/>
      <c r="AD14" s="919"/>
      <c r="AE14" s="920"/>
      <c r="AF14" s="948"/>
      <c r="AG14" s="949"/>
      <c r="AH14" s="949"/>
      <c r="AI14" s="950"/>
      <c r="AJ14" s="906"/>
      <c r="AK14" s="907"/>
      <c r="AL14" s="908"/>
    </row>
    <row r="15" spans="1:38" ht="34.200000000000003" thickBot="1" x14ac:dyDescent="0.5">
      <c r="A15" s="35"/>
      <c r="B15" s="61"/>
      <c r="C15" s="40"/>
      <c r="D15" s="566">
        <f>SUM(E3:E14)</f>
        <v>173911860</v>
      </c>
      <c r="E15" s="392"/>
      <c r="F15" s="392"/>
      <c r="G15" s="392"/>
      <c r="H15" s="567"/>
      <c r="I15" s="392">
        <f>SUM(I3:I14)</f>
        <v>17381182.399999999</v>
      </c>
      <c r="J15" s="392"/>
      <c r="K15" s="392"/>
      <c r="L15" s="393"/>
      <c r="M15" s="557"/>
      <c r="N15" s="558"/>
      <c r="O15" s="558"/>
      <c r="P15" s="559"/>
      <c r="Q15" s="26"/>
      <c r="R15" s="26"/>
      <c r="S15" s="26"/>
      <c r="T15" s="777"/>
      <c r="U15" s="984" t="s">
        <v>338</v>
      </c>
      <c r="V15" s="985"/>
      <c r="W15" s="985"/>
      <c r="X15" s="985"/>
      <c r="Y15" s="985"/>
      <c r="Z15" s="985"/>
      <c r="AA15" s="985"/>
      <c r="AB15" s="985"/>
      <c r="AC15" s="985"/>
      <c r="AD15" s="985"/>
      <c r="AE15" s="986"/>
      <c r="AF15" s="977">
        <f>SUM(AF9:AF14)</f>
        <v>4905875</v>
      </c>
      <c r="AG15" s="978"/>
      <c r="AH15" s="978"/>
      <c r="AI15" s="979"/>
      <c r="AJ15" s="99"/>
      <c r="AK15" s="99"/>
      <c r="AL15" s="99"/>
    </row>
    <row r="16" spans="1:38" ht="33.6" x14ac:dyDescent="0.45">
      <c r="T16" s="777"/>
      <c r="U16" s="854" t="s">
        <v>288</v>
      </c>
      <c r="V16" s="855"/>
      <c r="W16" s="856"/>
      <c r="X16" s="974">
        <v>32836653</v>
      </c>
      <c r="Y16" s="975"/>
      <c r="Z16" s="975"/>
      <c r="AA16" s="976"/>
      <c r="AB16" s="976">
        <f>X16*0.1</f>
        <v>3283665.3000000003</v>
      </c>
      <c r="AC16" s="987"/>
      <c r="AD16" s="987"/>
      <c r="AE16" s="988"/>
      <c r="AF16" s="980">
        <f>X16+AB16</f>
        <v>36120318.299999997</v>
      </c>
      <c r="AG16" s="975"/>
      <c r="AH16" s="975"/>
      <c r="AI16" s="981"/>
      <c r="AJ16" s="989">
        <f>AF16+AF17</f>
        <v>40093553.312999994</v>
      </c>
      <c r="AK16" s="990"/>
      <c r="AL16" s="991"/>
    </row>
    <row r="17" spans="20:38" ht="34.200000000000003" thickBot="1" x14ac:dyDescent="0.5">
      <c r="T17" s="778"/>
      <c r="U17" s="885" t="s">
        <v>340</v>
      </c>
      <c r="V17" s="886"/>
      <c r="W17" s="887"/>
      <c r="X17" s="951">
        <f>AF16*0.1</f>
        <v>3612031.83</v>
      </c>
      <c r="Y17" s="952"/>
      <c r="Z17" s="952"/>
      <c r="AA17" s="953"/>
      <c r="AB17" s="953">
        <f>X17*0.1</f>
        <v>361203.18300000002</v>
      </c>
      <c r="AC17" s="954"/>
      <c r="AD17" s="954"/>
      <c r="AE17" s="955"/>
      <c r="AF17" s="956">
        <f>X17+AB17</f>
        <v>3973235.0130000003</v>
      </c>
      <c r="AG17" s="952"/>
      <c r="AH17" s="952"/>
      <c r="AI17" s="957"/>
      <c r="AJ17" s="992"/>
      <c r="AK17" s="993"/>
      <c r="AL17" s="994"/>
    </row>
    <row r="18" spans="20:38" ht="33.6" x14ac:dyDescent="0.45">
      <c r="T18" s="845" t="s">
        <v>170</v>
      </c>
      <c r="U18" s="958"/>
      <c r="V18" s="959"/>
      <c r="W18" s="960"/>
      <c r="X18" s="961">
        <v>52389194</v>
      </c>
      <c r="Y18" s="962"/>
      <c r="Z18" s="962"/>
      <c r="AA18" s="963"/>
      <c r="AB18" s="963">
        <f>X18*0.1</f>
        <v>5238919.4000000004</v>
      </c>
      <c r="AC18" s="964"/>
      <c r="AD18" s="964"/>
      <c r="AE18" s="965"/>
      <c r="AF18" s="966">
        <f>X18+AB18</f>
        <v>57628113.399999999</v>
      </c>
      <c r="AG18" s="962"/>
      <c r="AH18" s="962"/>
      <c r="AI18" s="967"/>
      <c r="AJ18" s="968">
        <f>AF18+AF19</f>
        <v>63128113.399999999</v>
      </c>
      <c r="AK18" s="969"/>
      <c r="AL18" s="970"/>
    </row>
    <row r="19" spans="20:38" ht="34.200000000000003" thickBot="1" x14ac:dyDescent="0.5">
      <c r="T19" s="846"/>
      <c r="U19" s="1007"/>
      <c r="V19" s="1008"/>
      <c r="W19" s="1009"/>
      <c r="X19" s="1010">
        <v>5000000</v>
      </c>
      <c r="Y19" s="1011"/>
      <c r="Z19" s="1011"/>
      <c r="AA19" s="1012"/>
      <c r="AB19" s="1010">
        <f>X19*0.1</f>
        <v>500000</v>
      </c>
      <c r="AC19" s="1011"/>
      <c r="AD19" s="1011"/>
      <c r="AE19" s="1013"/>
      <c r="AF19" s="1014">
        <f>X19+AB19</f>
        <v>5500000</v>
      </c>
      <c r="AG19" s="1011"/>
      <c r="AH19" s="1011"/>
      <c r="AI19" s="1013"/>
      <c r="AJ19" s="971"/>
      <c r="AK19" s="972"/>
      <c r="AL19" s="973"/>
    </row>
    <row r="20" spans="20:38" ht="34.200000000000003" thickBot="1" x14ac:dyDescent="0.5">
      <c r="U20" s="61"/>
      <c r="V20" s="40"/>
      <c r="W20" s="557">
        <f>SUM(X3:X19)</f>
        <v>177523891.82999998</v>
      </c>
      <c r="X20" s="558"/>
      <c r="Y20" s="558"/>
      <c r="Z20" s="558"/>
      <c r="AA20" s="755"/>
      <c r="AB20" s="558">
        <f>SUM(AB3:AB19)</f>
        <v>17742385.583000001</v>
      </c>
      <c r="AC20" s="558"/>
      <c r="AD20" s="558"/>
      <c r="AE20" s="559"/>
      <c r="AF20" s="557"/>
      <c r="AG20" s="558"/>
      <c r="AH20" s="558"/>
      <c r="AI20" s="559"/>
    </row>
  </sheetData>
  <mergeCells count="124">
    <mergeCell ref="AJ18:AL19"/>
    <mergeCell ref="T18:T19"/>
    <mergeCell ref="U16:W16"/>
    <mergeCell ref="X16:AA16"/>
    <mergeCell ref="T3:T17"/>
    <mergeCell ref="AF15:AI15"/>
    <mergeCell ref="AF16:AI16"/>
    <mergeCell ref="AJ12:AL12"/>
    <mergeCell ref="U15:AE15"/>
    <mergeCell ref="AB16:AE16"/>
    <mergeCell ref="AJ16:AL17"/>
    <mergeCell ref="AF6:AI6"/>
    <mergeCell ref="AJ5:AL5"/>
    <mergeCell ref="AJ6:AL6"/>
    <mergeCell ref="AJ7:AL7"/>
    <mergeCell ref="AJ8:AL8"/>
    <mergeCell ref="AF7:AI8"/>
    <mergeCell ref="U19:W19"/>
    <mergeCell ref="X19:AA19"/>
    <mergeCell ref="AB19:AE19"/>
    <mergeCell ref="AF19:AI19"/>
    <mergeCell ref="U12:W12"/>
    <mergeCell ref="X12:AA12"/>
    <mergeCell ref="AB12:AE12"/>
    <mergeCell ref="W20:AA20"/>
    <mergeCell ref="AB20:AE20"/>
    <mergeCell ref="AF20:AI20"/>
    <mergeCell ref="AB14:AE14"/>
    <mergeCell ref="U17:W17"/>
    <mergeCell ref="X17:AA17"/>
    <mergeCell ref="AB17:AE17"/>
    <mergeCell ref="AF17:AI17"/>
    <mergeCell ref="U18:W18"/>
    <mergeCell ref="X18:AA18"/>
    <mergeCell ref="AB18:AE18"/>
    <mergeCell ref="AF18:AI18"/>
    <mergeCell ref="AF12:AI12"/>
    <mergeCell ref="U13:W14"/>
    <mergeCell ref="X13:AA13"/>
    <mergeCell ref="AB13:AE13"/>
    <mergeCell ref="AF13:AI14"/>
    <mergeCell ref="AJ13:AL14"/>
    <mergeCell ref="AB10:AE10"/>
    <mergeCell ref="AF10:AI10"/>
    <mergeCell ref="U11:W11"/>
    <mergeCell ref="X11:AA11"/>
    <mergeCell ref="AB11:AE11"/>
    <mergeCell ref="AF11:AI11"/>
    <mergeCell ref="U10:W10"/>
    <mergeCell ref="X10:AA10"/>
    <mergeCell ref="X14:AA14"/>
    <mergeCell ref="AJ4:AL4"/>
    <mergeCell ref="U5:W5"/>
    <mergeCell ref="X5:AA5"/>
    <mergeCell ref="AB5:AE5"/>
    <mergeCell ref="AF5:AI5"/>
    <mergeCell ref="U9:W9"/>
    <mergeCell ref="X9:AA9"/>
    <mergeCell ref="AB9:AE9"/>
    <mergeCell ref="AF9:AI9"/>
    <mergeCell ref="AB3:AE3"/>
    <mergeCell ref="AF3:AI3"/>
    <mergeCell ref="U4:W4"/>
    <mergeCell ref="X4:AA4"/>
    <mergeCell ref="AB4:AE4"/>
    <mergeCell ref="AF4:AI4"/>
    <mergeCell ref="Q4:S4"/>
    <mergeCell ref="Q5:S6"/>
    <mergeCell ref="Q8:S8"/>
    <mergeCell ref="U3:W3"/>
    <mergeCell ref="X3:AA3"/>
    <mergeCell ref="U6:AE6"/>
    <mergeCell ref="B14:D14"/>
    <mergeCell ref="E14:H14"/>
    <mergeCell ref="I14:L14"/>
    <mergeCell ref="M14:P14"/>
    <mergeCell ref="D15:H15"/>
    <mergeCell ref="I15:L15"/>
    <mergeCell ref="M15:P15"/>
    <mergeCell ref="B12:D12"/>
    <mergeCell ref="E12:H12"/>
    <mergeCell ref="I12:L12"/>
    <mergeCell ref="M12:P12"/>
    <mergeCell ref="A13:A14"/>
    <mergeCell ref="B13:D13"/>
    <mergeCell ref="E13:H13"/>
    <mergeCell ref="I13:L13"/>
    <mergeCell ref="M13:P13"/>
    <mergeCell ref="B9:D9"/>
    <mergeCell ref="E9:H9"/>
    <mergeCell ref="I9:L9"/>
    <mergeCell ref="M9:P9"/>
    <mergeCell ref="B10:D11"/>
    <mergeCell ref="E10:H10"/>
    <mergeCell ref="I10:L10"/>
    <mergeCell ref="M10:P11"/>
    <mergeCell ref="E11:H11"/>
    <mergeCell ref="I11:L11"/>
    <mergeCell ref="A3:A12"/>
    <mergeCell ref="B3:D3"/>
    <mergeCell ref="E3:H3"/>
    <mergeCell ref="I3:L3"/>
    <mergeCell ref="M3:P3"/>
    <mergeCell ref="B4:D4"/>
    <mergeCell ref="E4:H4"/>
    <mergeCell ref="I4:L4"/>
    <mergeCell ref="M4:P4"/>
    <mergeCell ref="E7:H7"/>
    <mergeCell ref="I7:L7"/>
    <mergeCell ref="M7:P7"/>
    <mergeCell ref="B8:D8"/>
    <mergeCell ref="E8:H8"/>
    <mergeCell ref="I8:L8"/>
    <mergeCell ref="M8:P8"/>
    <mergeCell ref="Q10:S11"/>
    <mergeCell ref="B5:D5"/>
    <mergeCell ref="E5:H5"/>
    <mergeCell ref="I5:L5"/>
    <mergeCell ref="M5:P5"/>
    <mergeCell ref="B6:D6"/>
    <mergeCell ref="E6:H6"/>
    <mergeCell ref="I6:L6"/>
    <mergeCell ref="M6:P6"/>
    <mergeCell ref="B7:D7"/>
  </mergeCells>
  <phoneticPr fontId="1"/>
  <pageMargins left="0.16" right="0.16" top="0.25" bottom="0.16" header="0.3" footer="0.3"/>
  <pageSetup paperSize="1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73E70-E4B2-4460-9CA2-AECEACB8EF6B}">
  <sheetPr codeName="Sheet5"/>
  <dimension ref="A1:E27"/>
  <sheetViews>
    <sheetView zoomScale="66" zoomScaleNormal="66" workbookViewId="0">
      <selection sqref="A1:E3"/>
    </sheetView>
  </sheetViews>
  <sheetFormatPr defaultRowHeight="20.399999999999999" customHeight="1" x14ac:dyDescent="0.45"/>
  <cols>
    <col min="1" max="16384" width="8.796875" style="24"/>
  </cols>
  <sheetData>
    <row r="1" spans="1:5" ht="20.399999999999999" customHeight="1" x14ac:dyDescent="0.45">
      <c r="A1" s="1015" t="s">
        <v>224</v>
      </c>
      <c r="B1" s="1015"/>
      <c r="C1" s="1015"/>
      <c r="D1" s="1015"/>
      <c r="E1" s="1015"/>
    </row>
    <row r="2" spans="1:5" ht="20.399999999999999" customHeight="1" x14ac:dyDescent="0.45">
      <c r="A2" s="1015"/>
      <c r="B2" s="1015"/>
      <c r="C2" s="1015"/>
      <c r="D2" s="1015"/>
      <c r="E2" s="1015"/>
    </row>
    <row r="3" spans="1:5" ht="20.399999999999999" customHeight="1" x14ac:dyDescent="0.45">
      <c r="A3" s="1015"/>
      <c r="B3" s="1015"/>
      <c r="C3" s="1015"/>
      <c r="D3" s="1015"/>
      <c r="E3" s="1015"/>
    </row>
    <row r="4" spans="1:5" ht="20.399999999999999" customHeight="1" x14ac:dyDescent="0.45">
      <c r="A4" s="1017" t="s">
        <v>223</v>
      </c>
      <c r="B4" s="1017"/>
      <c r="C4" s="1017"/>
      <c r="D4" s="1016" t="s">
        <v>222</v>
      </c>
      <c r="E4" s="1016"/>
    </row>
    <row r="5" spans="1:5" ht="20.399999999999999" customHeight="1" x14ac:dyDescent="0.45">
      <c r="A5" s="1017"/>
      <c r="B5" s="1017"/>
      <c r="C5" s="1017"/>
      <c r="D5" s="1016"/>
      <c r="E5" s="1016"/>
    </row>
    <row r="6" spans="1:5" ht="20.399999999999999" customHeight="1" x14ac:dyDescent="0.45">
      <c r="A6" s="1017"/>
      <c r="B6" s="1017"/>
      <c r="C6" s="1017"/>
      <c r="D6" s="1016"/>
      <c r="E6" s="1016"/>
    </row>
    <row r="7" spans="1:5" ht="20.399999999999999" customHeight="1" x14ac:dyDescent="0.45">
      <c r="A7" s="1017"/>
      <c r="B7" s="1017"/>
      <c r="C7" s="1017"/>
      <c r="D7" s="1016"/>
      <c r="E7" s="1016"/>
    </row>
    <row r="8" spans="1:5" ht="20.399999999999999" customHeight="1" x14ac:dyDescent="0.45">
      <c r="A8" s="1017"/>
      <c r="B8" s="1017"/>
      <c r="C8" s="1017"/>
      <c r="D8" s="1016"/>
      <c r="E8" s="1016"/>
    </row>
    <row r="9" spans="1:5" ht="20.399999999999999" customHeight="1" x14ac:dyDescent="0.45">
      <c r="A9" s="1017"/>
      <c r="B9" s="1017"/>
      <c r="C9" s="1017"/>
      <c r="D9" s="1016"/>
      <c r="E9" s="1016"/>
    </row>
    <row r="10" spans="1:5" ht="20.399999999999999" customHeight="1" x14ac:dyDescent="0.45">
      <c r="A10" s="1017"/>
      <c r="B10" s="1017"/>
      <c r="C10" s="1017"/>
      <c r="D10" s="1016"/>
      <c r="E10" s="1016"/>
    </row>
    <row r="11" spans="1:5" ht="20.399999999999999" customHeight="1" x14ac:dyDescent="0.45">
      <c r="A11" s="1017"/>
      <c r="B11" s="1017"/>
      <c r="C11" s="1017"/>
      <c r="D11" s="1016"/>
      <c r="E11" s="1016"/>
    </row>
    <row r="12" spans="1:5" ht="20.399999999999999" customHeight="1" x14ac:dyDescent="0.45">
      <c r="A12" s="1017"/>
      <c r="B12" s="1017"/>
      <c r="C12" s="1017"/>
      <c r="D12" s="1016"/>
      <c r="E12" s="1016"/>
    </row>
    <row r="13" spans="1:5" ht="20.399999999999999" customHeight="1" x14ac:dyDescent="0.45">
      <c r="A13" s="1017"/>
      <c r="B13" s="1017"/>
      <c r="C13" s="1017"/>
      <c r="D13" s="1016"/>
      <c r="E13" s="1016"/>
    </row>
    <row r="14" spans="1:5" ht="20.399999999999999" customHeight="1" x14ac:dyDescent="0.45">
      <c r="A14" s="1017"/>
      <c r="B14" s="1017"/>
      <c r="C14" s="1017"/>
      <c r="D14" s="1016"/>
      <c r="E14" s="1016"/>
    </row>
    <row r="15" spans="1:5" ht="20.399999999999999" customHeight="1" x14ac:dyDescent="0.45">
      <c r="A15" s="1017"/>
      <c r="B15" s="1017"/>
      <c r="C15" s="1017"/>
      <c r="D15" s="1016"/>
      <c r="E15" s="1016"/>
    </row>
    <row r="16" spans="1:5" ht="20.399999999999999" customHeight="1" x14ac:dyDescent="0.45">
      <c r="A16" s="1017"/>
      <c r="B16" s="1017"/>
      <c r="C16" s="1017"/>
      <c r="D16" s="1016"/>
      <c r="E16" s="1016"/>
    </row>
    <row r="17" spans="1:5" ht="20.399999999999999" customHeight="1" x14ac:dyDescent="0.45">
      <c r="A17" s="1017"/>
      <c r="B17" s="1017"/>
      <c r="C17" s="1017"/>
      <c r="D17" s="1016"/>
      <c r="E17" s="1016"/>
    </row>
    <row r="18" spans="1:5" ht="20.399999999999999" customHeight="1" x14ac:dyDescent="0.45">
      <c r="A18" s="1017"/>
      <c r="B18" s="1017"/>
      <c r="C18" s="1017"/>
      <c r="D18" s="1016"/>
      <c r="E18" s="1016"/>
    </row>
    <row r="19" spans="1:5" ht="20.399999999999999" customHeight="1" x14ac:dyDescent="0.45">
      <c r="A19" s="1017"/>
      <c r="B19" s="1017"/>
      <c r="C19" s="1017"/>
      <c r="D19" s="1016"/>
      <c r="E19" s="1016"/>
    </row>
    <row r="20" spans="1:5" ht="20.399999999999999" customHeight="1" x14ac:dyDescent="0.45">
      <c r="A20" s="1017"/>
      <c r="B20" s="1017"/>
      <c r="C20" s="1017"/>
      <c r="D20" s="1016"/>
      <c r="E20" s="1016"/>
    </row>
    <row r="21" spans="1:5" ht="20.399999999999999" customHeight="1" x14ac:dyDescent="0.45">
      <c r="A21" s="1017"/>
      <c r="B21" s="1017"/>
      <c r="C21" s="1017"/>
      <c r="D21" s="1016"/>
      <c r="E21" s="1016"/>
    </row>
    <row r="22" spans="1:5" ht="20.399999999999999" customHeight="1" x14ac:dyDescent="0.45">
      <c r="A22" s="1017"/>
      <c r="B22" s="1017"/>
      <c r="C22" s="1017"/>
      <c r="D22" s="1016"/>
      <c r="E22" s="1016"/>
    </row>
    <row r="23" spans="1:5" ht="20.399999999999999" customHeight="1" x14ac:dyDescent="0.45">
      <c r="A23" s="1017"/>
      <c r="B23" s="1017"/>
      <c r="C23" s="1017"/>
      <c r="D23" s="1016"/>
      <c r="E23" s="1016"/>
    </row>
    <row r="24" spans="1:5" ht="20.399999999999999" customHeight="1" x14ac:dyDescent="0.45">
      <c r="A24" s="1017"/>
      <c r="B24" s="1017"/>
      <c r="C24" s="1017"/>
      <c r="D24" s="1016"/>
      <c r="E24" s="1016"/>
    </row>
    <row r="25" spans="1:5" ht="20.399999999999999" customHeight="1" x14ac:dyDescent="0.45">
      <c r="A25" s="1017"/>
      <c r="B25" s="1017"/>
      <c r="C25" s="1017"/>
      <c r="D25" s="1016"/>
      <c r="E25" s="1016"/>
    </row>
    <row r="26" spans="1:5" ht="20.399999999999999" customHeight="1" x14ac:dyDescent="0.45">
      <c r="A26" s="1017"/>
      <c r="B26" s="1017"/>
      <c r="C26" s="1017"/>
      <c r="D26" s="1016"/>
      <c r="E26" s="1016"/>
    </row>
    <row r="27" spans="1:5" ht="20.399999999999999" customHeight="1" x14ac:dyDescent="0.45">
      <c r="A27" s="1017"/>
      <c r="B27" s="1017"/>
      <c r="C27" s="1017"/>
      <c r="D27" s="1016"/>
      <c r="E27" s="1016"/>
    </row>
  </sheetData>
  <mergeCells count="3">
    <mergeCell ref="A1:E3"/>
    <mergeCell ref="D4:E27"/>
    <mergeCell ref="A4:C27"/>
  </mergeCells>
  <phoneticPr fontId="1"/>
  <pageMargins left="0.87" right="0.7" top="0.43" bottom="0.16" header="0.45" footer="0.3"/>
  <pageSetup paperSize="1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668C7-F0C3-44B1-B3D0-2E55013130A3}">
  <sheetPr codeName="Sheet7"/>
  <dimension ref="A2:E44"/>
  <sheetViews>
    <sheetView workbookViewId="0">
      <selection activeCell="I39" sqref="I39"/>
    </sheetView>
  </sheetViews>
  <sheetFormatPr defaultColWidth="21.59765625" defaultRowHeight="22.2" customHeight="1" x14ac:dyDescent="0.45"/>
  <cols>
    <col min="1" max="2" width="21.59765625" style="1"/>
    <col min="3" max="3" width="12.19921875" style="1" customWidth="1"/>
    <col min="4" max="16384" width="21.59765625" style="1"/>
  </cols>
  <sheetData>
    <row r="2" spans="1:5" ht="22.2" customHeight="1" x14ac:dyDescent="0.45">
      <c r="A2" s="1018" t="s">
        <v>180</v>
      </c>
      <c r="B2" s="1018"/>
      <c r="D2" s="1018" t="s">
        <v>193</v>
      </c>
      <c r="E2" s="1018"/>
    </row>
    <row r="3" spans="1:5" ht="22.2" customHeight="1" x14ac:dyDescent="0.45">
      <c r="A3" s="2" t="s">
        <v>181</v>
      </c>
      <c r="B3" s="3">
        <v>207475</v>
      </c>
      <c r="D3" s="2" t="s">
        <v>194</v>
      </c>
      <c r="E3" s="3">
        <v>125790</v>
      </c>
    </row>
    <row r="4" spans="1:5" ht="22.2" customHeight="1" x14ac:dyDescent="0.45">
      <c r="A4" s="2" t="s">
        <v>182</v>
      </c>
      <c r="B4" s="3">
        <v>207475</v>
      </c>
      <c r="D4" s="2" t="s">
        <v>195</v>
      </c>
      <c r="E4" s="3">
        <v>125790</v>
      </c>
    </row>
    <row r="5" spans="1:5" ht="22.2" customHeight="1" x14ac:dyDescent="0.45">
      <c r="A5" s="2" t="s">
        <v>183</v>
      </c>
      <c r="B5" s="3">
        <v>202555</v>
      </c>
      <c r="D5" s="2" t="s">
        <v>196</v>
      </c>
      <c r="E5" s="3">
        <v>133790</v>
      </c>
    </row>
    <row r="6" spans="1:5" ht="22.2" customHeight="1" x14ac:dyDescent="0.45">
      <c r="A6" s="2" t="s">
        <v>184</v>
      </c>
      <c r="B6" s="3">
        <v>210555</v>
      </c>
      <c r="D6" s="2" t="s">
        <v>197</v>
      </c>
      <c r="E6" s="3">
        <v>121790</v>
      </c>
    </row>
    <row r="7" spans="1:5" ht="22.2" customHeight="1" x14ac:dyDescent="0.45">
      <c r="A7" s="2" t="s">
        <v>185</v>
      </c>
      <c r="B7" s="3">
        <v>191795</v>
      </c>
      <c r="D7" s="2" t="s">
        <v>198</v>
      </c>
      <c r="E7" s="3">
        <v>134170</v>
      </c>
    </row>
    <row r="8" spans="1:5" ht="22.2" customHeight="1" x14ac:dyDescent="0.45">
      <c r="A8" s="2" t="s">
        <v>186</v>
      </c>
      <c r="B8" s="3">
        <v>187795</v>
      </c>
      <c r="D8" s="2" t="s">
        <v>199</v>
      </c>
      <c r="E8" s="3">
        <v>134170</v>
      </c>
    </row>
    <row r="9" spans="1:5" ht="22.2" customHeight="1" thickBot="1" x14ac:dyDescent="0.5">
      <c r="A9" s="2" t="s">
        <v>187</v>
      </c>
      <c r="B9" s="4">
        <v>39360</v>
      </c>
      <c r="D9" s="2" t="s">
        <v>200</v>
      </c>
      <c r="E9" s="4">
        <v>22650</v>
      </c>
    </row>
    <row r="10" spans="1:5" ht="22.2" customHeight="1" thickBot="1" x14ac:dyDescent="0.5">
      <c r="A10" s="5" t="s">
        <v>189</v>
      </c>
      <c r="B10" s="6">
        <f>SUM(B3:B9)</f>
        <v>1247010</v>
      </c>
      <c r="D10" s="2" t="s">
        <v>201</v>
      </c>
      <c r="E10" s="3">
        <v>101700</v>
      </c>
    </row>
    <row r="11" spans="1:5" ht="22.2" customHeight="1" thickBot="1" x14ac:dyDescent="0.5">
      <c r="A11" s="2" t="s">
        <v>188</v>
      </c>
      <c r="B11" s="7">
        <v>124701</v>
      </c>
      <c r="D11" s="2" t="s">
        <v>202</v>
      </c>
      <c r="E11" s="3">
        <v>54000</v>
      </c>
    </row>
    <row r="12" spans="1:5" ht="22.2" customHeight="1" thickBot="1" x14ac:dyDescent="0.5">
      <c r="A12" s="5" t="s">
        <v>189</v>
      </c>
      <c r="B12" s="6">
        <f>SUM(B10:B11)</f>
        <v>1371711</v>
      </c>
      <c r="D12" s="2" t="s">
        <v>203</v>
      </c>
      <c r="E12" s="4">
        <v>80000</v>
      </c>
    </row>
    <row r="13" spans="1:5" ht="22.2" customHeight="1" thickBot="1" x14ac:dyDescent="0.5">
      <c r="A13" s="8" t="s">
        <v>190</v>
      </c>
      <c r="B13" s="9">
        <v>-1711</v>
      </c>
      <c r="D13" s="2" t="s">
        <v>204</v>
      </c>
      <c r="E13" s="3">
        <v>102000</v>
      </c>
    </row>
    <row r="14" spans="1:5" ht="22.2" customHeight="1" thickBot="1" x14ac:dyDescent="0.5">
      <c r="A14" s="8" t="s">
        <v>191</v>
      </c>
      <c r="B14" s="10">
        <f>SUM(B12:B13)</f>
        <v>1370000</v>
      </c>
      <c r="D14" s="2" t="s">
        <v>205</v>
      </c>
      <c r="E14" s="7">
        <v>80000</v>
      </c>
    </row>
    <row r="15" spans="1:5" ht="22.2" customHeight="1" thickBot="1" x14ac:dyDescent="0.5">
      <c r="A15" s="8" t="s">
        <v>45</v>
      </c>
      <c r="B15" s="11">
        <f>B14*0.1</f>
        <v>137000</v>
      </c>
      <c r="D15" s="12" t="s">
        <v>189</v>
      </c>
      <c r="E15" s="6">
        <f>SUM(E3:E14)</f>
        <v>1215850</v>
      </c>
    </row>
    <row r="16" spans="1:5" ht="22.2" customHeight="1" thickBot="1" x14ac:dyDescent="0.5">
      <c r="A16" s="8" t="s">
        <v>192</v>
      </c>
      <c r="B16" s="7">
        <v>20830</v>
      </c>
      <c r="D16" s="2" t="s">
        <v>188</v>
      </c>
      <c r="E16" s="7">
        <f>E15*0.1</f>
        <v>121585</v>
      </c>
    </row>
    <row r="17" spans="1:5" ht="22.2" customHeight="1" thickBot="1" x14ac:dyDescent="0.5">
      <c r="A17" s="8" t="s">
        <v>173</v>
      </c>
      <c r="B17" s="6">
        <f>SUM(B14:B16)</f>
        <v>1527830</v>
      </c>
      <c r="D17" s="13" t="s">
        <v>189</v>
      </c>
      <c r="E17" s="6">
        <f>SUM(E15:E16)</f>
        <v>1337435</v>
      </c>
    </row>
    <row r="18" spans="1:5" ht="22.2" customHeight="1" thickBot="1" x14ac:dyDescent="0.5">
      <c r="B18" s="14"/>
      <c r="D18" s="8" t="s">
        <v>190</v>
      </c>
      <c r="E18" s="9">
        <v>-7435</v>
      </c>
    </row>
    <row r="19" spans="1:5" ht="22.2" customHeight="1" thickBot="1" x14ac:dyDescent="0.5">
      <c r="A19" s="15" t="s">
        <v>206</v>
      </c>
      <c r="B19" s="3">
        <v>860750</v>
      </c>
      <c r="D19" s="8" t="s">
        <v>191</v>
      </c>
      <c r="E19" s="10">
        <f>SUM(E17:E18)</f>
        <v>1330000</v>
      </c>
    </row>
    <row r="20" spans="1:5" ht="22.2" customHeight="1" thickBot="1" x14ac:dyDescent="0.5">
      <c r="A20" s="12" t="s">
        <v>45</v>
      </c>
      <c r="B20" s="3">
        <f>B19*0.1</f>
        <v>86075</v>
      </c>
      <c r="D20" s="8" t="s">
        <v>45</v>
      </c>
      <c r="E20" s="11">
        <f>E19*0.1</f>
        <v>133000</v>
      </c>
    </row>
    <row r="21" spans="1:5" ht="22.2" customHeight="1" thickBot="1" x14ac:dyDescent="0.5">
      <c r="A21" s="15" t="s">
        <v>207</v>
      </c>
      <c r="B21" s="3">
        <v>39600</v>
      </c>
      <c r="D21" s="8" t="s">
        <v>173</v>
      </c>
      <c r="E21" s="6">
        <f>SUM(E19:E20)</f>
        <v>1463000</v>
      </c>
    </row>
    <row r="22" spans="1:5" ht="22.2" customHeight="1" thickBot="1" x14ac:dyDescent="0.5">
      <c r="A22" s="19" t="s">
        <v>189</v>
      </c>
      <c r="B22" s="7">
        <f>B19+B21</f>
        <v>900350</v>
      </c>
      <c r="E22" s="14"/>
    </row>
    <row r="23" spans="1:5" ht="22.2" customHeight="1" thickBot="1" x14ac:dyDescent="0.5">
      <c r="A23" s="8" t="s">
        <v>208</v>
      </c>
      <c r="B23" s="6">
        <f>B22+B20</f>
        <v>986425</v>
      </c>
      <c r="D23" s="16" t="s">
        <v>212</v>
      </c>
      <c r="E23" s="3">
        <v>28603396</v>
      </c>
    </row>
    <row r="24" spans="1:5" ht="22.2" customHeight="1" x14ac:dyDescent="0.45">
      <c r="A24" s="12"/>
      <c r="B24" s="22"/>
      <c r="D24" s="17" t="s">
        <v>210</v>
      </c>
      <c r="E24" s="3">
        <f>E23*0.1</f>
        <v>2860339.6</v>
      </c>
    </row>
    <row r="25" spans="1:5" ht="22.2" customHeight="1" x14ac:dyDescent="0.45">
      <c r="A25" s="2" t="s">
        <v>209</v>
      </c>
      <c r="B25" s="3">
        <v>242000</v>
      </c>
      <c r="D25" s="18" t="s">
        <v>213</v>
      </c>
      <c r="E25" s="3">
        <v>-219430</v>
      </c>
    </row>
    <row r="26" spans="1:5" ht="22.2" customHeight="1" x14ac:dyDescent="0.45">
      <c r="A26" s="23" t="s">
        <v>210</v>
      </c>
      <c r="B26" s="3">
        <f>B25*0.1</f>
        <v>24200</v>
      </c>
      <c r="D26" s="20" t="s">
        <v>189</v>
      </c>
      <c r="E26" s="3">
        <f>SUM(E23:E25)</f>
        <v>31244305.600000001</v>
      </c>
    </row>
    <row r="27" spans="1:5" ht="22.2" customHeight="1" thickBot="1" x14ac:dyDescent="0.5">
      <c r="A27" s="18" t="s">
        <v>189</v>
      </c>
      <c r="B27" s="3">
        <f>SUM(B25:B26)</f>
        <v>266200</v>
      </c>
      <c r="D27" s="8" t="s">
        <v>45</v>
      </c>
      <c r="E27" s="21">
        <f>E26*0.1</f>
        <v>3124430.5600000005</v>
      </c>
    </row>
    <row r="28" spans="1:5" ht="22.2" customHeight="1" thickBot="1" x14ac:dyDescent="0.5">
      <c r="A28" s="20" t="s">
        <v>45</v>
      </c>
      <c r="B28" s="3">
        <f>B27*0.1</f>
        <v>26620</v>
      </c>
      <c r="D28" s="8" t="s">
        <v>208</v>
      </c>
      <c r="E28" s="6">
        <f>SUM(E26:E27)</f>
        <v>34368736.160000004</v>
      </c>
    </row>
    <row r="29" spans="1:5" ht="22.2" customHeight="1" thickBot="1" x14ac:dyDescent="0.5">
      <c r="A29" s="8" t="s">
        <v>208</v>
      </c>
      <c r="B29" s="6">
        <f>SUM(B27:B28)</f>
        <v>292820</v>
      </c>
    </row>
    <row r="30" spans="1:5" ht="22.2" customHeight="1" x14ac:dyDescent="0.45">
      <c r="B30" s="14"/>
      <c r="D30" s="16" t="s">
        <v>214</v>
      </c>
      <c r="E30" s="3">
        <v>2110000</v>
      </c>
    </row>
    <row r="31" spans="1:5" ht="22.2" customHeight="1" x14ac:dyDescent="0.45">
      <c r="A31" s="2" t="s">
        <v>211</v>
      </c>
      <c r="B31" s="3">
        <v>520000</v>
      </c>
      <c r="D31" s="17" t="s">
        <v>210</v>
      </c>
      <c r="E31" s="3">
        <v>350000</v>
      </c>
    </row>
    <row r="32" spans="1:5" ht="22.2" customHeight="1" x14ac:dyDescent="0.45">
      <c r="A32" s="23" t="s">
        <v>210</v>
      </c>
      <c r="B32" s="3">
        <v>52000</v>
      </c>
      <c r="D32" s="18" t="s">
        <v>213</v>
      </c>
      <c r="E32" s="3">
        <v>-187273</v>
      </c>
    </row>
    <row r="33" spans="1:5" ht="22.2" customHeight="1" x14ac:dyDescent="0.45">
      <c r="A33" s="18" t="s">
        <v>189</v>
      </c>
      <c r="B33" s="3">
        <f>SUM(B31:B32)</f>
        <v>572000</v>
      </c>
      <c r="D33" s="20" t="s">
        <v>189</v>
      </c>
      <c r="E33" s="3">
        <f>SUM(E30:E32)</f>
        <v>2272727</v>
      </c>
    </row>
    <row r="34" spans="1:5" ht="22.2" customHeight="1" thickBot="1" x14ac:dyDescent="0.5">
      <c r="A34" s="20" t="s">
        <v>45</v>
      </c>
      <c r="B34" s="3">
        <f>B33*0.1</f>
        <v>57200</v>
      </c>
      <c r="D34" s="8" t="s">
        <v>45</v>
      </c>
      <c r="E34" s="21">
        <f>E33*0.1</f>
        <v>227272.7</v>
      </c>
    </row>
    <row r="35" spans="1:5" ht="22.2" customHeight="1" thickBot="1" x14ac:dyDescent="0.5">
      <c r="A35" s="8" t="s">
        <v>207</v>
      </c>
      <c r="B35" s="7">
        <v>39600</v>
      </c>
      <c r="D35" s="8" t="s">
        <v>208</v>
      </c>
      <c r="E35" s="6">
        <f>SUM(E33:E34)</f>
        <v>2499999.7000000002</v>
      </c>
    </row>
    <row r="36" spans="1:5" ht="22.2" customHeight="1" thickBot="1" x14ac:dyDescent="0.5">
      <c r="A36" s="8" t="s">
        <v>208</v>
      </c>
      <c r="B36" s="6">
        <f>SUM(B33:B35)</f>
        <v>668800</v>
      </c>
    </row>
    <row r="37" spans="1:5" ht="22.2" customHeight="1" x14ac:dyDescent="0.45">
      <c r="D37" s="16" t="s">
        <v>215</v>
      </c>
      <c r="E37" s="3">
        <v>46696174</v>
      </c>
    </row>
    <row r="38" spans="1:5" ht="22.2" customHeight="1" x14ac:dyDescent="0.45">
      <c r="A38" s="16" t="s">
        <v>220</v>
      </c>
      <c r="B38" s="3">
        <v>28603396</v>
      </c>
      <c r="D38" s="18" t="s">
        <v>213</v>
      </c>
      <c r="E38" s="3">
        <v>-76174</v>
      </c>
    </row>
    <row r="39" spans="1:5" ht="22.2" customHeight="1" x14ac:dyDescent="0.45">
      <c r="A39" s="23" t="s">
        <v>210</v>
      </c>
      <c r="B39" s="3">
        <v>2860340</v>
      </c>
      <c r="D39" s="20" t="s">
        <v>189</v>
      </c>
      <c r="E39" s="3">
        <f>SUM(E37:E38)</f>
        <v>46620000</v>
      </c>
    </row>
    <row r="40" spans="1:5" ht="22.2" customHeight="1" thickBot="1" x14ac:dyDescent="0.5">
      <c r="A40" s="20" t="s">
        <v>213</v>
      </c>
      <c r="B40" s="3">
        <v>-219431</v>
      </c>
      <c r="D40" s="8" t="s">
        <v>45</v>
      </c>
      <c r="E40" s="21">
        <f>E39*0.1</f>
        <v>4662000</v>
      </c>
    </row>
    <row r="41" spans="1:5" ht="22.2" customHeight="1" thickBot="1" x14ac:dyDescent="0.5">
      <c r="A41" s="20" t="s">
        <v>189</v>
      </c>
      <c r="B41" s="3">
        <f>SUM(B38:B40)</f>
        <v>31244305</v>
      </c>
      <c r="D41" s="8" t="s">
        <v>208</v>
      </c>
      <c r="E41" s="6">
        <f>SUM(E39:E40)</f>
        <v>51282000</v>
      </c>
    </row>
    <row r="42" spans="1:5" ht="22.2" customHeight="1" thickBot="1" x14ac:dyDescent="0.5">
      <c r="A42" s="8" t="s">
        <v>45</v>
      </c>
      <c r="B42" s="21">
        <f>B41*0.1</f>
        <v>3124430.5</v>
      </c>
    </row>
    <row r="43" spans="1:5" ht="22.2" customHeight="1" thickBot="1" x14ac:dyDescent="0.5">
      <c r="A43" s="8" t="s">
        <v>208</v>
      </c>
      <c r="B43" s="6">
        <f>SUM(B41:B42)</f>
        <v>34368735.5</v>
      </c>
      <c r="D43" s="1019">
        <f>B35+B33+B27+B22+B14+B16+E19+E26+E33+E39+B41</f>
        <v>115880317.59999999</v>
      </c>
      <c r="E43" s="1021">
        <f>E40+E34+E27+E20+B15+B20+B28+B34+B42</f>
        <v>11578028.760000002</v>
      </c>
    </row>
    <row r="44" spans="1:5" ht="22.2" customHeight="1" thickBot="1" x14ac:dyDescent="0.5">
      <c r="D44" s="1020"/>
      <c r="E44" s="1022"/>
    </row>
  </sheetData>
  <mergeCells count="4">
    <mergeCell ref="A2:B2"/>
    <mergeCell ref="D2:E2"/>
    <mergeCell ref="D43:D44"/>
    <mergeCell ref="E43:E44"/>
  </mergeCells>
  <phoneticPr fontId="1"/>
  <pageMargins left="0.89" right="0.16" top="0.16" bottom="0.16" header="0.22" footer="0.16"/>
  <pageSetup paperSize="1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C835D-E40A-4CF2-A2BF-566186CA7020}">
  <dimension ref="A1"/>
  <sheetViews>
    <sheetView workbookViewId="0"/>
  </sheetViews>
  <sheetFormatPr defaultRowHeight="18" x14ac:dyDescent="0.45"/>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697CF-3A57-40BA-94C8-817C1A91BCA2}">
  <dimension ref="A1:I30"/>
  <sheetViews>
    <sheetView tabSelected="1" topLeftCell="A4" workbookViewId="0">
      <selection activeCell="K11" sqref="K11"/>
    </sheetView>
  </sheetViews>
  <sheetFormatPr defaultRowHeight="23.4" customHeight="1" x14ac:dyDescent="0.45"/>
  <cols>
    <col min="1" max="16384" width="8.796875" style="102"/>
  </cols>
  <sheetData>
    <row r="1" spans="1:9" ht="43.2" customHeight="1" x14ac:dyDescent="0.45">
      <c r="A1" s="1024" t="s">
        <v>363</v>
      </c>
      <c r="B1" s="1024"/>
      <c r="C1" s="1024"/>
      <c r="D1" s="1024"/>
      <c r="E1" s="1024"/>
      <c r="F1" s="1024"/>
      <c r="G1" s="1024"/>
      <c r="H1" s="1024"/>
      <c r="I1" s="1024"/>
    </row>
    <row r="2" spans="1:9" ht="23.4" customHeight="1" x14ac:dyDescent="0.45">
      <c r="A2" s="1025" t="s">
        <v>341</v>
      </c>
      <c r="B2" s="1025"/>
      <c r="C2" s="1025"/>
      <c r="D2" s="1025"/>
      <c r="E2" s="1025"/>
      <c r="F2" s="1025"/>
      <c r="G2" s="1025"/>
      <c r="H2" s="1025"/>
      <c r="I2" s="1025"/>
    </row>
    <row r="4" spans="1:9" ht="23.4" customHeight="1" thickBot="1" x14ac:dyDescent="0.25">
      <c r="A4" s="1026" t="s">
        <v>342</v>
      </c>
      <c r="B4" s="1026"/>
      <c r="C4" s="1026"/>
      <c r="D4" s="1026"/>
      <c r="E4" s="1026"/>
    </row>
    <row r="5" spans="1:9" ht="23.4" customHeight="1" x14ac:dyDescent="0.45">
      <c r="A5" s="1027" t="s">
        <v>343</v>
      </c>
      <c r="B5" s="1027"/>
      <c r="C5" s="1027"/>
      <c r="D5" s="1027"/>
      <c r="E5" s="1027"/>
    </row>
    <row r="6" spans="1:9" ht="23.4" customHeight="1" x14ac:dyDescent="0.45">
      <c r="A6" s="1023" t="s">
        <v>344</v>
      </c>
      <c r="B6" s="1023"/>
      <c r="C6" s="1023"/>
      <c r="D6" s="1023"/>
      <c r="E6" s="1023"/>
      <c r="G6" s="102" t="s">
        <v>345</v>
      </c>
    </row>
    <row r="7" spans="1:9" ht="23.4" customHeight="1" x14ac:dyDescent="0.45">
      <c r="G7" s="1023" t="s">
        <v>346</v>
      </c>
      <c r="H7" s="1023"/>
      <c r="I7" s="1023"/>
    </row>
    <row r="8" spans="1:9" ht="23.4" customHeight="1" x14ac:dyDescent="0.45">
      <c r="G8" s="1036" t="s">
        <v>347</v>
      </c>
      <c r="H8" s="1036"/>
      <c r="I8" s="1036"/>
    </row>
    <row r="9" spans="1:9" ht="15.6" customHeight="1" x14ac:dyDescent="0.45">
      <c r="B9" s="1030" t="s">
        <v>353</v>
      </c>
      <c r="C9" s="1030"/>
      <c r="D9" s="1030"/>
      <c r="G9" s="1037" t="s">
        <v>348</v>
      </c>
      <c r="H9" s="1037"/>
      <c r="I9" s="1037"/>
    </row>
    <row r="10" spans="1:9" ht="15.6" customHeight="1" x14ac:dyDescent="0.45">
      <c r="B10" s="1030"/>
      <c r="C10" s="1030"/>
      <c r="D10" s="1030"/>
      <c r="G10" s="1038" t="s">
        <v>349</v>
      </c>
      <c r="H10" s="1038"/>
      <c r="I10" s="1038"/>
    </row>
    <row r="11" spans="1:9" ht="23.4" customHeight="1" x14ac:dyDescent="0.45">
      <c r="B11" s="1031">
        <f>G26</f>
        <v>40093553.312999994</v>
      </c>
      <c r="C11" s="1032"/>
      <c r="D11" s="1032"/>
      <c r="G11" s="103" t="s">
        <v>350</v>
      </c>
      <c r="H11" s="103" t="s">
        <v>352</v>
      </c>
      <c r="I11" s="103" t="s">
        <v>351</v>
      </c>
    </row>
    <row r="12" spans="1:9" ht="23.4" customHeight="1" thickBot="1" x14ac:dyDescent="0.5">
      <c r="B12" s="1033"/>
      <c r="C12" s="1033"/>
      <c r="D12" s="1033"/>
      <c r="G12" s="1039"/>
      <c r="H12" s="1039"/>
      <c r="I12" s="1039"/>
    </row>
    <row r="13" spans="1:9" ht="23.4" customHeight="1" x14ac:dyDescent="0.45">
      <c r="G13" s="1039"/>
      <c r="H13" s="1039"/>
      <c r="I13" s="1039"/>
    </row>
    <row r="14" spans="1:9" ht="23.4" customHeight="1" thickBot="1" x14ac:dyDescent="0.5"/>
    <row r="15" spans="1:9" ht="23.4" customHeight="1" thickBot="1" x14ac:dyDescent="0.5">
      <c r="B15" s="1040" t="s">
        <v>354</v>
      </c>
      <c r="C15" s="1041"/>
      <c r="D15" s="1041"/>
      <c r="E15" s="1042"/>
      <c r="F15" s="1041" t="s">
        <v>44</v>
      </c>
      <c r="G15" s="1041"/>
      <c r="H15" s="1042"/>
    </row>
    <row r="16" spans="1:9" ht="23.4" customHeight="1" x14ac:dyDescent="0.45">
      <c r="B16" s="1043" t="s">
        <v>355</v>
      </c>
      <c r="C16" s="1044"/>
      <c r="D16" s="1044"/>
      <c r="E16" s="1045"/>
      <c r="F16" s="104"/>
      <c r="G16" s="1034">
        <v>32836653</v>
      </c>
      <c r="H16" s="1035"/>
    </row>
    <row r="17" spans="2:9" ht="23.4" customHeight="1" thickBot="1" x14ac:dyDescent="0.5">
      <c r="B17" s="1065"/>
      <c r="C17" s="1066"/>
      <c r="D17" s="1066"/>
      <c r="E17" s="1067"/>
      <c r="F17" s="108" t="s">
        <v>45</v>
      </c>
      <c r="G17" s="1068">
        <f>G16*0.1</f>
        <v>3283665.3000000003</v>
      </c>
      <c r="H17" s="1069"/>
    </row>
    <row r="18" spans="2:9" ht="23.4" customHeight="1" thickBot="1" x14ac:dyDescent="0.5">
      <c r="B18" s="1055"/>
      <c r="C18" s="1056"/>
      <c r="D18" s="1056"/>
      <c r="E18" s="1057"/>
      <c r="F18" s="109" t="s">
        <v>356</v>
      </c>
      <c r="G18" s="1070">
        <f>SUM(G16:G17)</f>
        <v>36120318.299999997</v>
      </c>
      <c r="H18" s="1064"/>
    </row>
    <row r="19" spans="2:9" ht="23.4" customHeight="1" x14ac:dyDescent="0.45">
      <c r="B19" s="1058" t="s">
        <v>357</v>
      </c>
      <c r="C19" s="1059"/>
      <c r="D19" s="1059"/>
      <c r="E19" s="1060"/>
      <c r="F19" s="105"/>
      <c r="G19" s="1028">
        <f>G18*0.1</f>
        <v>3612031.83</v>
      </c>
      <c r="H19" s="1029"/>
    </row>
    <row r="20" spans="2:9" ht="23.4" customHeight="1" thickBot="1" x14ac:dyDescent="0.5">
      <c r="B20" s="1065"/>
      <c r="C20" s="1066"/>
      <c r="D20" s="1066"/>
      <c r="E20" s="1067"/>
      <c r="F20" s="110" t="s">
        <v>45</v>
      </c>
      <c r="G20" s="1049">
        <f>G19*0.1</f>
        <v>361203.18300000002</v>
      </c>
      <c r="H20" s="1050"/>
    </row>
    <row r="21" spans="2:9" ht="23.4" customHeight="1" thickBot="1" x14ac:dyDescent="0.5">
      <c r="B21" s="1055"/>
      <c r="C21" s="1056"/>
      <c r="D21" s="1056"/>
      <c r="E21" s="1057"/>
      <c r="F21" s="109" t="s">
        <v>358</v>
      </c>
      <c r="G21" s="1051">
        <f>SUM(G19:G20)</f>
        <v>3973235.0130000003</v>
      </c>
      <c r="H21" s="1052"/>
    </row>
    <row r="22" spans="2:9" ht="23.4" customHeight="1" x14ac:dyDescent="0.45">
      <c r="B22" s="1058"/>
      <c r="C22" s="1059"/>
      <c r="D22" s="1059"/>
      <c r="E22" s="1060"/>
      <c r="F22" s="105"/>
      <c r="G22" s="1053"/>
      <c r="H22" s="1054"/>
    </row>
    <row r="23" spans="2:9" ht="23.4" customHeight="1" x14ac:dyDescent="0.45">
      <c r="B23" s="1058"/>
      <c r="C23" s="1059"/>
      <c r="D23" s="1059"/>
      <c r="E23" s="1060"/>
      <c r="F23" s="106"/>
      <c r="G23" s="1071"/>
      <c r="H23" s="1072"/>
    </row>
    <row r="24" spans="2:9" ht="23.4" customHeight="1" thickBot="1" x14ac:dyDescent="0.5">
      <c r="B24" s="1046"/>
      <c r="C24" s="1047"/>
      <c r="D24" s="1047"/>
      <c r="E24" s="1048"/>
      <c r="F24" s="107"/>
      <c r="G24" s="1073"/>
      <c r="H24" s="1074"/>
    </row>
    <row r="25" spans="2:9" ht="23.4" customHeight="1" thickBot="1" x14ac:dyDescent="0.5">
      <c r="B25" s="1025" t="s">
        <v>359</v>
      </c>
      <c r="C25" s="1025"/>
      <c r="D25" s="1025"/>
      <c r="E25" s="1025"/>
      <c r="F25" s="1025"/>
      <c r="G25" s="1075">
        <f>G17+G20</f>
        <v>3644868.4830000005</v>
      </c>
      <c r="H25" s="1076"/>
    </row>
    <row r="26" spans="2:9" ht="23.4" customHeight="1" thickBot="1" x14ac:dyDescent="0.5">
      <c r="B26" s="1062" t="s">
        <v>360</v>
      </c>
      <c r="C26" s="1062"/>
      <c r="D26" s="1062"/>
      <c r="E26" s="1062"/>
      <c r="F26" s="1062"/>
      <c r="G26" s="1063">
        <f>G18+G21</f>
        <v>40093553.312999994</v>
      </c>
      <c r="H26" s="1064"/>
    </row>
    <row r="28" spans="2:9" ht="23.4" customHeight="1" x14ac:dyDescent="0.45">
      <c r="B28" s="1023" t="s">
        <v>48</v>
      </c>
      <c r="C28" s="1023"/>
    </row>
    <row r="29" spans="2:9" ht="23.4" customHeight="1" x14ac:dyDescent="0.45">
      <c r="B29" s="1061" t="s">
        <v>361</v>
      </c>
      <c r="C29" s="1061"/>
      <c r="D29" s="1061"/>
      <c r="E29" s="1061"/>
      <c r="F29" s="1061"/>
      <c r="G29" s="1061"/>
      <c r="H29" s="1061"/>
      <c r="I29" s="1061"/>
    </row>
    <row r="30" spans="2:9" ht="23.4" customHeight="1" x14ac:dyDescent="0.45">
      <c r="B30" s="1061" t="s">
        <v>362</v>
      </c>
      <c r="C30" s="1061"/>
      <c r="D30" s="1061"/>
      <c r="E30" s="1061"/>
      <c r="F30" s="1061"/>
      <c r="G30" s="1061"/>
      <c r="H30" s="1061"/>
      <c r="I30" s="1061"/>
    </row>
  </sheetData>
  <mergeCells count="41">
    <mergeCell ref="B29:I29"/>
    <mergeCell ref="B30:I30"/>
    <mergeCell ref="B26:F26"/>
    <mergeCell ref="G26:H26"/>
    <mergeCell ref="B17:E17"/>
    <mergeCell ref="B18:E18"/>
    <mergeCell ref="G17:H17"/>
    <mergeCell ref="G18:H18"/>
    <mergeCell ref="B28:C28"/>
    <mergeCell ref="B19:E19"/>
    <mergeCell ref="B20:E20"/>
    <mergeCell ref="G23:H23"/>
    <mergeCell ref="G24:H24"/>
    <mergeCell ref="B25:F25"/>
    <mergeCell ref="G25:H25"/>
    <mergeCell ref="B23:E23"/>
    <mergeCell ref="B24:E24"/>
    <mergeCell ref="G20:H20"/>
    <mergeCell ref="G21:H21"/>
    <mergeCell ref="G22:H22"/>
    <mergeCell ref="B21:E21"/>
    <mergeCell ref="B22:E22"/>
    <mergeCell ref="G19:H19"/>
    <mergeCell ref="B9:D10"/>
    <mergeCell ref="B11:D12"/>
    <mergeCell ref="G16:H16"/>
    <mergeCell ref="G8:I8"/>
    <mergeCell ref="G9:I9"/>
    <mergeCell ref="G10:I10"/>
    <mergeCell ref="G12:G13"/>
    <mergeCell ref="H12:H13"/>
    <mergeCell ref="I12:I13"/>
    <mergeCell ref="B15:E15"/>
    <mergeCell ref="F15:H15"/>
    <mergeCell ref="B16:E16"/>
    <mergeCell ref="G7:I7"/>
    <mergeCell ref="A1:I1"/>
    <mergeCell ref="A2:I2"/>
    <mergeCell ref="A4:E4"/>
    <mergeCell ref="A5:E5"/>
    <mergeCell ref="A6:E6"/>
  </mergeCells>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相殺用</vt:lpstr>
      <vt:lpstr>姫信用</vt:lpstr>
      <vt:lpstr>2024総計算 (3)</vt:lpstr>
      <vt:lpstr>最新 (2)</vt:lpstr>
      <vt:lpstr>最新</vt:lpstr>
      <vt:lpstr>2024総計算</vt:lpstr>
      <vt:lpstr>Sheet3</vt:lpstr>
      <vt:lpstr>Sheet2</vt:lpstr>
      <vt:lpstr>前川おかしい (2)</vt:lpstr>
      <vt:lpstr>前川おかしい</vt:lpstr>
      <vt:lpstr>Sheet1</vt:lpstr>
      <vt:lpstr>２０２４びわ湖</vt:lpstr>
      <vt:lpstr>Sheet4</vt:lpstr>
      <vt:lpstr>Sheet6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BVB2021-3</dc:creator>
  <cp:lastModifiedBy>keiko_4512@outlook.com</cp:lastModifiedBy>
  <cp:lastPrinted>2024-11-06T08:24:29Z</cp:lastPrinted>
  <dcterms:created xsi:type="dcterms:W3CDTF">2023-05-09T23:07:55Z</dcterms:created>
  <dcterms:modified xsi:type="dcterms:W3CDTF">2024-11-12T01:07:05Z</dcterms:modified>
</cp:coreProperties>
</file>