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383bb6340e2137a/デスクトップ/恵子/"/>
    </mc:Choice>
  </mc:AlternateContent>
  <xr:revisionPtr revIDLastSave="1296" documentId="13_ncr:1_{DE289AEB-9CFA-4E7E-BB84-2088EBE8EB6C}" xr6:coauthVersionLast="47" xr6:coauthVersionMax="47" xr10:uidLastSave="{CE6EBDB1-F5C5-4DF3-86C1-6F3931662EEE}"/>
  <bookViews>
    <workbookView xWindow="-108" yWindow="-108" windowWidth="23256" windowHeight="12456" xr2:uid="{2A241E57-5843-4B78-A2D4-16727E9497CE}"/>
  </bookViews>
  <sheets>
    <sheet name="2024総計算" sheetId="6" r:id="rId1"/>
    <sheet name="Sheet1 (3)" sheetId="9" r:id="rId2"/>
    <sheet name="Sheet1 (4)" sheetId="10" r:id="rId3"/>
    <sheet name="Sheet1 (2)" sheetId="8" r:id="rId4"/>
    <sheet name="Sheet1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0" i="6" l="1"/>
  <c r="F50" i="6"/>
  <c r="M49" i="6"/>
  <c r="J49" i="6"/>
  <c r="J48" i="6"/>
  <c r="M48" i="6" s="1"/>
  <c r="M47" i="6"/>
  <c r="J46" i="6"/>
  <c r="M46" i="6" s="1"/>
  <c r="J45" i="6"/>
  <c r="M45" i="6" s="1"/>
  <c r="M44" i="6"/>
  <c r="J43" i="6"/>
  <c r="M43" i="6" s="1"/>
  <c r="J42" i="6"/>
  <c r="M42" i="6" s="1"/>
  <c r="J41" i="6"/>
  <c r="M41" i="6" s="1"/>
  <c r="J40" i="6"/>
  <c r="M40" i="6" s="1"/>
  <c r="J39" i="6"/>
  <c r="M39" i="6" s="1"/>
  <c r="J38" i="6"/>
  <c r="M38" i="6" s="1"/>
  <c r="J37" i="6"/>
  <c r="M37" i="6" s="1"/>
  <c r="J34" i="6"/>
  <c r="M34" i="6" s="1"/>
  <c r="J33" i="6"/>
  <c r="M33" i="6" s="1"/>
  <c r="J32" i="6"/>
  <c r="M32" i="6" s="1"/>
  <c r="J31" i="6"/>
  <c r="M31" i="6" s="1"/>
  <c r="J30" i="6"/>
  <c r="M30" i="6" s="1"/>
  <c r="J29" i="6"/>
  <c r="M29" i="6" s="1"/>
  <c r="J28" i="6"/>
  <c r="M28" i="6" s="1"/>
  <c r="J27" i="6"/>
  <c r="M27" i="6" s="1"/>
  <c r="M26" i="6"/>
  <c r="J25" i="6"/>
  <c r="M25" i="6" s="1"/>
  <c r="J24" i="6"/>
  <c r="M24" i="6" s="1"/>
  <c r="J23" i="6"/>
  <c r="M23" i="6" s="1"/>
  <c r="M22" i="6"/>
  <c r="J21" i="6"/>
  <c r="M21" i="6" s="1"/>
  <c r="J20" i="6"/>
  <c r="M20" i="6" s="1"/>
  <c r="J16" i="6"/>
  <c r="M16" i="6" s="1"/>
  <c r="J15" i="6"/>
  <c r="M15" i="6" s="1"/>
  <c r="J14" i="6"/>
  <c r="M14" i="6" s="1"/>
  <c r="J13" i="6"/>
  <c r="M13" i="6" s="1"/>
  <c r="J12" i="6"/>
  <c r="M12" i="6" s="1"/>
  <c r="M11" i="6"/>
  <c r="J10" i="6"/>
  <c r="M10" i="6" s="1"/>
  <c r="J9" i="6"/>
  <c r="M9" i="6" s="1"/>
  <c r="J8" i="6"/>
  <c r="M8" i="6" s="1"/>
  <c r="J7" i="6"/>
  <c r="M7" i="6" s="1"/>
  <c r="J6" i="6"/>
  <c r="M6" i="6" s="1"/>
  <c r="J5" i="6"/>
  <c r="M5" i="6" s="1"/>
  <c r="M4" i="6"/>
  <c r="J3" i="6"/>
  <c r="M3" i="6" s="1"/>
  <c r="J2" i="6"/>
  <c r="M2" i="6" s="1"/>
  <c r="C125" i="9"/>
  <c r="C124" i="9"/>
  <c r="C123" i="9"/>
  <c r="C122" i="9"/>
  <c r="C22" i="9"/>
  <c r="C105" i="10"/>
  <c r="C107" i="10" s="1"/>
  <c r="M50" i="6" l="1"/>
  <c r="E107" i="10" l="1"/>
  <c r="C106" i="10"/>
  <c r="D9" i="10"/>
  <c r="D8" i="10"/>
  <c r="D10" i="10" l="1"/>
  <c r="D11" i="10" s="1"/>
  <c r="D12" i="10" s="1"/>
  <c r="D13" i="10" s="1"/>
  <c r="D14" i="10" s="1"/>
  <c r="D15" i="10" s="1"/>
  <c r="D16" i="10" s="1"/>
  <c r="D17" i="10" s="1"/>
  <c r="D18" i="10" s="1"/>
  <c r="D19" i="10" s="1"/>
  <c r="D20" i="10" s="1"/>
  <c r="D21" i="10" s="1"/>
  <c r="D22" i="10" s="1"/>
  <c r="D23" i="10" s="1"/>
  <c r="D24" i="10" s="1"/>
  <c r="D25" i="10" s="1"/>
  <c r="D26" i="10" s="1"/>
  <c r="D27" i="10" s="1"/>
  <c r="D28" i="10" s="1"/>
  <c r="D29" i="10" s="1"/>
  <c r="D30" i="10" s="1"/>
  <c r="D31" i="10" s="1"/>
  <c r="D32" i="10" s="1"/>
  <c r="D33" i="10" s="1"/>
  <c r="D34" i="10" s="1"/>
  <c r="D35" i="10" s="1"/>
  <c r="D36" i="10" s="1"/>
  <c r="D38" i="10" s="1"/>
  <c r="D39" i="10" s="1"/>
  <c r="D40" i="10" s="1"/>
  <c r="D41" i="10" s="1"/>
  <c r="D42" i="10" s="1"/>
  <c r="D43" i="10" s="1"/>
  <c r="D44" i="10" s="1"/>
  <c r="D45" i="10" s="1"/>
  <c r="D46" i="10" s="1"/>
  <c r="D47" i="10" s="1"/>
  <c r="D48" i="10" s="1"/>
  <c r="D49" i="10" s="1"/>
  <c r="D50" i="10" s="1"/>
  <c r="D51" i="10" s="1"/>
  <c r="D52" i="10" s="1"/>
  <c r="D53" i="10" s="1"/>
  <c r="D54" i="10" s="1"/>
  <c r="D55" i="10" s="1"/>
  <c r="D56" i="10" s="1"/>
  <c r="D57" i="10" s="1"/>
  <c r="D58" i="10" s="1"/>
  <c r="D59" i="10" s="1"/>
  <c r="D60" i="10" s="1"/>
  <c r="D61" i="10" s="1"/>
  <c r="D62" i="10" s="1"/>
  <c r="D63" i="10" s="1"/>
  <c r="D64" i="10" s="1"/>
  <c r="D65" i="10" s="1"/>
  <c r="D66" i="10" s="1"/>
  <c r="D67" i="10" s="1"/>
  <c r="D68" i="10" s="1"/>
  <c r="D69" i="10" s="1"/>
  <c r="D70" i="10" s="1"/>
  <c r="D71" i="10" s="1"/>
  <c r="D74" i="10" s="1"/>
  <c r="D75" i="10" s="1"/>
  <c r="D76" i="10" s="1"/>
  <c r="D77" i="10" s="1"/>
  <c r="D78" i="10" s="1"/>
  <c r="D79" i="10" s="1"/>
  <c r="D80" i="10" s="1"/>
  <c r="D81" i="10" s="1"/>
  <c r="D82" i="10" s="1"/>
  <c r="D83" i="10" s="1"/>
  <c r="D84" i="10" s="1"/>
  <c r="D85" i="10" s="1"/>
  <c r="D86" i="10" s="1"/>
  <c r="D87" i="10" s="1"/>
  <c r="D88" i="10" s="1"/>
  <c r="D89" i="10" s="1"/>
  <c r="D90" i="10" s="1"/>
  <c r="D91" i="10" s="1"/>
  <c r="D92" i="10" s="1"/>
  <c r="D93" i="10" s="1"/>
  <c r="D94" i="10" s="1"/>
  <c r="D95" i="10" s="1"/>
  <c r="D96" i="10" s="1"/>
  <c r="D97" i="10" s="1"/>
  <c r="D98" i="10" s="1"/>
  <c r="D99" i="10" s="1"/>
  <c r="D100" i="10" s="1"/>
  <c r="D101" i="10" s="1"/>
  <c r="D102" i="10" s="1"/>
  <c r="D7" i="10"/>
  <c r="F104" i="10"/>
  <c r="F107" i="10" s="1"/>
  <c r="F72" i="10"/>
  <c r="F36" i="10"/>
  <c r="F21" i="10"/>
  <c r="G20" i="10"/>
  <c r="D2" i="10"/>
  <c r="D7" i="9"/>
  <c r="D8" i="9" s="1"/>
  <c r="D9" i="9" s="1"/>
  <c r="D10" i="9" s="1"/>
  <c r="D11" i="9" s="1"/>
  <c r="D12" i="9" s="1"/>
  <c r="D13" i="9" s="1"/>
  <c r="D14" i="9" s="1"/>
  <c r="D15" i="9" s="1"/>
  <c r="D16" i="9" s="1"/>
  <c r="C114" i="9"/>
  <c r="C115" i="9"/>
  <c r="C116" i="9" l="1"/>
  <c r="E116" i="9" s="1"/>
  <c r="C119" i="9"/>
  <c r="I20" i="10"/>
  <c r="D103" i="10"/>
  <c r="D104" i="10" s="1"/>
  <c r="C23" i="9" l="1"/>
  <c r="D17" i="9"/>
  <c r="D18" i="9" s="1"/>
  <c r="D19" i="9" s="1"/>
  <c r="D20" i="9" s="1"/>
  <c r="D2" i="9"/>
  <c r="D104" i="8"/>
  <c r="C107" i="8"/>
  <c r="C106" i="8"/>
  <c r="C105" i="8"/>
  <c r="D7" i="8"/>
  <c r="D8" i="8" s="1"/>
  <c r="D9" i="8" s="1"/>
  <c r="D10" i="8" s="1"/>
  <c r="D11" i="8" s="1"/>
  <c r="D12" i="8" s="1"/>
  <c r="D13" i="8" s="1"/>
  <c r="G20" i="8"/>
  <c r="F104" i="8"/>
  <c r="F72" i="8"/>
  <c r="F36" i="8"/>
  <c r="F21" i="8"/>
  <c r="D2" i="8"/>
  <c r="D10" i="7"/>
  <c r="D9" i="7"/>
  <c r="D8" i="7"/>
  <c r="D7" i="7"/>
  <c r="F107" i="7"/>
  <c r="I107" i="7"/>
  <c r="D103" i="7"/>
  <c r="F104" i="7"/>
  <c r="F72" i="7"/>
  <c r="F36" i="7"/>
  <c r="D21" i="9" l="1"/>
  <c r="D25" i="9" s="1"/>
  <c r="D26" i="9" s="1"/>
  <c r="D27" i="9" s="1"/>
  <c r="D28" i="9" s="1"/>
  <c r="D29" i="9" s="1"/>
  <c r="D30" i="9" s="1"/>
  <c r="D31" i="9" s="1"/>
  <c r="D32" i="9" s="1"/>
  <c r="D33" i="9" s="1"/>
  <c r="D34" i="9" s="1"/>
  <c r="D35" i="9" s="1"/>
  <c r="D36" i="9" s="1"/>
  <c r="D37" i="9" s="1"/>
  <c r="D38" i="9" s="1"/>
  <c r="D39" i="9" s="1"/>
  <c r="D44" i="9" s="1"/>
  <c r="D45" i="9" s="1"/>
  <c r="D46" i="9" s="1"/>
  <c r="D47" i="9" s="1"/>
  <c r="D48" i="9" s="1"/>
  <c r="D49" i="9" s="1"/>
  <c r="D50" i="9" s="1"/>
  <c r="D51" i="9" s="1"/>
  <c r="D52" i="9" s="1"/>
  <c r="D53" i="9" s="1"/>
  <c r="D54" i="9" s="1"/>
  <c r="D55" i="9" s="1"/>
  <c r="D56" i="9" s="1"/>
  <c r="D57" i="9" s="1"/>
  <c r="D58" i="9" s="1"/>
  <c r="D59" i="9" s="1"/>
  <c r="D60" i="9" s="1"/>
  <c r="D61" i="9" s="1"/>
  <c r="D62" i="9" s="1"/>
  <c r="D63" i="9" s="1"/>
  <c r="D64" i="9" s="1"/>
  <c r="D65" i="9" s="1"/>
  <c r="D66" i="9" s="1"/>
  <c r="D67" i="9" s="1"/>
  <c r="D68" i="9" s="1"/>
  <c r="D69" i="9" s="1"/>
  <c r="D70" i="9" s="1"/>
  <c r="D71" i="9" s="1"/>
  <c r="D72" i="9" s="1"/>
  <c r="D73" i="9" s="1"/>
  <c r="D74" i="9" s="1"/>
  <c r="D75" i="9" s="1"/>
  <c r="D76" i="9" s="1"/>
  <c r="D77" i="9" s="1"/>
  <c r="D78" i="9" s="1"/>
  <c r="D79" i="9" s="1"/>
  <c r="D80" i="9" s="1"/>
  <c r="D81" i="9" s="1"/>
  <c r="D82" i="9" s="1"/>
  <c r="D83" i="9" s="1"/>
  <c r="D87" i="9" s="1"/>
  <c r="D88" i="9" s="1"/>
  <c r="D89" i="9" s="1"/>
  <c r="D90" i="9" s="1"/>
  <c r="D91" i="9" s="1"/>
  <c r="D92" i="9" s="1"/>
  <c r="D93" i="9" s="1"/>
  <c r="D94" i="9" s="1"/>
  <c r="D95" i="9" s="1"/>
  <c r="D96" i="9" s="1"/>
  <c r="D97" i="9" s="1"/>
  <c r="D98" i="9" s="1"/>
  <c r="D99" i="9" s="1"/>
  <c r="D100" i="9" s="1"/>
  <c r="D101" i="9" s="1"/>
  <c r="D102" i="9" s="1"/>
  <c r="D103" i="9" s="1"/>
  <c r="D104" i="9" s="1"/>
  <c r="D105" i="9" s="1"/>
  <c r="D106" i="9" s="1"/>
  <c r="D107" i="9" s="1"/>
  <c r="D108" i="9" s="1"/>
  <c r="D109" i="9" s="1"/>
  <c r="D110" i="9" s="1"/>
  <c r="D111" i="9" s="1"/>
  <c r="D112" i="9" s="1"/>
  <c r="D113" i="9" s="1"/>
  <c r="C24" i="9"/>
  <c r="C118" i="9" s="1"/>
  <c r="C120" i="9" s="1"/>
  <c r="E120" i="9" s="1"/>
  <c r="I20" i="8"/>
  <c r="D14" i="8"/>
  <c r="D15" i="8" s="1"/>
  <c r="D16" i="8" s="1"/>
  <c r="D17" i="8" s="1"/>
  <c r="D18" i="8" s="1"/>
  <c r="D19" i="8" s="1"/>
  <c r="D20" i="8" s="1"/>
  <c r="D21" i="8" s="1"/>
  <c r="D22" i="8" s="1"/>
  <c r="D23" i="8" s="1"/>
  <c r="D24" i="8" s="1"/>
  <c r="D25" i="8" s="1"/>
  <c r="D26" i="8" s="1"/>
  <c r="D27" i="8" s="1"/>
  <c r="D28" i="8" s="1"/>
  <c r="D29" i="8" s="1"/>
  <c r="D30" i="8" s="1"/>
  <c r="D31" i="8" s="1"/>
  <c r="D32" i="8" s="1"/>
  <c r="D33" i="8" s="1"/>
  <c r="D34" i="8" s="1"/>
  <c r="D35" i="8" s="1"/>
  <c r="D36" i="8" s="1"/>
  <c r="D38" i="8" s="1"/>
  <c r="D39" i="8" s="1"/>
  <c r="D40" i="8" s="1"/>
  <c r="D41" i="8" s="1"/>
  <c r="D42" i="8" s="1"/>
  <c r="D43" i="8" s="1"/>
  <c r="D44" i="8" s="1"/>
  <c r="D45" i="8" s="1"/>
  <c r="D46" i="8" s="1"/>
  <c r="D47" i="8" s="1"/>
  <c r="D48" i="8" s="1"/>
  <c r="D49" i="8" s="1"/>
  <c r="D50" i="8" s="1"/>
  <c r="D51" i="8" s="1"/>
  <c r="D52" i="8" s="1"/>
  <c r="D53" i="8" s="1"/>
  <c r="D54" i="8" s="1"/>
  <c r="D55" i="8" s="1"/>
  <c r="D56" i="8" s="1"/>
  <c r="D57" i="8" s="1"/>
  <c r="D58" i="8" s="1"/>
  <c r="D59" i="8" s="1"/>
  <c r="D60" i="8" s="1"/>
  <c r="D61" i="8" s="1"/>
  <c r="D62" i="8" s="1"/>
  <c r="D63" i="8" s="1"/>
  <c r="D64" i="8" s="1"/>
  <c r="D65" i="8" s="1"/>
  <c r="D66" i="8" s="1"/>
  <c r="D67" i="8" s="1"/>
  <c r="D68" i="8" s="1"/>
  <c r="D69" i="8" s="1"/>
  <c r="D70" i="8" s="1"/>
  <c r="F107" i="8"/>
  <c r="D71" i="8" l="1"/>
  <c r="D74" i="8" s="1"/>
  <c r="D75" i="8" s="1"/>
  <c r="D76" i="8" s="1"/>
  <c r="D77" i="8" s="1"/>
  <c r="D78" i="8" s="1"/>
  <c r="D79" i="8" s="1"/>
  <c r="D80" i="8" s="1"/>
  <c r="D81" i="8" s="1"/>
  <c r="D82" i="8" s="1"/>
  <c r="D83" i="8" s="1"/>
  <c r="D84" i="8" s="1"/>
  <c r="D85" i="8" s="1"/>
  <c r="D86" i="8" s="1"/>
  <c r="D87" i="8" s="1"/>
  <c r="D88" i="8" s="1"/>
  <c r="D89" i="8" s="1"/>
  <c r="D90" i="8" s="1"/>
  <c r="D91" i="8" s="1"/>
  <c r="D92" i="8" s="1"/>
  <c r="D93" i="8" s="1"/>
  <c r="D94" i="8" s="1"/>
  <c r="D95" i="8" s="1"/>
  <c r="D96" i="8" s="1"/>
  <c r="D97" i="8" s="1"/>
  <c r="D98" i="8" s="1"/>
  <c r="D99" i="8" s="1"/>
  <c r="D100" i="8" s="1"/>
  <c r="D101" i="8" s="1"/>
  <c r="D102" i="8" s="1"/>
  <c r="D103" i="8" s="1"/>
  <c r="F21" i="7"/>
  <c r="D2" i="7"/>
  <c r="D3" i="7" s="1"/>
  <c r="D4" i="7" s="1"/>
  <c r="D5" i="7" s="1"/>
  <c r="D6" i="7" s="1"/>
  <c r="D11" i="7" s="1"/>
  <c r="D12" i="7" s="1"/>
  <c r="D13" i="7" s="1"/>
  <c r="D14" i="7" s="1"/>
  <c r="D15" i="7" s="1"/>
  <c r="D16" i="7" s="1"/>
  <c r="D17" i="7" s="1"/>
  <c r="D18" i="7" s="1"/>
  <c r="D19" i="7" s="1"/>
  <c r="D20" i="7" s="1"/>
  <c r="D21" i="7" s="1"/>
  <c r="D22" i="7" s="1"/>
  <c r="D23" i="7" s="1"/>
  <c r="D24" i="7" s="1"/>
  <c r="D25" i="7" s="1"/>
  <c r="D26" i="7" s="1"/>
  <c r="D27" i="7" s="1"/>
  <c r="D28" i="7" s="1"/>
  <c r="D29" i="7" s="1"/>
  <c r="D30" i="7" s="1"/>
  <c r="D31" i="7" s="1"/>
  <c r="D32" i="7" s="1"/>
  <c r="D33" i="7" s="1"/>
  <c r="D34" i="7" s="1"/>
  <c r="D35" i="7" s="1"/>
  <c r="D36" i="7" s="1"/>
  <c r="D38" i="7" s="1"/>
  <c r="D39" i="7" l="1"/>
  <c r="D40" i="7" s="1"/>
  <c r="D41" i="7" s="1"/>
  <c r="D42" i="7" s="1"/>
  <c r="D43" i="7" s="1"/>
  <c r="D44" i="7" s="1"/>
  <c r="D45" i="7" s="1"/>
  <c r="D46" i="7" s="1"/>
  <c r="D47" i="7" s="1"/>
  <c r="D48" i="7" s="1"/>
  <c r="D49" i="7" s="1"/>
  <c r="D50" i="7" s="1"/>
  <c r="D51" i="7" s="1"/>
  <c r="D52" i="7" s="1"/>
  <c r="D53" i="7" s="1"/>
  <c r="D54" i="7" s="1"/>
  <c r="D55" i="7" s="1"/>
  <c r="D56" i="7" s="1"/>
  <c r="D57" i="7" s="1"/>
  <c r="D58" i="7" s="1"/>
  <c r="D59" i="7" s="1"/>
  <c r="D60" i="7" s="1"/>
  <c r="D61" i="7" s="1"/>
  <c r="D62" i="7" s="1"/>
  <c r="D63" i="7" s="1"/>
  <c r="D64" i="7" l="1"/>
  <c r="D65" i="7" s="1"/>
  <c r="D66" i="7" s="1"/>
  <c r="D67" i="7" s="1"/>
  <c r="D68" i="7" s="1"/>
  <c r="D69" i="7" s="1"/>
  <c r="D70" i="7" s="1"/>
  <c r="D71" i="7" s="1"/>
  <c r="D72" i="7" s="1"/>
  <c r="D74" i="7" s="1"/>
  <c r="D75" i="7" s="1"/>
  <c r="D76" i="7" s="1"/>
  <c r="D77" i="7" s="1"/>
  <c r="D78" i="7" s="1"/>
  <c r="D79" i="7" s="1"/>
  <c r="D80" i="7" s="1"/>
  <c r="D81" i="7" s="1"/>
  <c r="D82" i="7" s="1"/>
  <c r="D83" i="7" s="1"/>
  <c r="D84" i="7" s="1"/>
  <c r="D85" i="7" s="1"/>
  <c r="D86" i="7" s="1"/>
  <c r="D87" i="7" s="1"/>
  <c r="D88" i="7" s="1"/>
  <c r="D89" i="7" s="1"/>
  <c r="D90" i="7" s="1"/>
  <c r="D91" i="7" s="1"/>
  <c r="D92" i="7" s="1"/>
  <c r="D93" i="7" s="1"/>
  <c r="D94" i="7" s="1"/>
  <c r="D95" i="7" s="1"/>
  <c r="D96" i="7" s="1"/>
  <c r="D97" i="7" l="1"/>
  <c r="D98" i="7" s="1"/>
  <c r="D99" i="7" s="1"/>
  <c r="D100" i="7" s="1"/>
  <c r="D101" i="7" l="1"/>
  <c r="D102" i="7" s="1"/>
  <c r="D104" i="7" l="1"/>
</calcChain>
</file>

<file path=xl/sharedStrings.xml><?xml version="1.0" encoding="utf-8"?>
<sst xmlns="http://schemas.openxmlformats.org/spreadsheetml/2006/main" count="691" uniqueCount="234">
  <si>
    <t>NO</t>
    <phoneticPr fontId="1"/>
  </si>
  <si>
    <t>企業名</t>
    <rPh sb="0" eb="2">
      <t>キギョウ</t>
    </rPh>
    <rPh sb="2" eb="3">
      <t>メイ</t>
    </rPh>
    <phoneticPr fontId="1"/>
  </si>
  <si>
    <t>有限会社　大晃</t>
    <rPh sb="0" eb="2">
      <t>ユウゲン</t>
    </rPh>
    <rPh sb="2" eb="4">
      <t>ガイシャ</t>
    </rPh>
    <rPh sb="5" eb="6">
      <t>ダイ</t>
    </rPh>
    <rPh sb="6" eb="7">
      <t>コウ</t>
    </rPh>
    <phoneticPr fontId="1"/>
  </si>
  <si>
    <t>株式会社　プラスワン</t>
    <rPh sb="0" eb="2">
      <t>カブシキ</t>
    </rPh>
    <rPh sb="2" eb="4">
      <t>カイシャ</t>
    </rPh>
    <phoneticPr fontId="1"/>
  </si>
  <si>
    <t>株式会社　ＫＳ警</t>
    <rPh sb="0" eb="4">
      <t>カブシキカイシャ</t>
    </rPh>
    <rPh sb="7" eb="8">
      <t>ケイ</t>
    </rPh>
    <phoneticPr fontId="1"/>
  </si>
  <si>
    <t>株式会社　ライズ</t>
    <rPh sb="0" eb="2">
      <t>カブシキ</t>
    </rPh>
    <rPh sb="2" eb="4">
      <t>カイシャ</t>
    </rPh>
    <phoneticPr fontId="1"/>
  </si>
  <si>
    <t>株式会社　アソビイズム</t>
    <rPh sb="0" eb="2">
      <t>カブシキ</t>
    </rPh>
    <rPh sb="2" eb="4">
      <t>カイシャ</t>
    </rPh>
    <phoneticPr fontId="1"/>
  </si>
  <si>
    <t>株式会社　トラストセキュリティ</t>
    <rPh sb="0" eb="2">
      <t>カブシキ</t>
    </rPh>
    <rPh sb="2" eb="4">
      <t>カイシャ</t>
    </rPh>
    <phoneticPr fontId="1"/>
  </si>
  <si>
    <t>有限会社　富綜</t>
    <rPh sb="0" eb="4">
      <t>ユウゲンカイシャ</t>
    </rPh>
    <rPh sb="5" eb="6">
      <t>フ</t>
    </rPh>
    <rPh sb="6" eb="7">
      <t>ソウ</t>
    </rPh>
    <phoneticPr fontId="1"/>
  </si>
  <si>
    <t>サンエス警備保障株式会社　大阪本部</t>
    <rPh sb="4" eb="6">
      <t>ケイビ</t>
    </rPh>
    <rPh sb="6" eb="8">
      <t>ホショウ</t>
    </rPh>
    <rPh sb="8" eb="12">
      <t>カブシキカイシャ</t>
    </rPh>
    <rPh sb="13" eb="15">
      <t>オオサカ</t>
    </rPh>
    <rPh sb="15" eb="17">
      <t>ホンブ</t>
    </rPh>
    <phoneticPr fontId="1"/>
  </si>
  <si>
    <t>株式会社　富士綜合</t>
    <rPh sb="0" eb="4">
      <t>カブシキカイシャ</t>
    </rPh>
    <rPh sb="5" eb="7">
      <t>フジ</t>
    </rPh>
    <rPh sb="7" eb="9">
      <t>ソウゴウ</t>
    </rPh>
    <phoneticPr fontId="1"/>
  </si>
  <si>
    <t>西部綜合警備株式会社</t>
    <rPh sb="0" eb="2">
      <t>セイブ</t>
    </rPh>
    <rPh sb="2" eb="4">
      <t>ソウゴウ</t>
    </rPh>
    <rPh sb="4" eb="6">
      <t>ケイビ</t>
    </rPh>
    <rPh sb="6" eb="10">
      <t>カブシキカイシャ</t>
    </rPh>
    <phoneticPr fontId="1"/>
  </si>
  <si>
    <t>東洋ワークセキュリティ株式会社　大阪営業所</t>
    <rPh sb="0" eb="2">
      <t>トウヨウ</t>
    </rPh>
    <rPh sb="11" eb="15">
      <t>カブシキカイシャ</t>
    </rPh>
    <rPh sb="16" eb="18">
      <t>オオサカ</t>
    </rPh>
    <rPh sb="18" eb="21">
      <t>エイギョウショ</t>
    </rPh>
    <phoneticPr fontId="1"/>
  </si>
  <si>
    <t>関西パトロール株式会社</t>
    <rPh sb="0" eb="2">
      <t>カンサイ</t>
    </rPh>
    <rPh sb="7" eb="11">
      <t>カブシキカイシャ</t>
    </rPh>
    <phoneticPr fontId="1"/>
  </si>
  <si>
    <t>プラスワン株式会社</t>
    <rPh sb="5" eb="9">
      <t>カブシキカイシャ</t>
    </rPh>
    <phoneticPr fontId="1"/>
  </si>
  <si>
    <t>株式会社　コナン</t>
    <rPh sb="0" eb="4">
      <t>カブシキガイシャ</t>
    </rPh>
    <phoneticPr fontId="1"/>
  </si>
  <si>
    <t>株式会社　翔建工</t>
    <rPh sb="0" eb="2">
      <t>カブシキ</t>
    </rPh>
    <rPh sb="2" eb="4">
      <t>カイシャ</t>
    </rPh>
    <rPh sb="5" eb="6">
      <t>ショウ</t>
    </rPh>
    <rPh sb="6" eb="8">
      <t>ケンコウ</t>
    </rPh>
    <phoneticPr fontId="1"/>
  </si>
  <si>
    <t>ルートワン警備保障株式会社</t>
    <rPh sb="5" eb="7">
      <t>ケイビ</t>
    </rPh>
    <rPh sb="7" eb="9">
      <t>ホショウ</t>
    </rPh>
    <rPh sb="9" eb="13">
      <t>カブシキカイシャ</t>
    </rPh>
    <phoneticPr fontId="1"/>
  </si>
  <si>
    <t>合同会社　ZERO警備</t>
    <rPh sb="0" eb="4">
      <t>ゴウドウガイシャ</t>
    </rPh>
    <rPh sb="9" eb="11">
      <t>ケイビ</t>
    </rPh>
    <phoneticPr fontId="1"/>
  </si>
  <si>
    <t>アイガード有限会社</t>
    <rPh sb="5" eb="9">
      <t>ユウゲンガイシャ</t>
    </rPh>
    <phoneticPr fontId="1"/>
  </si>
  <si>
    <t>株式会社　シンリュウ</t>
    <rPh sb="0" eb="4">
      <t>カブシキカイシャ</t>
    </rPh>
    <phoneticPr fontId="1"/>
  </si>
  <si>
    <t>株式会社　Ｋ２ ＳＥＣＵＲＩＴＹ</t>
    <rPh sb="0" eb="2">
      <t>カブシキ</t>
    </rPh>
    <rPh sb="2" eb="4">
      <t>カイシャ</t>
    </rPh>
    <phoneticPr fontId="1"/>
  </si>
  <si>
    <t>株式会社　エース警備保障</t>
    <rPh sb="0" eb="4">
      <t>カブシキカイシャ</t>
    </rPh>
    <rPh sb="8" eb="10">
      <t>ケイビ</t>
    </rPh>
    <rPh sb="10" eb="12">
      <t>ホショウ</t>
    </rPh>
    <phoneticPr fontId="1"/>
  </si>
  <si>
    <t>株式会社　パナテックジャパン</t>
    <rPh sb="0" eb="4">
      <t>カブシキカイシャ</t>
    </rPh>
    <phoneticPr fontId="1"/>
  </si>
  <si>
    <t>株式会社　フューチャーコーポレーション</t>
    <rPh sb="0" eb="4">
      <t>カブシキカイシャ</t>
    </rPh>
    <phoneticPr fontId="1"/>
  </si>
  <si>
    <t>株式会社　ＮＳＳ</t>
    <rPh sb="0" eb="4">
      <t>カブシキカイシャ</t>
    </rPh>
    <phoneticPr fontId="1"/>
  </si>
  <si>
    <t>株式会社　ガードアクシス</t>
    <rPh sb="0" eb="2">
      <t>カブシキ</t>
    </rPh>
    <rPh sb="2" eb="4">
      <t>カイシャ</t>
    </rPh>
    <phoneticPr fontId="1"/>
  </si>
  <si>
    <t>株式会社　エムティー</t>
    <rPh sb="0" eb="4">
      <t>カブシキカイシャ</t>
    </rPh>
    <phoneticPr fontId="1"/>
  </si>
  <si>
    <t>株式会社　兵庫警備保障</t>
    <rPh sb="0" eb="4">
      <t>カブシキカイシャ</t>
    </rPh>
    <rPh sb="5" eb="7">
      <t>ヒョウゴ</t>
    </rPh>
    <rPh sb="7" eb="9">
      <t>ケイビ</t>
    </rPh>
    <rPh sb="9" eb="11">
      <t>ホショウ</t>
    </rPh>
    <phoneticPr fontId="1"/>
  </si>
  <si>
    <t>株式会社　ドリーム警備</t>
    <rPh sb="0" eb="2">
      <t>カブシキ</t>
    </rPh>
    <rPh sb="2" eb="4">
      <t>カイシャ</t>
    </rPh>
    <rPh sb="9" eb="11">
      <t>ケイビ</t>
    </rPh>
    <phoneticPr fontId="1"/>
  </si>
  <si>
    <t>株式会社　ジャパンクリエイトサービス</t>
    <rPh sb="0" eb="4">
      <t>カブシキカイシャ</t>
    </rPh>
    <phoneticPr fontId="1"/>
  </si>
  <si>
    <t>株式会社　セノン</t>
    <rPh sb="0" eb="4">
      <t>カブシキカイシャ</t>
    </rPh>
    <phoneticPr fontId="1"/>
  </si>
  <si>
    <t>株式会社　コトナ</t>
    <rPh sb="0" eb="4">
      <t>カブシキガイシャ</t>
    </rPh>
    <phoneticPr fontId="1"/>
  </si>
  <si>
    <t>ジェイティ警備株式会社</t>
    <rPh sb="5" eb="7">
      <t>ケイビ</t>
    </rPh>
    <rPh sb="7" eb="11">
      <t>カブシキガイシャ</t>
    </rPh>
    <phoneticPr fontId="1"/>
  </si>
  <si>
    <t>東洋ワークセキュリティ株式会社　草津営業所</t>
    <rPh sb="0" eb="2">
      <t>トウヨウ</t>
    </rPh>
    <rPh sb="11" eb="15">
      <t>カブシキガイシャ</t>
    </rPh>
    <rPh sb="16" eb="18">
      <t>クサツ</t>
    </rPh>
    <rPh sb="18" eb="21">
      <t>エイギョウショ</t>
    </rPh>
    <phoneticPr fontId="1"/>
  </si>
  <si>
    <t>AIKOUセキュリティ</t>
    <phoneticPr fontId="1"/>
  </si>
  <si>
    <t>株式会社　アダムスセキュリティ</t>
    <rPh sb="0" eb="4">
      <t>カブシキガイシャ</t>
    </rPh>
    <phoneticPr fontId="1"/>
  </si>
  <si>
    <t>(株)エヌエイチエスフューチャーズ</t>
    <rPh sb="0" eb="3">
      <t>カブ</t>
    </rPh>
    <phoneticPr fontId="1"/>
  </si>
  <si>
    <t>シンテイ警備株式会社 堺支社</t>
    <rPh sb="4" eb="6">
      <t>ケイビ</t>
    </rPh>
    <rPh sb="6" eb="10">
      <t>カブシキカイシャ</t>
    </rPh>
    <rPh sb="11" eb="12">
      <t>サカイ</t>
    </rPh>
    <rPh sb="12" eb="14">
      <t>シシャ</t>
    </rPh>
    <phoneticPr fontId="1"/>
  </si>
  <si>
    <t>株式会社　NYS</t>
    <rPh sb="0" eb="4">
      <t>カブシキガイシャ</t>
    </rPh>
    <phoneticPr fontId="1"/>
  </si>
  <si>
    <t>株式会社　江州大丸</t>
    <rPh sb="0" eb="4">
      <t>カブシキガイシャ</t>
    </rPh>
    <rPh sb="5" eb="6">
      <t>エ</t>
    </rPh>
    <rPh sb="6" eb="7">
      <t>シュウ</t>
    </rPh>
    <rPh sb="7" eb="9">
      <t>ダイマル</t>
    </rPh>
    <phoneticPr fontId="1"/>
  </si>
  <si>
    <t>株式会社　イーフロ</t>
    <rPh sb="0" eb="2">
      <t>カブシキ</t>
    </rPh>
    <rPh sb="2" eb="4">
      <t>カイシャ</t>
    </rPh>
    <phoneticPr fontId="1"/>
  </si>
  <si>
    <t>株式会社　東警サービス</t>
    <rPh sb="0" eb="4">
      <t>カブシキガイシャ</t>
    </rPh>
    <rPh sb="5" eb="6">
      <t>ヒガシ</t>
    </rPh>
    <rPh sb="6" eb="7">
      <t>ケイ</t>
    </rPh>
    <phoneticPr fontId="1"/>
  </si>
  <si>
    <t>レイクサイド</t>
    <phoneticPr fontId="1"/>
  </si>
  <si>
    <t>金額</t>
    <rPh sb="0" eb="2">
      <t>キンガク</t>
    </rPh>
    <phoneticPr fontId="1"/>
  </si>
  <si>
    <t>消費税</t>
    <rPh sb="0" eb="3">
      <t>ショウヒゼイ</t>
    </rPh>
    <phoneticPr fontId="1"/>
  </si>
  <si>
    <t>支払金額</t>
    <rPh sb="0" eb="4">
      <t>シハライキンガク</t>
    </rPh>
    <phoneticPr fontId="1"/>
  </si>
  <si>
    <t>普通</t>
    <rPh sb="0" eb="2">
      <t>フツウ</t>
    </rPh>
    <phoneticPr fontId="1"/>
  </si>
  <si>
    <t>振込先</t>
    <rPh sb="0" eb="3">
      <t>フリコミサキ</t>
    </rPh>
    <phoneticPr fontId="1"/>
  </si>
  <si>
    <t>滋賀銀行</t>
    <rPh sb="0" eb="2">
      <t>シガ</t>
    </rPh>
    <rPh sb="2" eb="4">
      <t>ギンコウ</t>
    </rPh>
    <phoneticPr fontId="1"/>
  </si>
  <si>
    <t>0078747</t>
    <phoneticPr fontId="1"/>
  </si>
  <si>
    <t>三菱UFJ</t>
    <rPh sb="0" eb="2">
      <t>ミツビシ</t>
    </rPh>
    <phoneticPr fontId="1"/>
  </si>
  <si>
    <t>尼崎信用金庫</t>
    <rPh sb="0" eb="6">
      <t>アマガサキシンヨウキンコ</t>
    </rPh>
    <phoneticPr fontId="1"/>
  </si>
  <si>
    <t>杭瀬支店</t>
    <rPh sb="0" eb="4">
      <t>クイセシテン</t>
    </rPh>
    <phoneticPr fontId="1"/>
  </si>
  <si>
    <t>4040825</t>
    <phoneticPr fontId="1"/>
  </si>
  <si>
    <t>大阪京橋</t>
    <rPh sb="0" eb="4">
      <t>オオサカキョウバシ</t>
    </rPh>
    <phoneticPr fontId="1"/>
  </si>
  <si>
    <t>南郷支店</t>
    <rPh sb="0" eb="2">
      <t>ナンゴウ</t>
    </rPh>
    <rPh sb="2" eb="4">
      <t>シテン</t>
    </rPh>
    <phoneticPr fontId="1"/>
  </si>
  <si>
    <t>みずほ銀行</t>
    <rPh sb="3" eb="5">
      <t>ギンコウ</t>
    </rPh>
    <phoneticPr fontId="1"/>
  </si>
  <si>
    <t>四ツ橋</t>
    <rPh sb="0" eb="1">
      <t>ヨ</t>
    </rPh>
    <rPh sb="2" eb="3">
      <t>バシ</t>
    </rPh>
    <phoneticPr fontId="1"/>
  </si>
  <si>
    <t>1279904</t>
    <phoneticPr fontId="1"/>
  </si>
  <si>
    <t>瀬田駅前</t>
    <rPh sb="0" eb="2">
      <t>セタ</t>
    </rPh>
    <rPh sb="2" eb="4">
      <t>エキマエ</t>
    </rPh>
    <phoneticPr fontId="1"/>
  </si>
  <si>
    <t>323908</t>
    <phoneticPr fontId="1"/>
  </si>
  <si>
    <t>関西未来銀行</t>
    <rPh sb="0" eb="6">
      <t>カンサイミライギンコウ</t>
    </rPh>
    <phoneticPr fontId="1"/>
  </si>
  <si>
    <t>大正通</t>
    <rPh sb="0" eb="3">
      <t>タイショウツウ</t>
    </rPh>
    <phoneticPr fontId="1"/>
  </si>
  <si>
    <t>1559567</t>
    <phoneticPr fontId="1"/>
  </si>
  <si>
    <t>瓦町支店</t>
    <rPh sb="0" eb="2">
      <t>カワラマチ</t>
    </rPh>
    <rPh sb="2" eb="4">
      <t>シテン</t>
    </rPh>
    <phoneticPr fontId="1"/>
  </si>
  <si>
    <t>当座</t>
    <rPh sb="0" eb="2">
      <t>トウザ</t>
    </rPh>
    <phoneticPr fontId="1"/>
  </si>
  <si>
    <t>0162279</t>
    <phoneticPr fontId="1"/>
  </si>
  <si>
    <t>関西みらい銀行</t>
    <rPh sb="0" eb="2">
      <t>カンサイ</t>
    </rPh>
    <rPh sb="5" eb="7">
      <t>ギンコウ</t>
    </rPh>
    <phoneticPr fontId="1"/>
  </si>
  <si>
    <t>長浜支店</t>
    <rPh sb="0" eb="4">
      <t>ナガハマシテン</t>
    </rPh>
    <phoneticPr fontId="1"/>
  </si>
  <si>
    <t>2022588</t>
    <phoneticPr fontId="1"/>
  </si>
  <si>
    <t>京都銀行</t>
    <rPh sb="0" eb="4">
      <t>キョウトギンコウ</t>
    </rPh>
    <phoneticPr fontId="1"/>
  </si>
  <si>
    <t>吹田支店</t>
    <rPh sb="0" eb="2">
      <t>スイタ</t>
    </rPh>
    <rPh sb="2" eb="4">
      <t>シテン</t>
    </rPh>
    <phoneticPr fontId="1"/>
  </si>
  <si>
    <t>1083532</t>
    <phoneticPr fontId="1"/>
  </si>
  <si>
    <t>滋賀中央信用金庫</t>
    <rPh sb="0" eb="2">
      <t>シガ</t>
    </rPh>
    <rPh sb="2" eb="4">
      <t>チュウオウ</t>
    </rPh>
    <rPh sb="4" eb="6">
      <t>シンヨウ</t>
    </rPh>
    <rPh sb="6" eb="8">
      <t>キンコ</t>
    </rPh>
    <phoneticPr fontId="1"/>
  </si>
  <si>
    <t>大津支店</t>
    <rPh sb="0" eb="2">
      <t>オオツ</t>
    </rPh>
    <rPh sb="2" eb="4">
      <t>シテン</t>
    </rPh>
    <phoneticPr fontId="1"/>
  </si>
  <si>
    <t>0013161</t>
    <phoneticPr fontId="1"/>
  </si>
  <si>
    <t>京阪ビルテクノサービス</t>
    <rPh sb="0" eb="2">
      <t>ケイハン</t>
    </rPh>
    <phoneticPr fontId="1"/>
  </si>
  <si>
    <t>枚方支店</t>
    <rPh sb="0" eb="4">
      <t>ヒラカタシテン</t>
    </rPh>
    <phoneticPr fontId="1"/>
  </si>
  <si>
    <t>0323248</t>
    <phoneticPr fontId="1"/>
  </si>
  <si>
    <t>園田支店</t>
    <rPh sb="0" eb="4">
      <t>ソノダシテン</t>
    </rPh>
    <phoneticPr fontId="1"/>
  </si>
  <si>
    <t>0709709</t>
    <phoneticPr fontId="1"/>
  </si>
  <si>
    <t>みなと銀行</t>
    <rPh sb="3" eb="5">
      <t>ギンコウ</t>
    </rPh>
    <phoneticPr fontId="1"/>
  </si>
  <si>
    <t>本店営業部</t>
    <rPh sb="0" eb="5">
      <t>ホンテンエイギョウブ</t>
    </rPh>
    <phoneticPr fontId="1"/>
  </si>
  <si>
    <t>1973922</t>
    <phoneticPr fontId="1"/>
  </si>
  <si>
    <t>京都中央信用金庫</t>
    <rPh sb="0" eb="8">
      <t>キョウトチュウオウシンヨウキンコ</t>
    </rPh>
    <phoneticPr fontId="1"/>
  </si>
  <si>
    <t>東山支店</t>
    <rPh sb="0" eb="4">
      <t>ヒガシヤマシテン</t>
    </rPh>
    <phoneticPr fontId="1"/>
  </si>
  <si>
    <t>0277649</t>
    <phoneticPr fontId="1"/>
  </si>
  <si>
    <t>滋賀銀行</t>
    <rPh sb="0" eb="4">
      <t>シガギンコウ</t>
    </rPh>
    <phoneticPr fontId="1"/>
  </si>
  <si>
    <t>甲西代理店</t>
    <rPh sb="0" eb="1">
      <t>コウ</t>
    </rPh>
    <rPh sb="1" eb="2">
      <t>ニシ</t>
    </rPh>
    <rPh sb="2" eb="5">
      <t>ダイリテン</t>
    </rPh>
    <phoneticPr fontId="1"/>
  </si>
  <si>
    <t>0382277</t>
    <phoneticPr fontId="1"/>
  </si>
  <si>
    <t>長浜北支店</t>
    <rPh sb="0" eb="5">
      <t>ナガハマキタシテン</t>
    </rPh>
    <phoneticPr fontId="1"/>
  </si>
  <si>
    <t>777556</t>
    <phoneticPr fontId="1"/>
  </si>
  <si>
    <t>安倉支店</t>
    <rPh sb="0" eb="2">
      <t>ヤスクラ</t>
    </rPh>
    <rPh sb="2" eb="4">
      <t>シテン</t>
    </rPh>
    <phoneticPr fontId="1"/>
  </si>
  <si>
    <t>0001931</t>
    <phoneticPr fontId="1"/>
  </si>
  <si>
    <t>三宮支店</t>
    <rPh sb="0" eb="2">
      <t>サンノミヤ</t>
    </rPh>
    <rPh sb="2" eb="4">
      <t>シテン</t>
    </rPh>
    <phoneticPr fontId="1"/>
  </si>
  <si>
    <t>3339290</t>
    <phoneticPr fontId="1"/>
  </si>
  <si>
    <t>城陽支店</t>
    <rPh sb="0" eb="4">
      <t>ジョウヨウシテン</t>
    </rPh>
    <phoneticPr fontId="1"/>
  </si>
  <si>
    <t>3816312</t>
    <phoneticPr fontId="1"/>
  </si>
  <si>
    <t>八日市支店</t>
    <rPh sb="0" eb="3">
      <t>ヨウカイチ</t>
    </rPh>
    <rPh sb="3" eb="5">
      <t>シテン</t>
    </rPh>
    <phoneticPr fontId="1"/>
  </si>
  <si>
    <t>2628</t>
    <phoneticPr fontId="1"/>
  </si>
  <si>
    <t>287895</t>
    <phoneticPr fontId="1"/>
  </si>
  <si>
    <t>大麻支店</t>
    <rPh sb="0" eb="2">
      <t>タイマ</t>
    </rPh>
    <rPh sb="2" eb="4">
      <t>シテン</t>
    </rPh>
    <phoneticPr fontId="1"/>
  </si>
  <si>
    <t>8534686</t>
    <phoneticPr fontId="1"/>
  </si>
  <si>
    <t>徳島大正銀行</t>
    <rPh sb="0" eb="2">
      <t>トクシマ</t>
    </rPh>
    <rPh sb="2" eb="4">
      <t>タイショウ</t>
    </rPh>
    <rPh sb="4" eb="6">
      <t>ギンコウ</t>
    </rPh>
    <phoneticPr fontId="1"/>
  </si>
  <si>
    <t>りそな銀行</t>
    <rPh sb="3" eb="5">
      <t>ギンコウ</t>
    </rPh>
    <phoneticPr fontId="1"/>
  </si>
  <si>
    <t>桜川支店</t>
    <rPh sb="0" eb="4">
      <t>サクラガワシテン</t>
    </rPh>
    <phoneticPr fontId="1"/>
  </si>
  <si>
    <t>6400567</t>
    <phoneticPr fontId="1"/>
  </si>
  <si>
    <t>京都信用金庫</t>
    <rPh sb="0" eb="2">
      <t>キョウト</t>
    </rPh>
    <rPh sb="2" eb="4">
      <t>シンヨウ</t>
    </rPh>
    <rPh sb="4" eb="6">
      <t>キンコ</t>
    </rPh>
    <phoneticPr fontId="1"/>
  </si>
  <si>
    <t>西大津支店</t>
    <rPh sb="0" eb="3">
      <t>ニシオオツ</t>
    </rPh>
    <rPh sb="3" eb="5">
      <t>シテン</t>
    </rPh>
    <phoneticPr fontId="1"/>
  </si>
  <si>
    <t>468537</t>
    <phoneticPr fontId="1"/>
  </si>
  <si>
    <t>三井住友銀行</t>
    <rPh sb="0" eb="6">
      <t>ミツイスミトモギンコウ</t>
    </rPh>
    <phoneticPr fontId="1"/>
  </si>
  <si>
    <t>仙台支店</t>
    <rPh sb="0" eb="4">
      <t>センダイシテン</t>
    </rPh>
    <phoneticPr fontId="1"/>
  </si>
  <si>
    <t>1661234</t>
    <phoneticPr fontId="1"/>
  </si>
  <si>
    <t>3219860</t>
    <phoneticPr fontId="1"/>
  </si>
  <si>
    <t>神戸信用金庫</t>
    <rPh sb="0" eb="6">
      <t>コウベシンヨウキンコ</t>
    </rPh>
    <phoneticPr fontId="1"/>
  </si>
  <si>
    <t>中央支店</t>
    <rPh sb="0" eb="2">
      <t>チュウオウ</t>
    </rPh>
    <rPh sb="2" eb="4">
      <t>シテン</t>
    </rPh>
    <phoneticPr fontId="1"/>
  </si>
  <si>
    <t>0505368</t>
    <phoneticPr fontId="1"/>
  </si>
  <si>
    <t>但馬銀行</t>
    <rPh sb="0" eb="4">
      <t>タジマギンコウ</t>
    </rPh>
    <phoneticPr fontId="1"/>
  </si>
  <si>
    <t>川西支店</t>
    <rPh sb="0" eb="4">
      <t>カワニシシテン</t>
    </rPh>
    <phoneticPr fontId="1"/>
  </si>
  <si>
    <t>0356611</t>
    <phoneticPr fontId="1"/>
  </si>
  <si>
    <t>南都銀行</t>
    <rPh sb="0" eb="4">
      <t>ナントギンコウ</t>
    </rPh>
    <phoneticPr fontId="1"/>
  </si>
  <si>
    <t>中央市場支店</t>
    <rPh sb="0" eb="2">
      <t>チュウオウ</t>
    </rPh>
    <rPh sb="2" eb="4">
      <t>シジョウ</t>
    </rPh>
    <rPh sb="4" eb="6">
      <t>シテン</t>
    </rPh>
    <phoneticPr fontId="1"/>
  </si>
  <si>
    <t>0068924</t>
    <phoneticPr fontId="1"/>
  </si>
  <si>
    <t>守山駅前支店</t>
    <rPh sb="0" eb="4">
      <t>モリヤマエキマエ</t>
    </rPh>
    <rPh sb="4" eb="6">
      <t>シテン</t>
    </rPh>
    <phoneticPr fontId="1"/>
  </si>
  <si>
    <t>0420545</t>
    <phoneticPr fontId="1"/>
  </si>
  <si>
    <t>湖東信用金庫</t>
    <rPh sb="0" eb="2">
      <t>コトウ</t>
    </rPh>
    <rPh sb="2" eb="6">
      <t>シンヨウキンコ</t>
    </rPh>
    <phoneticPr fontId="1"/>
  </si>
  <si>
    <t>緑町支店</t>
    <rPh sb="0" eb="2">
      <t>ミドリマチ</t>
    </rPh>
    <rPh sb="2" eb="4">
      <t>シテン</t>
    </rPh>
    <phoneticPr fontId="1"/>
  </si>
  <si>
    <t>0354159</t>
    <phoneticPr fontId="1"/>
  </si>
  <si>
    <t>綾野支店</t>
    <rPh sb="0" eb="2">
      <t>アヤノ</t>
    </rPh>
    <rPh sb="2" eb="4">
      <t>シテン</t>
    </rPh>
    <phoneticPr fontId="1"/>
  </si>
  <si>
    <t>396239</t>
    <phoneticPr fontId="1"/>
  </si>
  <si>
    <t>草津南店</t>
    <rPh sb="0" eb="4">
      <t>クサツミナミテン</t>
    </rPh>
    <phoneticPr fontId="1"/>
  </si>
  <si>
    <t>2068286</t>
    <phoneticPr fontId="1"/>
  </si>
  <si>
    <t>愛知川支店</t>
    <rPh sb="0" eb="3">
      <t>アイチカワ</t>
    </rPh>
    <rPh sb="3" eb="5">
      <t>シテン</t>
    </rPh>
    <phoneticPr fontId="1"/>
  </si>
  <si>
    <t>0411323</t>
    <phoneticPr fontId="1"/>
  </si>
  <si>
    <t>近畿産業信用金庫</t>
    <rPh sb="0" eb="4">
      <t>キンキサンギョウ</t>
    </rPh>
    <rPh sb="4" eb="6">
      <t>シンヨウ</t>
    </rPh>
    <rPh sb="6" eb="8">
      <t>キンコ</t>
    </rPh>
    <phoneticPr fontId="1"/>
  </si>
  <si>
    <t>1120067</t>
    <phoneticPr fontId="1"/>
  </si>
  <si>
    <t>大津支店</t>
    <rPh sb="0" eb="4">
      <t>オオツシテン</t>
    </rPh>
    <phoneticPr fontId="1"/>
  </si>
  <si>
    <t>621234</t>
    <phoneticPr fontId="1"/>
  </si>
  <si>
    <t>新富町支店</t>
    <rPh sb="0" eb="3">
      <t>シントミチョウ</t>
    </rPh>
    <rPh sb="3" eb="5">
      <t>シテン</t>
    </rPh>
    <phoneticPr fontId="1"/>
  </si>
  <si>
    <t>0321691</t>
    <phoneticPr fontId="1"/>
  </si>
  <si>
    <t>千葉銀行</t>
    <rPh sb="0" eb="4">
      <t>チバギンコウ</t>
    </rPh>
    <phoneticPr fontId="1"/>
  </si>
  <si>
    <t>幕張本郷</t>
    <rPh sb="0" eb="2">
      <t>マクハリ</t>
    </rPh>
    <rPh sb="2" eb="4">
      <t>ホンゴウ</t>
    </rPh>
    <phoneticPr fontId="1"/>
  </si>
  <si>
    <t>3113252</t>
    <phoneticPr fontId="1"/>
  </si>
  <si>
    <t>774671</t>
    <phoneticPr fontId="1"/>
  </si>
  <si>
    <t>1020787</t>
    <phoneticPr fontId="1"/>
  </si>
  <si>
    <t>0040583</t>
    <phoneticPr fontId="1"/>
  </si>
  <si>
    <t>出金</t>
    <rPh sb="0" eb="2">
      <t>シュッキン</t>
    </rPh>
    <phoneticPr fontId="1"/>
  </si>
  <si>
    <t>支払い</t>
    <rPh sb="0" eb="2">
      <t>シハラ</t>
    </rPh>
    <phoneticPr fontId="1"/>
  </si>
  <si>
    <t>残額</t>
    <rPh sb="0" eb="2">
      <t>ザンガク</t>
    </rPh>
    <phoneticPr fontId="1"/>
  </si>
  <si>
    <t>備考</t>
    <rPh sb="0" eb="2">
      <t>ビコウ</t>
    </rPh>
    <phoneticPr fontId="1"/>
  </si>
  <si>
    <t>人件費</t>
    <rPh sb="0" eb="3">
      <t>ジンケンヒ</t>
    </rPh>
    <phoneticPr fontId="1"/>
  </si>
  <si>
    <t>警備会社支払い</t>
    <rPh sb="0" eb="4">
      <t>ケイビガイシャ</t>
    </rPh>
    <rPh sb="4" eb="6">
      <t>シハラ</t>
    </rPh>
    <phoneticPr fontId="1"/>
  </si>
  <si>
    <t>一般業者支払い</t>
    <rPh sb="0" eb="4">
      <t>イッパンギョウシャ</t>
    </rPh>
    <rPh sb="4" eb="6">
      <t>シハラ</t>
    </rPh>
    <phoneticPr fontId="1"/>
  </si>
  <si>
    <t>株式会社本庄</t>
    <rPh sb="0" eb="4">
      <t>カブシキガイシャ</t>
    </rPh>
    <rPh sb="4" eb="6">
      <t>ホンショウ</t>
    </rPh>
    <phoneticPr fontId="1"/>
  </si>
  <si>
    <t>振込手数料</t>
    <rPh sb="0" eb="5">
      <t>フリコミテスウリョウ</t>
    </rPh>
    <phoneticPr fontId="1"/>
  </si>
  <si>
    <t>ヒロセテント</t>
    <phoneticPr fontId="1"/>
  </si>
  <si>
    <t>株式会社想彩</t>
    <rPh sb="0" eb="4">
      <t>カブシキガイシャ</t>
    </rPh>
    <rPh sb="4" eb="6">
      <t>ソア</t>
    </rPh>
    <phoneticPr fontId="1"/>
  </si>
  <si>
    <t>株式会社アンビュランス</t>
    <rPh sb="0" eb="4">
      <t>カブシキガイシャ</t>
    </rPh>
    <phoneticPr fontId="1"/>
  </si>
  <si>
    <t>ツバサホト（UFJ)</t>
    <phoneticPr fontId="1"/>
  </si>
  <si>
    <t>関西フォークリフト</t>
    <rPh sb="0" eb="2">
      <t>カンサイ</t>
    </rPh>
    <phoneticPr fontId="1"/>
  </si>
  <si>
    <t>株式会社日伸</t>
    <rPh sb="0" eb="4">
      <t>カブシキガイシャ</t>
    </rPh>
    <rPh sb="4" eb="6">
      <t>ニッシン</t>
    </rPh>
    <phoneticPr fontId="1"/>
  </si>
  <si>
    <t>アイガード</t>
    <phoneticPr fontId="1"/>
  </si>
  <si>
    <t>ＡＩＫＯＵ</t>
    <phoneticPr fontId="1"/>
  </si>
  <si>
    <t>アソビイズム</t>
    <phoneticPr fontId="1"/>
  </si>
  <si>
    <t>イーフロ（UFJ)</t>
    <phoneticPr fontId="1"/>
  </si>
  <si>
    <t>エース警備保障</t>
    <rPh sb="3" eb="5">
      <t>ケイビ</t>
    </rPh>
    <rPh sb="5" eb="7">
      <t>ホショウ</t>
    </rPh>
    <phoneticPr fontId="1"/>
  </si>
  <si>
    <t>NSS</t>
    <phoneticPr fontId="1"/>
  </si>
  <si>
    <t>NYS</t>
    <phoneticPr fontId="1"/>
  </si>
  <si>
    <t>エヌエイチエス</t>
    <phoneticPr fontId="1"/>
  </si>
  <si>
    <t>エムティー</t>
    <phoneticPr fontId="1"/>
  </si>
  <si>
    <t>翔建工</t>
    <rPh sb="0" eb="1">
      <t>ショウ</t>
    </rPh>
    <rPh sb="1" eb="3">
      <t>ケンコウ</t>
    </rPh>
    <phoneticPr fontId="1"/>
  </si>
  <si>
    <t>ガードアクシス</t>
    <phoneticPr fontId="1"/>
  </si>
  <si>
    <t>KS警備</t>
    <rPh sb="2" eb="4">
      <t>ケイビ</t>
    </rPh>
    <phoneticPr fontId="1"/>
  </si>
  <si>
    <t>京阪ビルテクノサービス（UFJ)</t>
    <rPh sb="0" eb="2">
      <t>ケイハン</t>
    </rPh>
    <phoneticPr fontId="1"/>
  </si>
  <si>
    <t>コナン</t>
    <phoneticPr fontId="1"/>
  </si>
  <si>
    <t>江州大丸</t>
    <rPh sb="0" eb="4">
      <t>コウシュウ</t>
    </rPh>
    <phoneticPr fontId="1"/>
  </si>
  <si>
    <t>ジェイティ警備</t>
    <rPh sb="5" eb="7">
      <t>ケイビ</t>
    </rPh>
    <phoneticPr fontId="1"/>
  </si>
  <si>
    <t>サンエス警備</t>
    <rPh sb="4" eb="6">
      <t>ケイビ</t>
    </rPh>
    <phoneticPr fontId="1"/>
  </si>
  <si>
    <t>シンティ警備（UFJ)</t>
    <rPh sb="4" eb="6">
      <t>ケイビ</t>
    </rPh>
    <phoneticPr fontId="1"/>
  </si>
  <si>
    <t>アダムスセキュリティ</t>
    <phoneticPr fontId="1"/>
  </si>
  <si>
    <t>K２セキュリティ</t>
    <phoneticPr fontId="1"/>
  </si>
  <si>
    <t>シンリュウ</t>
    <phoneticPr fontId="1"/>
  </si>
  <si>
    <t>セノン</t>
    <phoneticPr fontId="1"/>
  </si>
  <si>
    <t>西部綜合</t>
    <rPh sb="0" eb="4">
      <t>セイブソウゴウ</t>
    </rPh>
    <phoneticPr fontId="1"/>
  </si>
  <si>
    <t>ZERO</t>
    <phoneticPr fontId="1"/>
  </si>
  <si>
    <t>大晃</t>
    <rPh sb="0" eb="2">
      <t>タイコウ</t>
    </rPh>
    <phoneticPr fontId="1"/>
  </si>
  <si>
    <t>東警サービス</t>
    <rPh sb="0" eb="2">
      <t>トウケイ</t>
    </rPh>
    <phoneticPr fontId="1"/>
  </si>
  <si>
    <t>ドリーム警備</t>
    <rPh sb="4" eb="6">
      <t>ケイビ</t>
    </rPh>
    <phoneticPr fontId="1"/>
  </si>
  <si>
    <t>トラストセキュリティ</t>
    <phoneticPr fontId="1"/>
  </si>
  <si>
    <t>東洋　草津</t>
    <rPh sb="0" eb="2">
      <t>トウヨウ</t>
    </rPh>
    <rPh sb="3" eb="5">
      <t>クサツ</t>
    </rPh>
    <phoneticPr fontId="1"/>
  </si>
  <si>
    <t>ジャパンクリエイト（UFJ)</t>
    <phoneticPr fontId="1"/>
  </si>
  <si>
    <t>東洋　大阪</t>
    <rPh sb="0" eb="2">
      <t>トウヨウ</t>
    </rPh>
    <rPh sb="3" eb="5">
      <t>オオサカ</t>
    </rPh>
    <phoneticPr fontId="1"/>
  </si>
  <si>
    <t>関西パトロール</t>
    <rPh sb="0" eb="2">
      <t>カンサイ</t>
    </rPh>
    <phoneticPr fontId="1"/>
  </si>
  <si>
    <t>パナティックジャパン（UFJ)</t>
    <phoneticPr fontId="1"/>
  </si>
  <si>
    <t>兵庫警備保障</t>
    <rPh sb="0" eb="6">
      <t>ヒョウゴケイビホショウ</t>
    </rPh>
    <phoneticPr fontId="1"/>
  </si>
  <si>
    <t>プラスワン株式会社</t>
    <rPh sb="5" eb="9">
      <t>カブシキガイシャ</t>
    </rPh>
    <phoneticPr fontId="1"/>
  </si>
  <si>
    <t>株式会社プラスワン</t>
    <rPh sb="0" eb="4">
      <t>カブシキガイシャ</t>
    </rPh>
    <phoneticPr fontId="1"/>
  </si>
  <si>
    <t>フューチャーコーポレーション</t>
    <phoneticPr fontId="1"/>
  </si>
  <si>
    <t>富綜</t>
    <rPh sb="0" eb="2">
      <t>フソウ</t>
    </rPh>
    <phoneticPr fontId="1"/>
  </si>
  <si>
    <t>富士総合</t>
    <rPh sb="0" eb="4">
      <t>フジソウゴウ</t>
    </rPh>
    <phoneticPr fontId="1"/>
  </si>
  <si>
    <t>ライズ</t>
    <phoneticPr fontId="1"/>
  </si>
  <si>
    <t>ルートワン警備保障</t>
    <rPh sb="5" eb="9">
      <t>ケイビホショウ</t>
    </rPh>
    <phoneticPr fontId="1"/>
  </si>
  <si>
    <t>コトナ</t>
    <phoneticPr fontId="1"/>
  </si>
  <si>
    <t>不足</t>
    <rPh sb="0" eb="2">
      <t>フソク</t>
    </rPh>
    <phoneticPr fontId="1"/>
  </si>
  <si>
    <t>警備会社総計</t>
    <rPh sb="0" eb="4">
      <t>ケイビガイシャ</t>
    </rPh>
    <rPh sb="4" eb="6">
      <t>ソウケイ</t>
    </rPh>
    <phoneticPr fontId="1"/>
  </si>
  <si>
    <t>手数料/37件</t>
    <rPh sb="0" eb="3">
      <t>テスウリョウ</t>
    </rPh>
    <rPh sb="6" eb="7">
      <t>ケン</t>
    </rPh>
    <phoneticPr fontId="1"/>
  </si>
  <si>
    <t>エムティー（UFJ)</t>
    <phoneticPr fontId="1"/>
  </si>
  <si>
    <t>人件費準備金</t>
    <rPh sb="0" eb="3">
      <t>ジンケンヒ</t>
    </rPh>
    <rPh sb="3" eb="6">
      <t>ジュンビキン</t>
    </rPh>
    <phoneticPr fontId="1"/>
  </si>
  <si>
    <t>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</t>
    <phoneticPr fontId="1"/>
  </si>
  <si>
    <t>警備会社支払い準備金（UFJに振込）</t>
    <rPh sb="0" eb="4">
      <t>ケイビガイシャ</t>
    </rPh>
    <rPh sb="4" eb="6">
      <t>シハラ</t>
    </rPh>
    <rPh sb="7" eb="9">
      <t>ジュンビ</t>
    </rPh>
    <rPh sb="9" eb="10">
      <t>キン</t>
    </rPh>
    <rPh sb="15" eb="17">
      <t>フリコミ</t>
    </rPh>
    <phoneticPr fontId="1"/>
  </si>
  <si>
    <t>一般業者支払い準備金（UFJに振込)</t>
    <rPh sb="0" eb="4">
      <t>イッパンギョウシャ</t>
    </rPh>
    <rPh sb="4" eb="6">
      <t>シハラ</t>
    </rPh>
    <rPh sb="7" eb="9">
      <t>ジュンビ</t>
    </rPh>
    <rPh sb="9" eb="10">
      <t>キン</t>
    </rPh>
    <rPh sb="15" eb="17">
      <t>フリコミ</t>
    </rPh>
    <phoneticPr fontId="1"/>
  </si>
  <si>
    <t>振込手数料</t>
    <rPh sb="0" eb="2">
      <t>フリコミ</t>
    </rPh>
    <rPh sb="2" eb="5">
      <t>テスウリョウ</t>
    </rPh>
    <phoneticPr fontId="1"/>
  </si>
  <si>
    <t>合計</t>
    <rPh sb="0" eb="2">
      <t>ゴウケイ</t>
    </rPh>
    <phoneticPr fontId="1"/>
  </si>
  <si>
    <t>姫信より出金</t>
    <rPh sb="0" eb="2">
      <t>ヒメシン</t>
    </rPh>
    <rPh sb="4" eb="6">
      <t>シュツキン</t>
    </rPh>
    <phoneticPr fontId="1"/>
  </si>
  <si>
    <t>関西パトロール資機材費</t>
    <rPh sb="0" eb="2">
      <t>カンサイ</t>
    </rPh>
    <rPh sb="7" eb="11">
      <t>シキザイヒ</t>
    </rPh>
    <phoneticPr fontId="1"/>
  </si>
  <si>
    <t>総計</t>
    <rPh sb="0" eb="2">
      <t>ソウケイ</t>
    </rPh>
    <phoneticPr fontId="1"/>
  </si>
  <si>
    <t>手数料引いた金額</t>
    <rPh sb="0" eb="3">
      <t>テスウリョウ</t>
    </rPh>
    <rPh sb="3" eb="4">
      <t>ヒ</t>
    </rPh>
    <rPh sb="6" eb="8">
      <t>キンガク</t>
    </rPh>
    <phoneticPr fontId="1"/>
  </si>
  <si>
    <t>警備会社支払い準備金（UFJに振込７７０円）</t>
    <rPh sb="0" eb="4">
      <t>ケイビガイシャ</t>
    </rPh>
    <rPh sb="4" eb="6">
      <t>シハラ</t>
    </rPh>
    <rPh sb="7" eb="9">
      <t>ジュンビ</t>
    </rPh>
    <rPh sb="9" eb="10">
      <t>キン</t>
    </rPh>
    <rPh sb="15" eb="17">
      <t>フリコミ</t>
    </rPh>
    <rPh sb="20" eb="21">
      <t>エン</t>
    </rPh>
    <phoneticPr fontId="1"/>
  </si>
  <si>
    <t>一般業者支払い準備金（UFJに振込７７０円)</t>
    <rPh sb="0" eb="4">
      <t>イッパンギョウシャ</t>
    </rPh>
    <rPh sb="4" eb="6">
      <t>シハラ</t>
    </rPh>
    <rPh sb="7" eb="9">
      <t>ジュンビ</t>
    </rPh>
    <rPh sb="9" eb="10">
      <t>キン</t>
    </rPh>
    <rPh sb="15" eb="17">
      <t>フリコミ</t>
    </rPh>
    <rPh sb="20" eb="21">
      <t>エン</t>
    </rPh>
    <phoneticPr fontId="1"/>
  </si>
  <si>
    <t>ツバサフォト（UFJ)</t>
    <phoneticPr fontId="1"/>
  </si>
  <si>
    <t>警備会社支払い総額</t>
    <rPh sb="0" eb="6">
      <t>ケイビガイシャシハラ</t>
    </rPh>
    <rPh sb="7" eb="9">
      <t>ソウガク</t>
    </rPh>
    <phoneticPr fontId="1"/>
  </si>
  <si>
    <t>一般業者支払い</t>
    <rPh sb="0" eb="6">
      <t>イッパンギョウシャシハラ</t>
    </rPh>
    <phoneticPr fontId="1"/>
  </si>
  <si>
    <t>警備業者支払い</t>
    <rPh sb="0" eb="4">
      <t>ケイビギョウシャ</t>
    </rPh>
    <rPh sb="4" eb="6">
      <t>シハラ</t>
    </rPh>
    <phoneticPr fontId="1"/>
  </si>
  <si>
    <t>手数料込み</t>
    <rPh sb="0" eb="4">
      <t>テスウリョウコ</t>
    </rPh>
    <phoneticPr fontId="1"/>
  </si>
  <si>
    <t>9/19出金</t>
    <rPh sb="4" eb="6">
      <t>シュッキン</t>
    </rPh>
    <phoneticPr fontId="1"/>
  </si>
  <si>
    <t>手数料抜き</t>
    <rPh sb="0" eb="3">
      <t>テスウリョウ</t>
    </rPh>
    <rPh sb="3" eb="4">
      <t>ヌ</t>
    </rPh>
    <phoneticPr fontId="1"/>
  </si>
  <si>
    <t>立替金後日出金</t>
    <rPh sb="0" eb="3">
      <t>タテカエキン</t>
    </rPh>
    <rPh sb="3" eb="5">
      <t>ゴジツ</t>
    </rPh>
    <rPh sb="5" eb="7">
      <t>シュッキン</t>
    </rPh>
    <phoneticPr fontId="1"/>
  </si>
  <si>
    <t>9/25出金</t>
    <rPh sb="4" eb="6">
      <t>シュッキン</t>
    </rPh>
    <phoneticPr fontId="1"/>
  </si>
  <si>
    <t>草津</t>
    <rPh sb="0" eb="2">
      <t>クサツ</t>
    </rPh>
    <phoneticPr fontId="1"/>
  </si>
  <si>
    <t>2039356</t>
    <phoneticPr fontId="1"/>
  </si>
  <si>
    <t>水口支店</t>
    <rPh sb="0" eb="4">
      <t>ミズグチシテン</t>
    </rPh>
    <phoneticPr fontId="1"/>
  </si>
  <si>
    <t>新宿西口支店</t>
    <rPh sb="0" eb="4">
      <t>シンジュクニシグチ</t>
    </rPh>
    <rPh sb="4" eb="6">
      <t>シテン</t>
    </rPh>
    <phoneticPr fontId="1"/>
  </si>
  <si>
    <t>石部支店</t>
    <rPh sb="0" eb="4">
      <t>イシベシテン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</si>
</sst>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2"/>
      <color theme="1"/>
      <name val="UD デジタル 教科書体 NP-R"/>
      <family val="1"/>
      <charset val="128"/>
    </font>
    <font>
      <sz val="24"/>
      <color theme="1"/>
      <name val="UD デジタル 教科書体 NP-R"/>
      <family val="1"/>
      <charset val="128"/>
    </font>
    <font>
      <sz val="26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6" fontId="2" fillId="0" borderId="0" applyFont="0" applyFill="0" applyBorder="0" applyAlignment="0" applyProtection="0">
      <alignment vertical="center"/>
    </xf>
  </cellStyleXfs>
  <cellXfs count="308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vertical="center" shrinkToFit="1"/>
    </xf>
    <xf numFmtId="6" fontId="5" fillId="2" borderId="0" xfId="1" applyFont="1" applyFill="1" applyAlignment="1">
      <alignment horizontal="right" vertical="center" shrinkToFit="1"/>
    </xf>
    <xf numFmtId="0" fontId="6" fillId="2" borderId="0" xfId="0" applyFont="1" applyFill="1">
      <alignment vertical="center"/>
    </xf>
    <xf numFmtId="0" fontId="5" fillId="2" borderId="0" xfId="0" applyFont="1" applyFill="1" applyAlignment="1">
      <alignment vertical="center" shrinkToFit="1"/>
    </xf>
    <xf numFmtId="49" fontId="5" fillId="2" borderId="0" xfId="0" applyNumberFormat="1" applyFont="1" applyFill="1" applyAlignment="1">
      <alignment vertical="center" shrinkToFit="1"/>
    </xf>
    <xf numFmtId="0" fontId="6" fillId="0" borderId="0" xfId="0" applyFont="1">
      <alignment vertical="center"/>
    </xf>
    <xf numFmtId="6" fontId="6" fillId="0" borderId="0" xfId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6" fontId="6" fillId="0" borderId="22" xfId="1" applyFont="1" applyBorder="1" applyAlignment="1">
      <alignment horizontal="right" vertical="center"/>
    </xf>
    <xf numFmtId="0" fontId="6" fillId="0" borderId="23" xfId="0" applyFont="1" applyBorder="1">
      <alignment vertical="center"/>
    </xf>
    <xf numFmtId="6" fontId="6" fillId="0" borderId="23" xfId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6" fontId="6" fillId="0" borderId="24" xfId="1" applyFont="1" applyBorder="1" applyAlignment="1">
      <alignment horizontal="right" vertical="center"/>
    </xf>
    <xf numFmtId="6" fontId="6" fillId="0" borderId="26" xfId="1" applyFont="1" applyBorder="1" applyAlignment="1">
      <alignment horizontal="right" vertical="center"/>
    </xf>
    <xf numFmtId="0" fontId="6" fillId="0" borderId="27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29" xfId="0" applyFont="1" applyBorder="1">
      <alignment vertical="center"/>
    </xf>
    <xf numFmtId="6" fontId="6" fillId="0" borderId="31" xfId="1" applyFont="1" applyBorder="1" applyAlignment="1">
      <alignment horizontal="right" vertical="center"/>
    </xf>
    <xf numFmtId="0" fontId="6" fillId="0" borderId="32" xfId="0" applyFont="1" applyBorder="1">
      <alignment vertical="center"/>
    </xf>
    <xf numFmtId="0" fontId="6" fillId="0" borderId="27" xfId="0" applyFont="1" applyBorder="1">
      <alignment vertical="center"/>
    </xf>
    <xf numFmtId="0" fontId="6" fillId="0" borderId="33" xfId="0" applyFont="1" applyBorder="1">
      <alignment vertical="center"/>
    </xf>
    <xf numFmtId="6" fontId="6" fillId="0" borderId="34" xfId="1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25" xfId="0" applyFont="1" applyBorder="1">
      <alignment vertical="center"/>
    </xf>
    <xf numFmtId="6" fontId="6" fillId="0" borderId="36" xfId="1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0" xfId="0" applyFont="1" applyBorder="1">
      <alignment vertical="center"/>
    </xf>
    <xf numFmtId="0" fontId="6" fillId="0" borderId="41" xfId="0" applyFont="1" applyBorder="1">
      <alignment vertical="center"/>
    </xf>
    <xf numFmtId="6" fontId="6" fillId="2" borderId="26" xfId="1" applyFont="1" applyFill="1" applyBorder="1" applyAlignment="1">
      <alignment horizontal="right" vertical="center"/>
    </xf>
    <xf numFmtId="0" fontId="6" fillId="2" borderId="27" xfId="0" applyFont="1" applyFill="1" applyBorder="1">
      <alignment vertical="center"/>
    </xf>
    <xf numFmtId="6" fontId="6" fillId="2" borderId="22" xfId="1" applyFont="1" applyFill="1" applyBorder="1" applyAlignment="1">
      <alignment horizontal="right" vertical="center"/>
    </xf>
    <xf numFmtId="0" fontId="6" fillId="2" borderId="29" xfId="0" applyFont="1" applyFill="1" applyBorder="1">
      <alignment vertical="center"/>
    </xf>
    <xf numFmtId="6" fontId="6" fillId="2" borderId="31" xfId="1" applyFont="1" applyFill="1" applyBorder="1" applyAlignment="1">
      <alignment horizontal="right" vertical="center"/>
    </xf>
    <xf numFmtId="0" fontId="6" fillId="2" borderId="32" xfId="0" applyFont="1" applyFill="1" applyBorder="1">
      <alignment vertical="center"/>
    </xf>
    <xf numFmtId="0" fontId="6" fillId="0" borderId="44" xfId="0" applyFont="1" applyBorder="1" applyAlignment="1">
      <alignment horizontal="right" vertical="center"/>
    </xf>
    <xf numFmtId="6" fontId="6" fillId="3" borderId="26" xfId="1" applyFont="1" applyFill="1" applyBorder="1" applyAlignment="1">
      <alignment horizontal="right" vertical="center"/>
    </xf>
    <xf numFmtId="6" fontId="6" fillId="3" borderId="22" xfId="1" applyFont="1" applyFill="1" applyBorder="1" applyAlignment="1">
      <alignment horizontal="right" vertical="center"/>
    </xf>
    <xf numFmtId="6" fontId="6" fillId="3" borderId="31" xfId="1" applyFont="1" applyFill="1" applyBorder="1" applyAlignment="1">
      <alignment horizontal="right" vertical="center"/>
    </xf>
    <xf numFmtId="6" fontId="6" fillId="3" borderId="24" xfId="1" applyFont="1" applyFill="1" applyBorder="1" applyAlignment="1">
      <alignment horizontal="right" vertical="center"/>
    </xf>
    <xf numFmtId="0" fontId="6" fillId="0" borderId="42" xfId="0" applyFont="1" applyBorder="1">
      <alignment vertical="center"/>
    </xf>
    <xf numFmtId="6" fontId="6" fillId="4" borderId="22" xfId="1" applyFont="1" applyFill="1" applyBorder="1" applyAlignment="1">
      <alignment horizontal="right" vertical="center"/>
    </xf>
    <xf numFmtId="0" fontId="6" fillId="4" borderId="29" xfId="0" applyFont="1" applyFill="1" applyBorder="1" applyAlignment="1">
      <alignment horizontal="left" vertical="center"/>
    </xf>
    <xf numFmtId="0" fontId="6" fillId="4" borderId="29" xfId="0" applyFont="1" applyFill="1" applyBorder="1">
      <alignment vertical="center"/>
    </xf>
    <xf numFmtId="6" fontId="6" fillId="4" borderId="24" xfId="1" applyFont="1" applyFill="1" applyBorder="1" applyAlignment="1">
      <alignment horizontal="right" vertical="center"/>
    </xf>
    <xf numFmtId="0" fontId="6" fillId="4" borderId="41" xfId="0" applyFont="1" applyFill="1" applyBorder="1">
      <alignment vertical="center"/>
    </xf>
    <xf numFmtId="6" fontId="6" fillId="4" borderId="31" xfId="1" applyFont="1" applyFill="1" applyBorder="1" applyAlignment="1">
      <alignment horizontal="right" vertical="center"/>
    </xf>
    <xf numFmtId="0" fontId="6" fillId="4" borderId="32" xfId="0" applyFont="1" applyFill="1" applyBorder="1">
      <alignment vertical="center"/>
    </xf>
    <xf numFmtId="6" fontId="6" fillId="4" borderId="26" xfId="1" applyFont="1" applyFill="1" applyBorder="1" applyAlignment="1">
      <alignment horizontal="right" vertical="center"/>
    </xf>
    <xf numFmtId="0" fontId="6" fillId="4" borderId="27" xfId="0" applyFont="1" applyFill="1" applyBorder="1">
      <alignment vertical="center"/>
    </xf>
    <xf numFmtId="6" fontId="6" fillId="2" borderId="24" xfId="1" applyFont="1" applyFill="1" applyBorder="1" applyAlignment="1">
      <alignment horizontal="right" vertical="center"/>
    </xf>
    <xf numFmtId="0" fontId="6" fillId="0" borderId="34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center"/>
    </xf>
    <xf numFmtId="6" fontId="6" fillId="5" borderId="26" xfId="1" applyFont="1" applyFill="1" applyBorder="1" applyAlignment="1">
      <alignment horizontal="right" vertical="center"/>
    </xf>
    <xf numFmtId="6" fontId="6" fillId="5" borderId="22" xfId="1" applyFont="1" applyFill="1" applyBorder="1" applyAlignment="1">
      <alignment horizontal="right" vertical="center"/>
    </xf>
    <xf numFmtId="6" fontId="6" fillId="5" borderId="38" xfId="1" applyFont="1" applyFill="1" applyBorder="1" applyAlignment="1">
      <alignment horizontal="right" vertical="center"/>
    </xf>
    <xf numFmtId="6" fontId="6" fillId="5" borderId="39" xfId="1" applyFont="1" applyFill="1" applyBorder="1" applyAlignment="1">
      <alignment horizontal="right" vertical="center"/>
    </xf>
    <xf numFmtId="6" fontId="6" fillId="5" borderId="40" xfId="1" applyFont="1" applyFill="1" applyBorder="1" applyAlignment="1">
      <alignment horizontal="right" vertical="center"/>
    </xf>
    <xf numFmtId="6" fontId="6" fillId="5" borderId="31" xfId="1" applyFont="1" applyFill="1" applyBorder="1" applyAlignment="1">
      <alignment horizontal="right" vertical="center"/>
    </xf>
    <xf numFmtId="0" fontId="6" fillId="4" borderId="41" xfId="0" applyFont="1" applyFill="1" applyBorder="1" applyAlignment="1">
      <alignment horizontal="left" vertical="center"/>
    </xf>
    <xf numFmtId="6" fontId="6" fillId="6" borderId="38" xfId="1" applyFont="1" applyFill="1" applyBorder="1" applyAlignment="1">
      <alignment horizontal="right" vertical="center"/>
    </xf>
    <xf numFmtId="6" fontId="6" fillId="6" borderId="26" xfId="1" applyFont="1" applyFill="1" applyBorder="1" applyAlignment="1">
      <alignment horizontal="right" vertical="center"/>
    </xf>
    <xf numFmtId="6" fontId="6" fillId="6" borderId="40" xfId="1" applyFont="1" applyFill="1" applyBorder="1" applyAlignment="1">
      <alignment horizontal="right" vertical="center"/>
    </xf>
    <xf numFmtId="6" fontId="6" fillId="6" borderId="31" xfId="1" applyFont="1" applyFill="1" applyBorder="1" applyAlignment="1">
      <alignment horizontal="right" vertical="center"/>
    </xf>
    <xf numFmtId="0" fontId="6" fillId="6" borderId="27" xfId="0" applyFont="1" applyFill="1" applyBorder="1" applyAlignment="1">
      <alignment horizontal="left" vertical="center" shrinkToFit="1"/>
    </xf>
    <xf numFmtId="0" fontId="6" fillId="6" borderId="32" xfId="0" applyFont="1" applyFill="1" applyBorder="1" applyAlignment="1">
      <alignment horizontal="left" vertical="center" shrinkToFit="1"/>
    </xf>
    <xf numFmtId="6" fontId="6" fillId="0" borderId="0" xfId="0" applyNumberFormat="1" applyFont="1" applyAlignment="1">
      <alignment horizontal="left" vertical="center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6" fontId="5" fillId="2" borderId="10" xfId="1" applyFont="1" applyFill="1" applyBorder="1" applyAlignment="1">
      <alignment horizontal="right" vertical="center" shrinkToFit="1"/>
    </xf>
    <xf numFmtId="6" fontId="5" fillId="2" borderId="11" xfId="1" applyFont="1" applyFill="1" applyBorder="1" applyAlignment="1">
      <alignment horizontal="right" vertical="center" shrinkToFit="1"/>
    </xf>
    <xf numFmtId="6" fontId="5" fillId="2" borderId="12" xfId="1" applyFont="1" applyFill="1" applyBorder="1" applyAlignment="1">
      <alignment horizontal="right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center" vertical="center" shrinkToFit="1"/>
    </xf>
    <xf numFmtId="6" fontId="5" fillId="2" borderId="5" xfId="1" applyFont="1" applyFill="1" applyBorder="1" applyAlignment="1">
      <alignment horizontal="right" vertical="center" shrinkToFit="1"/>
    </xf>
    <xf numFmtId="6" fontId="5" fillId="2" borderId="2" xfId="1" applyFont="1" applyFill="1" applyBorder="1" applyAlignment="1">
      <alignment horizontal="right" vertical="center" shrinkToFit="1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3" borderId="3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 shrinkToFit="1"/>
    </xf>
    <xf numFmtId="0" fontId="5" fillId="2" borderId="18" xfId="0" applyFont="1" applyFill="1" applyBorder="1" applyAlignment="1">
      <alignment horizontal="center" vertical="center" shrinkToFit="1"/>
    </xf>
    <xf numFmtId="49" fontId="5" fillId="2" borderId="2" xfId="0" applyNumberFormat="1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49" fontId="5" fillId="2" borderId="10" xfId="0" applyNumberFormat="1" applyFont="1" applyFill="1" applyBorder="1" applyAlignment="1">
      <alignment horizontal="center" vertical="center" shrinkToFit="1"/>
    </xf>
    <xf numFmtId="49" fontId="5" fillId="2" borderId="11" xfId="0" applyNumberFormat="1" applyFont="1" applyFill="1" applyBorder="1" applyAlignment="1">
      <alignment horizontal="center" vertical="center" shrinkToFit="1"/>
    </xf>
    <xf numFmtId="49" fontId="5" fillId="2" borderId="12" xfId="0" applyNumberFormat="1" applyFont="1" applyFill="1" applyBorder="1" applyAlignment="1">
      <alignment horizontal="center" vertical="center" shrinkToFit="1"/>
    </xf>
    <xf numFmtId="49" fontId="5" fillId="2" borderId="7" xfId="0" applyNumberFormat="1" applyFont="1" applyFill="1" applyBorder="1" applyAlignment="1">
      <alignment horizontal="center" vertical="center" shrinkToFit="1"/>
    </xf>
    <xf numFmtId="49" fontId="5" fillId="2" borderId="8" xfId="0" applyNumberFormat="1" applyFont="1" applyFill="1" applyBorder="1" applyAlignment="1">
      <alignment horizontal="center" vertical="center" shrinkToFit="1"/>
    </xf>
    <xf numFmtId="49" fontId="5" fillId="2" borderId="9" xfId="0" applyNumberFormat="1" applyFont="1" applyFill="1" applyBorder="1" applyAlignment="1">
      <alignment horizontal="center" vertical="center" shrinkToFit="1"/>
    </xf>
    <xf numFmtId="49" fontId="5" fillId="2" borderId="13" xfId="0" applyNumberFormat="1" applyFont="1" applyFill="1" applyBorder="1" applyAlignment="1">
      <alignment horizontal="center" vertical="center" shrinkToFit="1"/>
    </xf>
    <xf numFmtId="49" fontId="5" fillId="2" borderId="14" xfId="0" applyNumberFormat="1" applyFont="1" applyFill="1" applyBorder="1" applyAlignment="1">
      <alignment horizontal="center" vertical="center" shrinkToFit="1"/>
    </xf>
    <xf numFmtId="49" fontId="5" fillId="2" borderId="15" xfId="0" applyNumberFormat="1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49" fontId="5" fillId="2" borderId="6" xfId="0" applyNumberFormat="1" applyFont="1" applyFill="1" applyBorder="1" applyAlignment="1">
      <alignment horizontal="center" vertical="center" shrinkToFit="1"/>
    </xf>
    <xf numFmtId="6" fontId="5" fillId="2" borderId="3" xfId="1" applyFont="1" applyFill="1" applyBorder="1" applyAlignment="1">
      <alignment horizontal="right" vertical="center" shrinkToFit="1"/>
    </xf>
    <xf numFmtId="6" fontId="5" fillId="2" borderId="6" xfId="1" applyFont="1" applyFill="1" applyBorder="1" applyAlignment="1">
      <alignment horizontal="right" vertical="center" shrinkToFit="1"/>
    </xf>
    <xf numFmtId="6" fontId="5" fillId="2" borderId="13" xfId="1" applyFont="1" applyFill="1" applyBorder="1" applyAlignment="1">
      <alignment horizontal="right" vertical="center" shrinkToFit="1"/>
    </xf>
    <xf numFmtId="6" fontId="5" fillId="2" borderId="14" xfId="1" applyFont="1" applyFill="1" applyBorder="1" applyAlignment="1">
      <alignment horizontal="right" vertical="center" shrinkToFit="1"/>
    </xf>
    <xf numFmtId="6" fontId="5" fillId="2" borderId="15" xfId="1" applyFont="1" applyFill="1" applyBorder="1" applyAlignment="1">
      <alignment horizontal="right" vertical="center" shrinkToFit="1"/>
    </xf>
    <xf numFmtId="0" fontId="6" fillId="0" borderId="49" xfId="0" applyFont="1" applyBorder="1" applyAlignment="1">
      <alignment horizontal="center" vertical="center"/>
    </xf>
    <xf numFmtId="6" fontId="7" fillId="0" borderId="45" xfId="0" applyNumberFormat="1" applyFont="1" applyBorder="1" applyAlignment="1">
      <alignment horizontal="center" vertical="center"/>
    </xf>
    <xf numFmtId="6" fontId="7" fillId="0" borderId="46" xfId="0" applyNumberFormat="1" applyFont="1" applyBorder="1" applyAlignment="1">
      <alignment horizontal="center" vertical="center"/>
    </xf>
    <xf numFmtId="6" fontId="7" fillId="0" borderId="47" xfId="0" applyNumberFormat="1" applyFont="1" applyBorder="1" applyAlignment="1">
      <alignment horizontal="center" vertical="center"/>
    </xf>
    <xf numFmtId="6" fontId="7" fillId="0" borderId="48" xfId="0" applyNumberFormat="1" applyFont="1" applyBorder="1" applyAlignment="1">
      <alignment horizontal="center" vertical="center"/>
    </xf>
    <xf numFmtId="6" fontId="7" fillId="0" borderId="49" xfId="0" applyNumberFormat="1" applyFont="1" applyBorder="1" applyAlignment="1">
      <alignment horizontal="center" vertical="center"/>
    </xf>
    <xf numFmtId="6" fontId="7" fillId="0" borderId="44" xfId="0" applyNumberFormat="1" applyFont="1" applyBorder="1" applyAlignment="1">
      <alignment horizontal="center" vertical="center"/>
    </xf>
    <xf numFmtId="56" fontId="6" fillId="0" borderId="45" xfId="0" applyNumberFormat="1" applyFont="1" applyBorder="1" applyAlignment="1">
      <alignment horizontal="center" vertical="center"/>
    </xf>
    <xf numFmtId="56" fontId="6" fillId="0" borderId="43" xfId="0" applyNumberFormat="1" applyFont="1" applyBorder="1" applyAlignment="1">
      <alignment horizontal="center" vertical="center"/>
    </xf>
    <xf numFmtId="56" fontId="6" fillId="0" borderId="48" xfId="0" applyNumberFormat="1" applyFont="1" applyBorder="1" applyAlignment="1">
      <alignment horizontal="center" vertical="center"/>
    </xf>
    <xf numFmtId="56" fontId="6" fillId="0" borderId="25" xfId="0" applyNumberFormat="1" applyFont="1" applyBorder="1" applyAlignment="1">
      <alignment horizontal="center" vertical="center"/>
    </xf>
    <xf numFmtId="56" fontId="6" fillId="0" borderId="28" xfId="0" applyNumberFormat="1" applyFont="1" applyBorder="1" applyAlignment="1">
      <alignment horizontal="center" vertical="center"/>
    </xf>
    <xf numFmtId="56" fontId="6" fillId="0" borderId="30" xfId="0" applyNumberFormat="1" applyFont="1" applyBorder="1" applyAlignment="1">
      <alignment horizontal="center" vertical="center"/>
    </xf>
    <xf numFmtId="6" fontId="6" fillId="0" borderId="19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56" fontId="6" fillId="2" borderId="28" xfId="0" applyNumberFormat="1" applyFont="1" applyFill="1" applyBorder="1" applyAlignment="1">
      <alignment horizontal="center" vertical="center"/>
    </xf>
    <xf numFmtId="56" fontId="6" fillId="2" borderId="30" xfId="0" applyNumberFormat="1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5" borderId="37" xfId="0" applyFont="1" applyFill="1" applyBorder="1" applyAlignment="1">
      <alignment horizontal="left" vertical="center"/>
    </xf>
    <xf numFmtId="0" fontId="6" fillId="5" borderId="50" xfId="0" applyFont="1" applyFill="1" applyBorder="1" applyAlignment="1">
      <alignment horizontal="left" vertical="center"/>
    </xf>
    <xf numFmtId="0" fontId="6" fillId="5" borderId="51" xfId="0" applyFont="1" applyFill="1" applyBorder="1" applyAlignment="1">
      <alignment horizontal="left" vertical="center"/>
    </xf>
    <xf numFmtId="6" fontId="6" fillId="0" borderId="45" xfId="0" applyNumberFormat="1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6" fontId="6" fillId="0" borderId="20" xfId="0" applyNumberFormat="1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56" fontId="6" fillId="2" borderId="25" xfId="0" applyNumberFormat="1" applyFont="1" applyFill="1" applyBorder="1" applyAlignment="1">
      <alignment horizontal="center" vertical="center"/>
    </xf>
    <xf numFmtId="6" fontId="6" fillId="0" borderId="0" xfId="0" applyNumberFormat="1" applyFont="1" applyAlignment="1">
      <alignment horizontal="right" vertical="center"/>
    </xf>
    <xf numFmtId="6" fontId="6" fillId="3" borderId="1" xfId="1" applyFont="1" applyFill="1" applyBorder="1" applyAlignment="1">
      <alignment horizontal="right" vertical="center"/>
    </xf>
    <xf numFmtId="6" fontId="6" fillId="3" borderId="1" xfId="1" applyFont="1" applyFill="1" applyBorder="1" applyAlignment="1">
      <alignment horizontal="left" vertical="center"/>
    </xf>
    <xf numFmtId="6" fontId="6" fillId="3" borderId="1" xfId="0" applyNumberFormat="1" applyFont="1" applyFill="1" applyBorder="1" applyAlignment="1">
      <alignment horizontal="left" vertical="center"/>
    </xf>
    <xf numFmtId="0" fontId="8" fillId="0" borderId="25" xfId="0" applyFont="1" applyBorder="1">
      <alignment vertical="center"/>
    </xf>
    <xf numFmtId="6" fontId="8" fillId="0" borderId="36" xfId="1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0" xfId="0" applyFont="1">
      <alignment vertical="center"/>
    </xf>
    <xf numFmtId="56" fontId="8" fillId="0" borderId="45" xfId="0" applyNumberFormat="1" applyFont="1" applyBorder="1" applyAlignment="1">
      <alignment horizontal="center" vertical="center"/>
    </xf>
    <xf numFmtId="6" fontId="8" fillId="5" borderId="38" xfId="1" applyFont="1" applyFill="1" applyBorder="1" applyAlignment="1">
      <alignment horizontal="right" vertical="center"/>
    </xf>
    <xf numFmtId="6" fontId="8" fillId="5" borderId="26" xfId="1" applyFont="1" applyFill="1" applyBorder="1" applyAlignment="1">
      <alignment horizontal="right" vertical="center"/>
    </xf>
    <xf numFmtId="0" fontId="8" fillId="5" borderId="54" xfId="0" applyFont="1" applyFill="1" applyBorder="1" applyAlignment="1">
      <alignment horizontal="left" vertical="center"/>
    </xf>
    <xf numFmtId="0" fontId="8" fillId="5" borderId="47" xfId="0" applyFont="1" applyFill="1" applyBorder="1" applyAlignment="1">
      <alignment horizontal="left" vertical="center"/>
    </xf>
    <xf numFmtId="56" fontId="8" fillId="0" borderId="43" xfId="0" applyNumberFormat="1" applyFont="1" applyBorder="1" applyAlignment="1">
      <alignment horizontal="center" vertical="center"/>
    </xf>
    <xf numFmtId="6" fontId="8" fillId="5" borderId="39" xfId="1" applyFont="1" applyFill="1" applyBorder="1" applyAlignment="1">
      <alignment horizontal="right" vertical="center"/>
    </xf>
    <xf numFmtId="6" fontId="8" fillId="5" borderId="22" xfId="1" applyFont="1" applyFill="1" applyBorder="1" applyAlignment="1">
      <alignment horizontal="right" vertical="center"/>
    </xf>
    <xf numFmtId="0" fontId="8" fillId="5" borderId="55" xfId="0" applyFont="1" applyFill="1" applyBorder="1" applyAlignment="1">
      <alignment horizontal="left" vertical="center"/>
    </xf>
    <xf numFmtId="0" fontId="8" fillId="5" borderId="56" xfId="0" applyFont="1" applyFill="1" applyBorder="1" applyAlignment="1">
      <alignment horizontal="left" vertical="center"/>
    </xf>
    <xf numFmtId="6" fontId="8" fillId="5" borderId="40" xfId="1" applyFont="1" applyFill="1" applyBorder="1" applyAlignment="1">
      <alignment horizontal="right" vertical="center"/>
    </xf>
    <xf numFmtId="6" fontId="8" fillId="5" borderId="31" xfId="1" applyFont="1" applyFill="1" applyBorder="1" applyAlignment="1">
      <alignment horizontal="right" vertical="center"/>
    </xf>
    <xf numFmtId="0" fontId="8" fillId="5" borderId="57" xfId="0" applyFont="1" applyFill="1" applyBorder="1" applyAlignment="1">
      <alignment horizontal="left" vertical="center"/>
    </xf>
    <xf numFmtId="0" fontId="8" fillId="5" borderId="44" xfId="0" applyFont="1" applyFill="1" applyBorder="1" applyAlignment="1">
      <alignment horizontal="left" vertical="center"/>
    </xf>
    <xf numFmtId="6" fontId="8" fillId="6" borderId="38" xfId="1" applyFont="1" applyFill="1" applyBorder="1" applyAlignment="1">
      <alignment horizontal="right" vertical="center"/>
    </xf>
    <xf numFmtId="6" fontId="8" fillId="6" borderId="26" xfId="1" applyFont="1" applyFill="1" applyBorder="1" applyAlignment="1">
      <alignment horizontal="right" vertical="center"/>
    </xf>
    <xf numFmtId="0" fontId="8" fillId="6" borderId="58" xfId="0" applyFont="1" applyFill="1" applyBorder="1" applyAlignment="1">
      <alignment horizontal="left" vertical="center" shrinkToFit="1"/>
    </xf>
    <xf numFmtId="0" fontId="8" fillId="6" borderId="12" xfId="0" applyFont="1" applyFill="1" applyBorder="1" applyAlignment="1">
      <alignment horizontal="left" vertical="center" shrinkToFit="1"/>
    </xf>
    <xf numFmtId="6" fontId="8" fillId="6" borderId="40" xfId="1" applyFont="1" applyFill="1" applyBorder="1" applyAlignment="1">
      <alignment horizontal="right" vertical="center"/>
    </xf>
    <xf numFmtId="6" fontId="8" fillId="6" borderId="31" xfId="1" applyFont="1" applyFill="1" applyBorder="1" applyAlignment="1">
      <alignment horizontal="right" vertical="center"/>
    </xf>
    <xf numFmtId="0" fontId="8" fillId="6" borderId="59" xfId="0" applyFont="1" applyFill="1" applyBorder="1" applyAlignment="1">
      <alignment horizontal="left" vertical="center" shrinkToFit="1"/>
    </xf>
    <xf numFmtId="0" fontId="8" fillId="6" borderId="15" xfId="0" applyFont="1" applyFill="1" applyBorder="1" applyAlignment="1">
      <alignment horizontal="left" vertical="center" shrinkToFit="1"/>
    </xf>
    <xf numFmtId="6" fontId="8" fillId="4" borderId="24" xfId="1" applyFont="1" applyFill="1" applyBorder="1" applyAlignment="1">
      <alignment horizontal="right" vertical="center"/>
    </xf>
    <xf numFmtId="0" fontId="8" fillId="4" borderId="58" xfId="0" applyFont="1" applyFill="1" applyBorder="1" applyAlignment="1">
      <alignment horizontal="left" vertical="center"/>
    </xf>
    <xf numFmtId="0" fontId="8" fillId="4" borderId="12" xfId="0" applyFont="1" applyFill="1" applyBorder="1" applyAlignment="1">
      <alignment horizontal="left" vertical="center"/>
    </xf>
    <xf numFmtId="6" fontId="8" fillId="0" borderId="22" xfId="1" applyFont="1" applyBorder="1" applyAlignment="1">
      <alignment horizontal="right" vertical="center"/>
    </xf>
    <xf numFmtId="0" fontId="8" fillId="0" borderId="61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6" fontId="8" fillId="4" borderId="22" xfId="1" applyFont="1" applyFill="1" applyBorder="1" applyAlignment="1">
      <alignment horizontal="right" vertical="center"/>
    </xf>
    <xf numFmtId="0" fontId="8" fillId="4" borderId="61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left" vertical="center"/>
    </xf>
    <xf numFmtId="6" fontId="8" fillId="0" borderId="31" xfId="1" applyFont="1" applyBorder="1" applyAlignment="1">
      <alignment horizontal="right" vertical="center"/>
    </xf>
    <xf numFmtId="0" fontId="8" fillId="0" borderId="59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6" fontId="8" fillId="0" borderId="25" xfId="1" applyFont="1" applyBorder="1" applyAlignment="1">
      <alignment horizontal="right" vertical="center"/>
    </xf>
    <xf numFmtId="6" fontId="8" fillId="0" borderId="36" xfId="1" applyFont="1" applyBorder="1" applyAlignment="1">
      <alignment horizontal="right" vertical="center"/>
    </xf>
    <xf numFmtId="6" fontId="8" fillId="0" borderId="54" xfId="1" applyFont="1" applyBorder="1" applyAlignment="1">
      <alignment horizontal="left" vertical="center"/>
    </xf>
    <xf numFmtId="6" fontId="8" fillId="0" borderId="46" xfId="1" applyFont="1" applyBorder="1" applyAlignment="1">
      <alignment horizontal="left" vertical="center"/>
    </xf>
    <xf numFmtId="6" fontId="8" fillId="0" borderId="47" xfId="1" applyFont="1" applyBorder="1" applyAlignment="1">
      <alignment horizontal="left" vertical="center"/>
    </xf>
    <xf numFmtId="6" fontId="8" fillId="0" borderId="28" xfId="1" applyFont="1" applyBorder="1" applyAlignment="1">
      <alignment horizontal="right" vertical="center"/>
    </xf>
    <xf numFmtId="6" fontId="8" fillId="0" borderId="52" xfId="1" applyFont="1" applyBorder="1" applyAlignment="1">
      <alignment horizontal="right" vertical="center"/>
    </xf>
    <xf numFmtId="6" fontId="8" fillId="0" borderId="55" xfId="1" applyFont="1" applyBorder="1" applyAlignment="1">
      <alignment horizontal="left" vertical="center"/>
    </xf>
    <xf numFmtId="6" fontId="8" fillId="0" borderId="0" xfId="1" applyFont="1" applyBorder="1" applyAlignment="1">
      <alignment horizontal="left" vertical="center"/>
    </xf>
    <xf numFmtId="6" fontId="8" fillId="0" borderId="56" xfId="1" applyFont="1" applyBorder="1" applyAlignment="1">
      <alignment horizontal="left" vertical="center"/>
    </xf>
    <xf numFmtId="56" fontId="8" fillId="0" borderId="48" xfId="0" applyNumberFormat="1" applyFont="1" applyBorder="1" applyAlignment="1">
      <alignment horizontal="center" vertical="center"/>
    </xf>
    <xf numFmtId="6" fontId="8" fillId="0" borderId="30" xfId="1" applyFont="1" applyBorder="1" applyAlignment="1">
      <alignment horizontal="right" vertical="center"/>
    </xf>
    <xf numFmtId="6" fontId="8" fillId="0" borderId="53" xfId="1" applyFont="1" applyBorder="1" applyAlignment="1">
      <alignment horizontal="right" vertical="center"/>
    </xf>
    <xf numFmtId="6" fontId="8" fillId="0" borderId="57" xfId="1" applyFont="1" applyBorder="1" applyAlignment="1">
      <alignment horizontal="left" vertical="center"/>
    </xf>
    <xf numFmtId="6" fontId="8" fillId="0" borderId="49" xfId="1" applyFont="1" applyBorder="1" applyAlignment="1">
      <alignment horizontal="left" vertical="center"/>
    </xf>
    <xf numFmtId="6" fontId="8" fillId="0" borderId="44" xfId="1" applyFont="1" applyBorder="1" applyAlignment="1">
      <alignment horizontal="left" vertical="center"/>
    </xf>
    <xf numFmtId="56" fontId="8" fillId="0" borderId="28" xfId="0" applyNumberFormat="1" applyFont="1" applyBorder="1" applyAlignment="1">
      <alignment horizontal="center" vertical="center"/>
    </xf>
    <xf numFmtId="56" fontId="8" fillId="0" borderId="30" xfId="0" applyNumberFormat="1" applyFont="1" applyBorder="1" applyAlignment="1">
      <alignment horizontal="center" vertical="center"/>
    </xf>
    <xf numFmtId="6" fontId="8" fillId="0" borderId="46" xfId="1" applyFont="1" applyBorder="1" applyAlignment="1">
      <alignment horizontal="right" vertical="center"/>
    </xf>
    <xf numFmtId="0" fontId="8" fillId="0" borderId="33" xfId="0" applyFont="1" applyBorder="1">
      <alignment vertical="center"/>
    </xf>
    <xf numFmtId="6" fontId="8" fillId="0" borderId="34" xfId="1" applyFont="1" applyBorder="1" applyAlignment="1">
      <alignment horizontal="center" vertical="center"/>
    </xf>
    <xf numFmtId="0" fontId="8" fillId="4" borderId="61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6" fontId="8" fillId="4" borderId="31" xfId="1" applyFont="1" applyFill="1" applyBorder="1" applyAlignment="1">
      <alignment horizontal="right" vertical="center"/>
    </xf>
    <xf numFmtId="0" fontId="8" fillId="4" borderId="59" xfId="0" applyFont="1" applyFill="1" applyBorder="1" applyAlignment="1">
      <alignment horizontal="left" vertical="center"/>
    </xf>
    <xf numFmtId="0" fontId="8" fillId="4" borderId="15" xfId="0" applyFont="1" applyFill="1" applyBorder="1" applyAlignment="1">
      <alignment horizontal="left" vertical="center"/>
    </xf>
    <xf numFmtId="56" fontId="8" fillId="0" borderId="25" xfId="0" applyNumberFormat="1" applyFont="1" applyBorder="1" applyAlignment="1">
      <alignment horizontal="center" vertical="center"/>
    </xf>
    <xf numFmtId="6" fontId="8" fillId="4" borderId="26" xfId="1" applyFont="1" applyFill="1" applyBorder="1" applyAlignment="1">
      <alignment horizontal="right" vertical="center"/>
    </xf>
    <xf numFmtId="56" fontId="8" fillId="0" borderId="49" xfId="0" applyNumberFormat="1" applyFont="1" applyBorder="1" applyAlignment="1">
      <alignment horizontal="center" vertical="center"/>
    </xf>
    <xf numFmtId="6" fontId="8" fillId="0" borderId="49" xfId="1" applyFont="1" applyBorder="1" applyAlignment="1">
      <alignment horizontal="right" vertical="center"/>
    </xf>
    <xf numFmtId="56" fontId="8" fillId="2" borderId="28" xfId="0" applyNumberFormat="1" applyFont="1" applyFill="1" applyBorder="1" applyAlignment="1">
      <alignment horizontal="center" vertical="center"/>
    </xf>
    <xf numFmtId="6" fontId="8" fillId="2" borderId="24" xfId="1" applyFont="1" applyFill="1" applyBorder="1" applyAlignment="1">
      <alignment horizontal="right" vertical="center"/>
    </xf>
    <xf numFmtId="6" fontId="8" fillId="2" borderId="22" xfId="1" applyFont="1" applyFill="1" applyBorder="1" applyAlignment="1">
      <alignment horizontal="right" vertical="center"/>
    </xf>
    <xf numFmtId="0" fontId="8" fillId="2" borderId="61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56" fontId="8" fillId="2" borderId="30" xfId="0" applyNumberFormat="1" applyFont="1" applyFill="1" applyBorder="1" applyAlignment="1">
      <alignment horizontal="center" vertical="center"/>
    </xf>
    <xf numFmtId="6" fontId="8" fillId="2" borderId="31" xfId="1" applyFont="1" applyFill="1" applyBorder="1" applyAlignment="1">
      <alignment horizontal="right" vertical="center"/>
    </xf>
    <xf numFmtId="0" fontId="8" fillId="2" borderId="59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6" fontId="8" fillId="0" borderId="26" xfId="1" applyFont="1" applyBorder="1" applyAlignment="1">
      <alignment horizontal="right" vertical="center"/>
    </xf>
    <xf numFmtId="0" fontId="8" fillId="0" borderId="28" xfId="0" applyFont="1" applyBorder="1" applyAlignment="1">
      <alignment horizontal="center" vertical="center"/>
    </xf>
    <xf numFmtId="0" fontId="8" fillId="4" borderId="63" xfId="0" applyFont="1" applyFill="1" applyBorder="1" applyAlignment="1">
      <alignment horizontal="left" vertical="center"/>
    </xf>
    <xf numFmtId="0" fontId="8" fillId="4" borderId="64" xfId="0" applyFont="1" applyFill="1" applyBorder="1" applyAlignment="1">
      <alignment horizontal="left" vertical="center"/>
    </xf>
    <xf numFmtId="0" fontId="8" fillId="4" borderId="60" xfId="0" applyFont="1" applyFill="1" applyBorder="1" applyAlignment="1">
      <alignment horizontal="left" vertical="center"/>
    </xf>
    <xf numFmtId="0" fontId="8" fillId="4" borderId="18" xfId="0" applyFont="1" applyFill="1" applyBorder="1" applyAlignment="1">
      <alignment horizontal="left" vertical="center"/>
    </xf>
    <xf numFmtId="0" fontId="8" fillId="0" borderId="30" xfId="0" applyFont="1" applyBorder="1" applyAlignment="1">
      <alignment horizontal="center" vertical="center"/>
    </xf>
    <xf numFmtId="0" fontId="8" fillId="0" borderId="58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62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6" fontId="8" fillId="0" borderId="0" xfId="1" applyFont="1" applyAlignment="1">
      <alignment horizontal="right" vertical="center"/>
    </xf>
    <xf numFmtId="6" fontId="8" fillId="0" borderId="5" xfId="1" applyFont="1" applyBorder="1" applyAlignment="1">
      <alignment horizontal="right" vertical="center"/>
    </xf>
    <xf numFmtId="6" fontId="8" fillId="0" borderId="0" xfId="0" applyNumberFormat="1" applyFont="1" applyAlignment="1">
      <alignment horizontal="left" vertical="center"/>
    </xf>
    <xf numFmtId="6" fontId="8" fillId="0" borderId="1" xfId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6" fontId="8" fillId="0" borderId="1" xfId="0" applyNumberFormat="1" applyFont="1" applyBorder="1" applyAlignment="1">
      <alignment horizontal="right" vertical="center"/>
    </xf>
    <xf numFmtId="6" fontId="8" fillId="0" borderId="23" xfId="1" applyFont="1" applyBorder="1" applyAlignment="1">
      <alignment horizontal="right" vertical="center"/>
    </xf>
    <xf numFmtId="6" fontId="8" fillId="0" borderId="61" xfId="1" applyFont="1" applyBorder="1" applyAlignment="1">
      <alignment horizontal="right" vertical="center"/>
    </xf>
    <xf numFmtId="6" fontId="8" fillId="0" borderId="22" xfId="1" applyFont="1" applyBorder="1" applyAlignment="1">
      <alignment horizontal="center" vertical="center"/>
    </xf>
    <xf numFmtId="6" fontId="8" fillId="0" borderId="22" xfId="1" applyFont="1" applyBorder="1" applyAlignment="1">
      <alignment horizontal="right" vertical="center"/>
    </xf>
    <xf numFmtId="56" fontId="8" fillId="0" borderId="0" xfId="0" applyNumberFormat="1" applyFont="1" applyBorder="1" applyAlignment="1">
      <alignment horizontal="center" vertical="center"/>
    </xf>
    <xf numFmtId="56" fontId="8" fillId="0" borderId="0" xfId="0" applyNumberFormat="1" applyFont="1" applyBorder="1" applyAlignment="1">
      <alignment horizontal="center" vertical="center"/>
    </xf>
    <xf numFmtId="56" fontId="8" fillId="2" borderId="46" xfId="0" applyNumberFormat="1" applyFont="1" applyFill="1" applyBorder="1" applyAlignment="1">
      <alignment horizontal="center" vertical="center"/>
    </xf>
    <xf numFmtId="6" fontId="8" fillId="2" borderId="46" xfId="1" applyFont="1" applyFill="1" applyBorder="1" applyAlignment="1">
      <alignment horizontal="right" vertical="center"/>
    </xf>
    <xf numFmtId="0" fontId="8" fillId="2" borderId="46" xfId="0" applyFont="1" applyFill="1" applyBorder="1" applyAlignment="1">
      <alignment horizontal="left" vertical="center"/>
    </xf>
    <xf numFmtId="56" fontId="8" fillId="2" borderId="49" xfId="0" applyNumberFormat="1" applyFont="1" applyFill="1" applyBorder="1" applyAlignment="1">
      <alignment horizontal="center" vertical="center"/>
    </xf>
    <xf numFmtId="6" fontId="8" fillId="2" borderId="49" xfId="1" applyFont="1" applyFill="1" applyBorder="1" applyAlignment="1">
      <alignment horizontal="right" vertical="center"/>
    </xf>
    <xf numFmtId="0" fontId="8" fillId="2" borderId="49" xfId="0" applyFont="1" applyFill="1" applyBorder="1" applyAlignment="1">
      <alignment horizontal="left" vertical="center"/>
    </xf>
    <xf numFmtId="6" fontId="6" fillId="0" borderId="1" xfId="1" applyFont="1" applyBorder="1" applyAlignment="1">
      <alignment horizontal="center"/>
    </xf>
    <xf numFmtId="0" fontId="3" fillId="5" borderId="1" xfId="0" applyFont="1" applyFill="1" applyBorder="1" applyAlignment="1">
      <alignment horizontal="center" vertical="center" shrinkToFit="1"/>
    </xf>
    <xf numFmtId="0" fontId="4" fillId="5" borderId="19" xfId="0" applyFont="1" applyFill="1" applyBorder="1" applyAlignment="1">
      <alignment horizontal="center" vertical="center" shrinkToFit="1"/>
    </xf>
    <xf numFmtId="0" fontId="4" fillId="5" borderId="20" xfId="0" applyFont="1" applyFill="1" applyBorder="1" applyAlignment="1">
      <alignment horizontal="center" vertical="center" shrinkToFit="1"/>
    </xf>
    <xf numFmtId="0" fontId="4" fillId="5" borderId="21" xfId="0" applyFont="1" applyFill="1" applyBorder="1" applyAlignment="1">
      <alignment horizontal="center" vertical="center" shrinkToFit="1"/>
    </xf>
    <xf numFmtId="6" fontId="5" fillId="5" borderId="1" xfId="1" applyFont="1" applyFill="1" applyBorder="1" applyAlignment="1">
      <alignment horizontal="center" vertical="center" shrinkToFit="1"/>
    </xf>
    <xf numFmtId="6" fontId="5" fillId="5" borderId="1" xfId="1" applyFont="1" applyFill="1" applyBorder="1" applyAlignment="1">
      <alignment horizontal="right" vertical="center" shrinkToFit="1"/>
    </xf>
    <xf numFmtId="0" fontId="5" fillId="5" borderId="1" xfId="0" applyFont="1" applyFill="1" applyBorder="1" applyAlignment="1">
      <alignment horizontal="center" vertical="center" shrinkToFit="1"/>
    </xf>
    <xf numFmtId="6" fontId="5" fillId="2" borderId="4" xfId="1" applyFont="1" applyFill="1" applyBorder="1" applyAlignment="1">
      <alignment horizontal="right" vertical="center" shrinkToFit="1"/>
    </xf>
    <xf numFmtId="6" fontId="5" fillId="2" borderId="7" xfId="1" applyFont="1" applyFill="1" applyBorder="1" applyAlignment="1">
      <alignment horizontal="right" vertical="center" shrinkToFit="1"/>
    </xf>
    <xf numFmtId="6" fontId="5" fillId="2" borderId="8" xfId="1" applyFont="1" applyFill="1" applyBorder="1" applyAlignment="1">
      <alignment horizontal="right" vertical="center" shrinkToFit="1"/>
    </xf>
    <xf numFmtId="6" fontId="5" fillId="2" borderId="9" xfId="1" applyFont="1" applyFill="1" applyBorder="1" applyAlignment="1">
      <alignment horizontal="right" vertical="center" shrinkToFit="1"/>
    </xf>
    <xf numFmtId="0" fontId="3" fillId="2" borderId="65" xfId="0" applyFont="1" applyFill="1" applyBorder="1" applyAlignment="1">
      <alignment horizontal="center" vertical="center" shrinkToFit="1"/>
    </xf>
    <xf numFmtId="0" fontId="3" fillId="2" borderId="66" xfId="0" applyFont="1" applyFill="1" applyBorder="1" applyAlignment="1">
      <alignment horizontal="center" vertical="center" shrinkToFit="1"/>
    </xf>
    <xf numFmtId="0" fontId="3" fillId="2" borderId="67" xfId="0" applyFont="1" applyFill="1" applyBorder="1" applyAlignment="1">
      <alignment horizontal="center" vertical="center" shrinkToFit="1"/>
    </xf>
    <xf numFmtId="0" fontId="3" fillId="2" borderId="64" xfId="0" applyFont="1" applyFill="1" applyBorder="1" applyAlignment="1">
      <alignment horizontal="center" vertical="center" shrinkToFit="1"/>
    </xf>
    <xf numFmtId="6" fontId="5" fillId="2" borderId="66" xfId="1" applyFont="1" applyFill="1" applyBorder="1" applyAlignment="1">
      <alignment horizontal="right" vertical="center" shrinkToFit="1"/>
    </xf>
    <xf numFmtId="6" fontId="5" fillId="2" borderId="67" xfId="1" applyFont="1" applyFill="1" applyBorder="1" applyAlignment="1">
      <alignment horizontal="right" vertical="center" shrinkToFit="1"/>
    </xf>
    <xf numFmtId="6" fontId="5" fillId="2" borderId="64" xfId="1" applyFont="1" applyFill="1" applyBorder="1" applyAlignment="1">
      <alignment horizontal="right" vertical="center" shrinkToFit="1"/>
    </xf>
    <xf numFmtId="0" fontId="5" fillId="2" borderId="66" xfId="0" applyFont="1" applyFill="1" applyBorder="1" applyAlignment="1">
      <alignment horizontal="center" vertical="center" shrinkToFit="1"/>
    </xf>
    <xf numFmtId="0" fontId="5" fillId="2" borderId="67" xfId="0" applyFont="1" applyFill="1" applyBorder="1" applyAlignment="1">
      <alignment horizontal="center" vertical="center" shrinkToFit="1"/>
    </xf>
    <xf numFmtId="0" fontId="5" fillId="2" borderId="64" xfId="0" applyFont="1" applyFill="1" applyBorder="1" applyAlignment="1">
      <alignment horizontal="center" vertical="center" shrinkToFit="1"/>
    </xf>
    <xf numFmtId="0" fontId="5" fillId="2" borderId="65" xfId="0" applyFont="1" applyFill="1" applyBorder="1" applyAlignment="1">
      <alignment horizontal="center" vertical="center" shrinkToFit="1"/>
    </xf>
    <xf numFmtId="49" fontId="5" fillId="2" borderId="66" xfId="0" applyNumberFormat="1" applyFont="1" applyFill="1" applyBorder="1" applyAlignment="1">
      <alignment horizontal="center" vertical="center" shrinkToFit="1"/>
    </xf>
    <xf numFmtId="49" fontId="5" fillId="2" borderId="67" xfId="0" applyNumberFormat="1" applyFont="1" applyFill="1" applyBorder="1" applyAlignment="1">
      <alignment horizontal="center" vertical="center" shrinkToFit="1"/>
    </xf>
    <xf numFmtId="49" fontId="5" fillId="2" borderId="64" xfId="0" applyNumberFormat="1" applyFont="1" applyFill="1" applyBorder="1" applyAlignment="1">
      <alignment horizontal="center" vertical="center" shrinkToFit="1"/>
    </xf>
    <xf numFmtId="0" fontId="3" fillId="2" borderId="46" xfId="0" applyFont="1" applyFill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6" fontId="5" fillId="0" borderId="19" xfId="1" applyFont="1" applyBorder="1" applyAlignment="1">
      <alignment horizontal="center" vertical="center" shrinkToFit="1"/>
    </xf>
    <xf numFmtId="6" fontId="5" fillId="0" borderId="20" xfId="1" applyFont="1" applyBorder="1" applyAlignment="1">
      <alignment horizontal="center" vertical="center" shrinkToFit="1"/>
    </xf>
    <xf numFmtId="6" fontId="5" fillId="0" borderId="21" xfId="1" applyFont="1" applyBorder="1" applyAlignment="1">
      <alignment horizontal="center" vertical="center" shrinkToFit="1"/>
    </xf>
    <xf numFmtId="6" fontId="5" fillId="0" borderId="20" xfId="1" applyFont="1" applyBorder="1" applyAlignment="1">
      <alignment horizontal="right" vertical="center" shrinkToFit="1"/>
    </xf>
    <xf numFmtId="6" fontId="5" fillId="0" borderId="21" xfId="1" applyFont="1" applyBorder="1" applyAlignment="1">
      <alignment horizontal="right" vertical="center" shrinkToFit="1"/>
    </xf>
    <xf numFmtId="0" fontId="5" fillId="0" borderId="0" xfId="0" applyFont="1" applyAlignment="1">
      <alignment vertical="center" shrinkToFit="1"/>
    </xf>
    <xf numFmtId="49" fontId="5" fillId="0" borderId="0" xfId="0" applyNumberFormat="1" applyFont="1" applyAlignment="1">
      <alignment vertical="center" shrinkToFit="1"/>
    </xf>
    <xf numFmtId="0" fontId="3" fillId="2" borderId="49" xfId="0" applyFont="1" applyFill="1" applyBorder="1" applyAlignment="1">
      <alignment horizontal="center" vertical="center" shrinkToFi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E7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998220</xdr:colOff>
      <xdr:row>3</xdr:row>
      <xdr:rowOff>22860</xdr:rowOff>
    </xdr:from>
    <xdr:ext cx="1851660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607182C-C326-4394-8AD7-0E5055ED7720}"/>
            </a:ext>
          </a:extLst>
        </xdr:cNvPr>
        <xdr:cNvSpPr txBox="1"/>
      </xdr:nvSpPr>
      <xdr:spPr>
        <a:xfrm>
          <a:off x="6149340" y="960120"/>
          <a:ext cx="185166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合計</a:t>
          </a:r>
          <a:r>
            <a:rPr kumimoji="1" lang="en-US" altLang="ja-JP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\9,196,480</a:t>
          </a:r>
          <a:endParaRPr kumimoji="1" lang="ja-JP" altLang="en-US" sz="1100" b="1">
            <a:solidFill>
              <a:srgbClr val="FF0000"/>
            </a:solidFill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3</xdr:col>
      <xdr:colOff>1577340</xdr:colOff>
      <xdr:row>89</xdr:row>
      <xdr:rowOff>60960</xdr:rowOff>
    </xdr:from>
    <xdr:ext cx="1851660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93BD8AC-C8FD-4FB1-BA09-7730BCEE0432}"/>
            </a:ext>
          </a:extLst>
        </xdr:cNvPr>
        <xdr:cNvSpPr txBox="1"/>
      </xdr:nvSpPr>
      <xdr:spPr>
        <a:xfrm>
          <a:off x="5806440" y="30022800"/>
          <a:ext cx="185166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資機材費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861060</xdr:colOff>
      <xdr:row>3</xdr:row>
      <xdr:rowOff>15240</xdr:rowOff>
    </xdr:from>
    <xdr:ext cx="1318260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267792A-E536-4B2F-96ED-3F69FC858D12}"/>
            </a:ext>
          </a:extLst>
        </xdr:cNvPr>
        <xdr:cNvSpPr txBox="1"/>
      </xdr:nvSpPr>
      <xdr:spPr>
        <a:xfrm>
          <a:off x="5646420" y="838200"/>
          <a:ext cx="131826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合計</a:t>
          </a:r>
          <a:r>
            <a:rPr kumimoji="1" lang="en-US" altLang="ja-JP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\9,373,899</a:t>
          </a:r>
          <a:endParaRPr kumimoji="1" lang="ja-JP" altLang="en-US" sz="1100" b="1">
            <a:solidFill>
              <a:srgbClr val="FF0000"/>
            </a:solidFill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861060</xdr:colOff>
      <xdr:row>3</xdr:row>
      <xdr:rowOff>15240</xdr:rowOff>
    </xdr:from>
    <xdr:ext cx="1318260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2377BB0-707D-40CC-B34B-89AC836DC199}"/>
            </a:ext>
          </a:extLst>
        </xdr:cNvPr>
        <xdr:cNvSpPr txBox="1"/>
      </xdr:nvSpPr>
      <xdr:spPr>
        <a:xfrm>
          <a:off x="5646420" y="838200"/>
          <a:ext cx="131826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合計</a:t>
          </a:r>
          <a:r>
            <a:rPr kumimoji="1" lang="en-US" altLang="ja-JP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\9,373,899</a:t>
          </a:r>
          <a:endParaRPr kumimoji="1" lang="ja-JP" altLang="en-US" sz="1100" b="1">
            <a:solidFill>
              <a:srgbClr val="FF0000"/>
            </a:solidFill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861060</xdr:colOff>
      <xdr:row>3</xdr:row>
      <xdr:rowOff>15240</xdr:rowOff>
    </xdr:from>
    <xdr:ext cx="1318260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7944DF0-78F9-9BF1-9C6F-0A12DFFDEA75}"/>
            </a:ext>
          </a:extLst>
        </xdr:cNvPr>
        <xdr:cNvSpPr txBox="1"/>
      </xdr:nvSpPr>
      <xdr:spPr>
        <a:xfrm>
          <a:off x="6576060" y="838200"/>
          <a:ext cx="131826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合計</a:t>
          </a:r>
          <a:r>
            <a:rPr kumimoji="1" lang="en-US" altLang="ja-JP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\9,196,480</a:t>
          </a:r>
          <a:endParaRPr kumimoji="1" lang="ja-JP" altLang="en-US" sz="1100" b="1">
            <a:solidFill>
              <a:srgbClr val="FF0000"/>
            </a:solidFill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472FD-4447-4E28-955A-94292383E116}">
  <dimension ref="A1:AO50"/>
  <sheetViews>
    <sheetView tabSelected="1" topLeftCell="A13" zoomScale="62" zoomScaleNormal="62" workbookViewId="0">
      <selection activeCell="U22" sqref="U22:W22"/>
    </sheetView>
  </sheetViews>
  <sheetFormatPr defaultColWidth="7.09765625" defaultRowHeight="48" customHeight="1" x14ac:dyDescent="0.45"/>
  <cols>
    <col min="1" max="1" width="5" style="9" customWidth="1"/>
    <col min="2" max="5" width="7.09765625" style="9"/>
    <col min="6" max="16" width="7.09765625" style="10"/>
    <col min="17" max="24" width="7.09765625" style="12"/>
    <col min="25" max="27" width="7.09765625" style="13"/>
    <col min="28" max="16384" width="7.09765625" style="11"/>
  </cols>
  <sheetData>
    <row r="1" spans="1:27" ht="48" customHeight="1" thickBot="1" x14ac:dyDescent="0.5">
      <c r="A1" s="273" t="s">
        <v>0</v>
      </c>
      <c r="B1" s="274" t="s">
        <v>1</v>
      </c>
      <c r="C1" s="275"/>
      <c r="D1" s="275"/>
      <c r="E1" s="276"/>
      <c r="F1" s="277" t="s">
        <v>44</v>
      </c>
      <c r="G1" s="277"/>
      <c r="H1" s="277"/>
      <c r="I1" s="277"/>
      <c r="J1" s="277" t="s">
        <v>45</v>
      </c>
      <c r="K1" s="277"/>
      <c r="L1" s="277"/>
      <c r="M1" s="278" t="s">
        <v>46</v>
      </c>
      <c r="N1" s="278"/>
      <c r="O1" s="278"/>
      <c r="P1" s="278"/>
      <c r="Q1" s="279" t="s">
        <v>48</v>
      </c>
      <c r="R1" s="279"/>
      <c r="S1" s="279"/>
      <c r="T1" s="279"/>
      <c r="U1" s="279"/>
      <c r="V1" s="279"/>
      <c r="W1" s="279"/>
      <c r="X1" s="279"/>
      <c r="Y1" s="279"/>
      <c r="Z1" s="279"/>
      <c r="AA1" s="279"/>
    </row>
    <row r="2" spans="1:27" ht="48" customHeight="1" x14ac:dyDescent="0.45">
      <c r="A2" s="1">
        <v>1</v>
      </c>
      <c r="B2" s="89" t="s">
        <v>19</v>
      </c>
      <c r="C2" s="90"/>
      <c r="D2" s="90"/>
      <c r="E2" s="91"/>
      <c r="F2" s="85">
        <v>552080</v>
      </c>
      <c r="G2" s="85"/>
      <c r="H2" s="85"/>
      <c r="I2" s="85"/>
      <c r="J2" s="85">
        <f>F2*0.1</f>
        <v>55208</v>
      </c>
      <c r="K2" s="85"/>
      <c r="L2" s="85"/>
      <c r="M2" s="85">
        <f t="shared" ref="M2:M16" si="0">F2+J2</f>
        <v>607288</v>
      </c>
      <c r="N2" s="85"/>
      <c r="O2" s="85"/>
      <c r="P2" s="85"/>
      <c r="Q2" s="103" t="s">
        <v>135</v>
      </c>
      <c r="R2" s="103"/>
      <c r="S2" s="103"/>
      <c r="T2" s="103"/>
      <c r="U2" s="108" t="s">
        <v>75</v>
      </c>
      <c r="V2" s="109"/>
      <c r="W2" s="110"/>
      <c r="X2" s="2" t="s">
        <v>47</v>
      </c>
      <c r="Y2" s="107" t="s">
        <v>136</v>
      </c>
      <c r="Z2" s="107"/>
      <c r="AA2" s="107"/>
    </row>
    <row r="3" spans="1:27" ht="48" customHeight="1" x14ac:dyDescent="0.45">
      <c r="A3" s="3">
        <v>2</v>
      </c>
      <c r="B3" s="75" t="s">
        <v>35</v>
      </c>
      <c r="C3" s="76"/>
      <c r="D3" s="76"/>
      <c r="E3" s="77"/>
      <c r="F3" s="85">
        <v>155400</v>
      </c>
      <c r="G3" s="85"/>
      <c r="H3" s="85"/>
      <c r="I3" s="85"/>
      <c r="J3" s="85">
        <f>F3*0.1</f>
        <v>15540</v>
      </c>
      <c r="K3" s="85"/>
      <c r="L3" s="85"/>
      <c r="M3" s="85">
        <f t="shared" si="0"/>
        <v>170940</v>
      </c>
      <c r="N3" s="85"/>
      <c r="O3" s="85"/>
      <c r="P3" s="85"/>
      <c r="Q3" s="101" t="s">
        <v>74</v>
      </c>
      <c r="R3" s="101"/>
      <c r="S3" s="101"/>
      <c r="T3" s="101"/>
      <c r="U3" s="97" t="s">
        <v>133</v>
      </c>
      <c r="V3" s="98"/>
      <c r="W3" s="99"/>
      <c r="X3" s="4" t="s">
        <v>47</v>
      </c>
      <c r="Y3" s="100" t="s">
        <v>134</v>
      </c>
      <c r="Z3" s="100"/>
      <c r="AA3" s="100"/>
    </row>
    <row r="4" spans="1:27" ht="48" customHeight="1" x14ac:dyDescent="0.45">
      <c r="A4" s="3">
        <v>3</v>
      </c>
      <c r="B4" s="75" t="s">
        <v>6</v>
      </c>
      <c r="C4" s="76"/>
      <c r="D4" s="76"/>
      <c r="E4" s="77"/>
      <c r="F4" s="85">
        <v>800510</v>
      </c>
      <c r="G4" s="85"/>
      <c r="H4" s="85"/>
      <c r="I4" s="85"/>
      <c r="J4" s="85">
        <v>80031</v>
      </c>
      <c r="K4" s="85"/>
      <c r="L4" s="85"/>
      <c r="M4" s="85">
        <f t="shared" si="0"/>
        <v>880541</v>
      </c>
      <c r="N4" s="85"/>
      <c r="O4" s="85"/>
      <c r="P4" s="85"/>
      <c r="Q4" s="101" t="s">
        <v>49</v>
      </c>
      <c r="R4" s="101"/>
      <c r="S4" s="101"/>
      <c r="T4" s="101"/>
      <c r="U4" s="97" t="s">
        <v>56</v>
      </c>
      <c r="V4" s="98"/>
      <c r="W4" s="99"/>
      <c r="X4" s="4" t="s">
        <v>47</v>
      </c>
      <c r="Y4" s="100">
        <v>592137</v>
      </c>
      <c r="Z4" s="100"/>
      <c r="AA4" s="100"/>
    </row>
    <row r="5" spans="1:27" ht="48" customHeight="1" x14ac:dyDescent="0.45">
      <c r="A5" s="3">
        <v>4</v>
      </c>
      <c r="B5" s="75" t="s">
        <v>36</v>
      </c>
      <c r="C5" s="76"/>
      <c r="D5" s="76"/>
      <c r="E5" s="77"/>
      <c r="F5" s="85">
        <v>1035840</v>
      </c>
      <c r="G5" s="85"/>
      <c r="H5" s="85"/>
      <c r="I5" s="85"/>
      <c r="J5" s="85">
        <f t="shared" ref="J5:J10" si="1">F5*0.1</f>
        <v>103584</v>
      </c>
      <c r="K5" s="85"/>
      <c r="L5" s="85"/>
      <c r="M5" s="85">
        <f t="shared" si="0"/>
        <v>1139424</v>
      </c>
      <c r="N5" s="85"/>
      <c r="O5" s="85"/>
      <c r="P5" s="85"/>
      <c r="Q5" s="101" t="s">
        <v>68</v>
      </c>
      <c r="R5" s="101"/>
      <c r="S5" s="101"/>
      <c r="T5" s="101"/>
      <c r="U5" s="97" t="s">
        <v>229</v>
      </c>
      <c r="V5" s="98"/>
      <c r="W5" s="99"/>
      <c r="X5" s="4" t="s">
        <v>47</v>
      </c>
      <c r="Y5" s="100" t="s">
        <v>230</v>
      </c>
      <c r="Z5" s="100"/>
      <c r="AA5" s="100"/>
    </row>
    <row r="6" spans="1:27" ht="48" customHeight="1" x14ac:dyDescent="0.45">
      <c r="A6" s="3">
        <v>5</v>
      </c>
      <c r="B6" s="75" t="s">
        <v>41</v>
      </c>
      <c r="C6" s="76"/>
      <c r="D6" s="76"/>
      <c r="E6" s="77"/>
      <c r="F6" s="85">
        <v>470372</v>
      </c>
      <c r="G6" s="85"/>
      <c r="H6" s="85"/>
      <c r="I6" s="85"/>
      <c r="J6" s="85">
        <f t="shared" si="1"/>
        <v>47037.200000000004</v>
      </c>
      <c r="K6" s="85"/>
      <c r="L6" s="85"/>
      <c r="M6" s="85">
        <f t="shared" si="0"/>
        <v>517409.2</v>
      </c>
      <c r="N6" s="85"/>
      <c r="O6" s="85"/>
      <c r="P6" s="85"/>
      <c r="Q6" s="102" t="s">
        <v>51</v>
      </c>
      <c r="R6" s="102"/>
      <c r="S6" s="102"/>
      <c r="T6" s="102"/>
      <c r="U6" s="97" t="s">
        <v>55</v>
      </c>
      <c r="V6" s="98"/>
      <c r="W6" s="99"/>
      <c r="X6" s="4" t="s">
        <v>47</v>
      </c>
      <c r="Y6" s="100" t="s">
        <v>50</v>
      </c>
      <c r="Z6" s="100"/>
      <c r="AA6" s="100"/>
    </row>
    <row r="7" spans="1:27" ht="48" customHeight="1" x14ac:dyDescent="0.45">
      <c r="A7" s="3">
        <v>6</v>
      </c>
      <c r="B7" s="75" t="s">
        <v>22</v>
      </c>
      <c r="C7" s="76"/>
      <c r="D7" s="76"/>
      <c r="E7" s="77"/>
      <c r="F7" s="85">
        <v>627876</v>
      </c>
      <c r="G7" s="85"/>
      <c r="H7" s="85"/>
      <c r="I7" s="85"/>
      <c r="J7" s="85">
        <f t="shared" si="1"/>
        <v>62787.600000000006</v>
      </c>
      <c r="K7" s="85"/>
      <c r="L7" s="85"/>
      <c r="M7" s="85">
        <f t="shared" si="0"/>
        <v>690663.6</v>
      </c>
      <c r="N7" s="85"/>
      <c r="O7" s="85"/>
      <c r="P7" s="85"/>
      <c r="Q7" s="101" t="s">
        <v>52</v>
      </c>
      <c r="R7" s="101"/>
      <c r="S7" s="101"/>
      <c r="T7" s="101"/>
      <c r="U7" s="97" t="s">
        <v>53</v>
      </c>
      <c r="V7" s="98"/>
      <c r="W7" s="99"/>
      <c r="X7" s="4" t="s">
        <v>47</v>
      </c>
      <c r="Y7" s="100" t="s">
        <v>54</v>
      </c>
      <c r="Z7" s="100"/>
      <c r="AA7" s="100"/>
    </row>
    <row r="8" spans="1:27" ht="48" customHeight="1" x14ac:dyDescent="0.45">
      <c r="A8" s="3">
        <v>7</v>
      </c>
      <c r="B8" s="75" t="s">
        <v>25</v>
      </c>
      <c r="C8" s="76"/>
      <c r="D8" s="76"/>
      <c r="E8" s="77"/>
      <c r="F8" s="85">
        <v>851720</v>
      </c>
      <c r="G8" s="85"/>
      <c r="H8" s="85"/>
      <c r="I8" s="85"/>
      <c r="J8" s="85">
        <f t="shared" si="1"/>
        <v>85172</v>
      </c>
      <c r="K8" s="85"/>
      <c r="L8" s="85"/>
      <c r="M8" s="85">
        <f t="shared" si="0"/>
        <v>936892</v>
      </c>
      <c r="N8" s="85"/>
      <c r="O8" s="85"/>
      <c r="P8" s="85"/>
      <c r="Q8" s="101" t="s">
        <v>57</v>
      </c>
      <c r="R8" s="101"/>
      <c r="S8" s="101"/>
      <c r="T8" s="101"/>
      <c r="U8" s="97" t="s">
        <v>58</v>
      </c>
      <c r="V8" s="98"/>
      <c r="W8" s="99"/>
      <c r="X8" s="4" t="s">
        <v>47</v>
      </c>
      <c r="Y8" s="100" t="s">
        <v>59</v>
      </c>
      <c r="Z8" s="100"/>
      <c r="AA8" s="100"/>
    </row>
    <row r="9" spans="1:27" ht="48" customHeight="1" x14ac:dyDescent="0.45">
      <c r="A9" s="3">
        <v>8</v>
      </c>
      <c r="B9" s="75" t="s">
        <v>39</v>
      </c>
      <c r="C9" s="76"/>
      <c r="D9" s="76"/>
      <c r="E9" s="77"/>
      <c r="F9" s="85">
        <v>485027</v>
      </c>
      <c r="G9" s="85"/>
      <c r="H9" s="85"/>
      <c r="I9" s="85"/>
      <c r="J9" s="85">
        <f t="shared" si="1"/>
        <v>48502.700000000004</v>
      </c>
      <c r="K9" s="85"/>
      <c r="L9" s="85"/>
      <c r="M9" s="85">
        <f t="shared" si="0"/>
        <v>533529.69999999995</v>
      </c>
      <c r="N9" s="85"/>
      <c r="O9" s="85"/>
      <c r="P9" s="85"/>
      <c r="Q9" s="101" t="s">
        <v>49</v>
      </c>
      <c r="R9" s="101"/>
      <c r="S9" s="101"/>
      <c r="T9" s="101"/>
      <c r="U9" s="97" t="s">
        <v>60</v>
      </c>
      <c r="V9" s="98"/>
      <c r="W9" s="99"/>
      <c r="X9" s="4" t="s">
        <v>47</v>
      </c>
      <c r="Y9" s="100" t="s">
        <v>61</v>
      </c>
      <c r="Z9" s="100"/>
      <c r="AA9" s="100"/>
    </row>
    <row r="10" spans="1:27" ht="48" customHeight="1" x14ac:dyDescent="0.45">
      <c r="A10" s="3">
        <v>9</v>
      </c>
      <c r="B10" s="75" t="s">
        <v>37</v>
      </c>
      <c r="C10" s="76"/>
      <c r="D10" s="76"/>
      <c r="E10" s="77"/>
      <c r="F10" s="85">
        <v>188748</v>
      </c>
      <c r="G10" s="85"/>
      <c r="H10" s="85"/>
      <c r="I10" s="85"/>
      <c r="J10" s="85">
        <f t="shared" si="1"/>
        <v>18874.8</v>
      </c>
      <c r="K10" s="85"/>
      <c r="L10" s="85"/>
      <c r="M10" s="85">
        <f t="shared" si="0"/>
        <v>207622.8</v>
      </c>
      <c r="N10" s="85"/>
      <c r="O10" s="85"/>
      <c r="P10" s="85"/>
      <c r="Q10" s="101" t="s">
        <v>62</v>
      </c>
      <c r="R10" s="101"/>
      <c r="S10" s="101"/>
      <c r="T10" s="101"/>
      <c r="U10" s="97" t="s">
        <v>63</v>
      </c>
      <c r="V10" s="98"/>
      <c r="W10" s="99"/>
      <c r="X10" s="4" t="s">
        <v>47</v>
      </c>
      <c r="Y10" s="100" t="s">
        <v>64</v>
      </c>
      <c r="Z10" s="100"/>
      <c r="AA10" s="100"/>
    </row>
    <row r="11" spans="1:27" ht="48" customHeight="1" x14ac:dyDescent="0.45">
      <c r="A11" s="3">
        <v>10</v>
      </c>
      <c r="B11" s="75" t="s">
        <v>27</v>
      </c>
      <c r="C11" s="76"/>
      <c r="D11" s="76"/>
      <c r="E11" s="77"/>
      <c r="F11" s="85">
        <v>1490778</v>
      </c>
      <c r="G11" s="85"/>
      <c r="H11" s="85"/>
      <c r="I11" s="85"/>
      <c r="J11" s="85">
        <v>149077</v>
      </c>
      <c r="K11" s="85"/>
      <c r="L11" s="85"/>
      <c r="M11" s="85">
        <f t="shared" si="0"/>
        <v>1639855</v>
      </c>
      <c r="N11" s="85"/>
      <c r="O11" s="85"/>
      <c r="P11" s="85"/>
      <c r="Q11" s="102" t="s">
        <v>51</v>
      </c>
      <c r="R11" s="102"/>
      <c r="S11" s="102"/>
      <c r="T11" s="102"/>
      <c r="U11" s="97" t="s">
        <v>65</v>
      </c>
      <c r="V11" s="98"/>
      <c r="W11" s="99"/>
      <c r="X11" s="4" t="s">
        <v>66</v>
      </c>
      <c r="Y11" s="100" t="s">
        <v>67</v>
      </c>
      <c r="Z11" s="100"/>
      <c r="AA11" s="100"/>
    </row>
    <row r="12" spans="1:27" ht="48" customHeight="1" x14ac:dyDescent="0.45">
      <c r="A12" s="3">
        <v>11</v>
      </c>
      <c r="B12" s="75" t="s">
        <v>16</v>
      </c>
      <c r="C12" s="76"/>
      <c r="D12" s="76"/>
      <c r="E12" s="77"/>
      <c r="F12" s="85">
        <v>180600</v>
      </c>
      <c r="G12" s="85"/>
      <c r="H12" s="85"/>
      <c r="I12" s="85"/>
      <c r="J12" s="85">
        <f t="shared" ref="J12:J49" si="2">F12*0.1</f>
        <v>18060</v>
      </c>
      <c r="K12" s="85"/>
      <c r="L12" s="85"/>
      <c r="M12" s="85">
        <f t="shared" si="0"/>
        <v>198660</v>
      </c>
      <c r="N12" s="85"/>
      <c r="O12" s="85"/>
      <c r="P12" s="85"/>
      <c r="Q12" s="101" t="s">
        <v>68</v>
      </c>
      <c r="R12" s="101"/>
      <c r="S12" s="101"/>
      <c r="T12" s="101"/>
      <c r="U12" s="97" t="s">
        <v>69</v>
      </c>
      <c r="V12" s="98"/>
      <c r="W12" s="99"/>
      <c r="X12" s="4" t="s">
        <v>47</v>
      </c>
      <c r="Y12" s="100" t="s">
        <v>70</v>
      </c>
      <c r="Z12" s="100"/>
      <c r="AA12" s="100"/>
    </row>
    <row r="13" spans="1:27" ht="48" customHeight="1" x14ac:dyDescent="0.45">
      <c r="A13" s="3">
        <v>12</v>
      </c>
      <c r="B13" s="75" t="s">
        <v>26</v>
      </c>
      <c r="C13" s="76"/>
      <c r="D13" s="76"/>
      <c r="E13" s="77"/>
      <c r="F13" s="85">
        <v>835884</v>
      </c>
      <c r="G13" s="85"/>
      <c r="H13" s="85"/>
      <c r="I13" s="85"/>
      <c r="J13" s="85">
        <f t="shared" si="2"/>
        <v>83588.400000000009</v>
      </c>
      <c r="K13" s="85"/>
      <c r="L13" s="85"/>
      <c r="M13" s="85">
        <f t="shared" si="0"/>
        <v>919472.4</v>
      </c>
      <c r="N13" s="85"/>
      <c r="O13" s="85"/>
      <c r="P13" s="85"/>
      <c r="Q13" s="97" t="s">
        <v>71</v>
      </c>
      <c r="R13" s="98"/>
      <c r="S13" s="98"/>
      <c r="T13" s="99"/>
      <c r="U13" s="97" t="s">
        <v>72</v>
      </c>
      <c r="V13" s="98"/>
      <c r="W13" s="99"/>
      <c r="X13" s="4" t="s">
        <v>47</v>
      </c>
      <c r="Y13" s="100" t="s">
        <v>73</v>
      </c>
      <c r="Z13" s="100"/>
      <c r="AA13" s="100"/>
    </row>
    <row r="14" spans="1:27" ht="48" customHeight="1" x14ac:dyDescent="0.45">
      <c r="A14" s="3">
        <v>13</v>
      </c>
      <c r="B14" s="75" t="s">
        <v>4</v>
      </c>
      <c r="C14" s="76"/>
      <c r="D14" s="76"/>
      <c r="E14" s="77"/>
      <c r="F14" s="85">
        <v>296640</v>
      </c>
      <c r="G14" s="85"/>
      <c r="H14" s="85"/>
      <c r="I14" s="85"/>
      <c r="J14" s="85">
        <f t="shared" si="2"/>
        <v>29664</v>
      </c>
      <c r="K14" s="85"/>
      <c r="L14" s="85"/>
      <c r="M14" s="85">
        <f t="shared" si="0"/>
        <v>326304</v>
      </c>
      <c r="N14" s="85"/>
      <c r="O14" s="85"/>
      <c r="P14" s="85"/>
      <c r="Q14" s="101" t="s">
        <v>74</v>
      </c>
      <c r="R14" s="101"/>
      <c r="S14" s="101"/>
      <c r="T14" s="101"/>
      <c r="U14" s="97" t="s">
        <v>75</v>
      </c>
      <c r="V14" s="98"/>
      <c r="W14" s="99"/>
      <c r="X14" s="4" t="s">
        <v>47</v>
      </c>
      <c r="Y14" s="100" t="s">
        <v>76</v>
      </c>
      <c r="Z14" s="100"/>
      <c r="AA14" s="100"/>
    </row>
    <row r="15" spans="1:27" ht="48" customHeight="1" x14ac:dyDescent="0.45">
      <c r="A15" s="3">
        <v>14</v>
      </c>
      <c r="B15" s="75" t="s">
        <v>77</v>
      </c>
      <c r="C15" s="76"/>
      <c r="D15" s="76"/>
      <c r="E15" s="77"/>
      <c r="F15" s="85">
        <v>154080</v>
      </c>
      <c r="G15" s="85"/>
      <c r="H15" s="85"/>
      <c r="I15" s="85"/>
      <c r="J15" s="85">
        <f t="shared" si="2"/>
        <v>15408</v>
      </c>
      <c r="K15" s="85"/>
      <c r="L15" s="85"/>
      <c r="M15" s="85">
        <f t="shared" si="0"/>
        <v>169488</v>
      </c>
      <c r="N15" s="85"/>
      <c r="O15" s="85"/>
      <c r="P15" s="85"/>
      <c r="Q15" s="102" t="s">
        <v>51</v>
      </c>
      <c r="R15" s="102"/>
      <c r="S15" s="102"/>
      <c r="T15" s="102"/>
      <c r="U15" s="97" t="s">
        <v>78</v>
      </c>
      <c r="V15" s="98"/>
      <c r="W15" s="99"/>
      <c r="X15" s="4" t="s">
        <v>66</v>
      </c>
      <c r="Y15" s="100" t="s">
        <v>79</v>
      </c>
      <c r="Z15" s="100"/>
      <c r="AA15" s="100"/>
    </row>
    <row r="16" spans="1:27" ht="48" customHeight="1" thickBot="1" x14ac:dyDescent="0.5">
      <c r="A16" s="7">
        <v>15</v>
      </c>
      <c r="B16" s="86" t="s">
        <v>13</v>
      </c>
      <c r="C16" s="87"/>
      <c r="D16" s="87"/>
      <c r="E16" s="88"/>
      <c r="F16" s="280">
        <v>2738986</v>
      </c>
      <c r="G16" s="280"/>
      <c r="H16" s="280"/>
      <c r="I16" s="280"/>
      <c r="J16" s="280">
        <f t="shared" si="2"/>
        <v>273898.60000000003</v>
      </c>
      <c r="K16" s="280"/>
      <c r="L16" s="280"/>
      <c r="M16" s="124">
        <f t="shared" si="0"/>
        <v>3012884.6</v>
      </c>
      <c r="N16" s="125"/>
      <c r="O16" s="125"/>
      <c r="P16" s="126"/>
      <c r="Q16" s="93" t="s">
        <v>52</v>
      </c>
      <c r="R16" s="94"/>
      <c r="S16" s="94"/>
      <c r="T16" s="95"/>
      <c r="U16" s="93" t="s">
        <v>80</v>
      </c>
      <c r="V16" s="94"/>
      <c r="W16" s="95"/>
      <c r="X16" s="8" t="s">
        <v>47</v>
      </c>
      <c r="Y16" s="117" t="s">
        <v>81</v>
      </c>
      <c r="Z16" s="118"/>
      <c r="AA16" s="119"/>
    </row>
    <row r="17" spans="1:27" ht="19.8" customHeight="1" x14ac:dyDescent="0.45">
      <c r="A17" s="298"/>
      <c r="B17" s="298"/>
      <c r="C17" s="298"/>
      <c r="D17" s="298"/>
      <c r="E17" s="298"/>
      <c r="F17" s="298"/>
      <c r="G17" s="298"/>
      <c r="H17" s="298"/>
      <c r="I17" s="298"/>
      <c r="J17" s="298"/>
      <c r="K17" s="298"/>
      <c r="L17" s="298"/>
      <c r="M17" s="298"/>
      <c r="N17" s="298"/>
      <c r="O17" s="298"/>
      <c r="P17" s="298"/>
      <c r="Q17" s="298"/>
      <c r="R17" s="298"/>
      <c r="S17" s="298"/>
      <c r="T17" s="298"/>
      <c r="U17" s="298"/>
      <c r="V17" s="298"/>
      <c r="W17" s="298"/>
      <c r="X17" s="298"/>
      <c r="Y17" s="298"/>
      <c r="Z17" s="298"/>
      <c r="AA17" s="298"/>
    </row>
    <row r="18" spans="1:27" ht="5.4" customHeight="1" thickBot="1" x14ac:dyDescent="0.5">
      <c r="A18" s="307"/>
      <c r="B18" s="307"/>
      <c r="C18" s="307"/>
      <c r="D18" s="307"/>
      <c r="E18" s="307"/>
      <c r="F18" s="307"/>
      <c r="G18" s="307"/>
      <c r="H18" s="307"/>
      <c r="I18" s="307"/>
      <c r="J18" s="307"/>
      <c r="K18" s="307"/>
      <c r="L18" s="307"/>
      <c r="M18" s="307"/>
      <c r="N18" s="307"/>
      <c r="O18" s="307"/>
      <c r="P18" s="307"/>
      <c r="Q18" s="307"/>
      <c r="R18" s="307"/>
      <c r="S18" s="307"/>
      <c r="T18" s="307"/>
      <c r="U18" s="307"/>
      <c r="V18" s="307"/>
      <c r="W18" s="307"/>
      <c r="X18" s="307"/>
      <c r="Y18" s="307"/>
      <c r="Z18" s="307"/>
      <c r="AA18" s="307"/>
    </row>
    <row r="19" spans="1:27" ht="48" customHeight="1" thickBot="1" x14ac:dyDescent="0.5">
      <c r="A19" s="273" t="s">
        <v>0</v>
      </c>
      <c r="B19" s="274" t="s">
        <v>1</v>
      </c>
      <c r="C19" s="275"/>
      <c r="D19" s="275"/>
      <c r="E19" s="276"/>
      <c r="F19" s="277" t="s">
        <v>44</v>
      </c>
      <c r="G19" s="277"/>
      <c r="H19" s="277"/>
      <c r="I19" s="277"/>
      <c r="J19" s="277" t="s">
        <v>45</v>
      </c>
      <c r="K19" s="277"/>
      <c r="L19" s="277"/>
      <c r="M19" s="278" t="s">
        <v>46</v>
      </c>
      <c r="N19" s="278"/>
      <c r="O19" s="278"/>
      <c r="P19" s="278"/>
      <c r="Q19" s="279" t="s">
        <v>48</v>
      </c>
      <c r="R19" s="279"/>
      <c r="S19" s="279"/>
      <c r="T19" s="279"/>
      <c r="U19" s="279"/>
      <c r="V19" s="279"/>
      <c r="W19" s="279"/>
      <c r="X19" s="279"/>
      <c r="Y19" s="279"/>
      <c r="Z19" s="279"/>
      <c r="AA19" s="279"/>
    </row>
    <row r="20" spans="1:27" ht="48" customHeight="1" x14ac:dyDescent="0.45">
      <c r="A20" s="5">
        <v>16</v>
      </c>
      <c r="B20" s="89" t="s">
        <v>21</v>
      </c>
      <c r="C20" s="90"/>
      <c r="D20" s="90"/>
      <c r="E20" s="91"/>
      <c r="F20" s="123">
        <v>1241200</v>
      </c>
      <c r="G20" s="123"/>
      <c r="H20" s="123"/>
      <c r="I20" s="123"/>
      <c r="J20" s="123">
        <f>F20*0.1</f>
        <v>124120</v>
      </c>
      <c r="K20" s="123"/>
      <c r="L20" s="123"/>
      <c r="M20" s="123">
        <f t="shared" ref="M20:M34" si="3">F20+J20</f>
        <v>1365320</v>
      </c>
      <c r="N20" s="123"/>
      <c r="O20" s="123"/>
      <c r="P20" s="123"/>
      <c r="Q20" s="120" t="s">
        <v>82</v>
      </c>
      <c r="R20" s="120"/>
      <c r="S20" s="120"/>
      <c r="T20" s="120"/>
      <c r="U20" s="108" t="s">
        <v>83</v>
      </c>
      <c r="V20" s="109"/>
      <c r="W20" s="110"/>
      <c r="X20" s="6" t="s">
        <v>47</v>
      </c>
      <c r="Y20" s="121" t="s">
        <v>84</v>
      </c>
      <c r="Z20" s="121"/>
      <c r="AA20" s="121"/>
    </row>
    <row r="21" spans="1:27" ht="48" customHeight="1" x14ac:dyDescent="0.45">
      <c r="A21" s="3">
        <v>17</v>
      </c>
      <c r="B21" s="75" t="s">
        <v>32</v>
      </c>
      <c r="C21" s="76"/>
      <c r="D21" s="76"/>
      <c r="E21" s="77"/>
      <c r="F21" s="122">
        <v>7913955</v>
      </c>
      <c r="G21" s="122"/>
      <c r="H21" s="122"/>
      <c r="I21" s="122"/>
      <c r="J21" s="122">
        <f>F21*0.1</f>
        <v>791395.5</v>
      </c>
      <c r="K21" s="122"/>
      <c r="L21" s="122"/>
      <c r="M21" s="281">
        <f t="shared" si="3"/>
        <v>8705350.5</v>
      </c>
      <c r="N21" s="282"/>
      <c r="O21" s="282"/>
      <c r="P21" s="283"/>
      <c r="Q21" s="97" t="s">
        <v>85</v>
      </c>
      <c r="R21" s="98"/>
      <c r="S21" s="98"/>
      <c r="T21" s="99"/>
      <c r="U21" s="97" t="s">
        <v>86</v>
      </c>
      <c r="V21" s="98"/>
      <c r="W21" s="99"/>
      <c r="X21" s="4" t="s">
        <v>47</v>
      </c>
      <c r="Y21" s="114" t="s">
        <v>87</v>
      </c>
      <c r="Z21" s="115"/>
      <c r="AA21" s="116"/>
    </row>
    <row r="22" spans="1:27" ht="48" customHeight="1" x14ac:dyDescent="0.45">
      <c r="A22" s="1">
        <v>18</v>
      </c>
      <c r="B22" s="81" t="s">
        <v>15</v>
      </c>
      <c r="C22" s="82"/>
      <c r="D22" s="82"/>
      <c r="E22" s="83"/>
      <c r="F22" s="85">
        <v>354776</v>
      </c>
      <c r="G22" s="85"/>
      <c r="H22" s="85"/>
      <c r="I22" s="85"/>
      <c r="J22" s="85">
        <v>35477</v>
      </c>
      <c r="K22" s="85"/>
      <c r="L22" s="85"/>
      <c r="M22" s="85">
        <f t="shared" si="3"/>
        <v>390253</v>
      </c>
      <c r="N22" s="85"/>
      <c r="O22" s="85"/>
      <c r="P22" s="85"/>
      <c r="Q22" s="103" t="s">
        <v>88</v>
      </c>
      <c r="R22" s="103"/>
      <c r="S22" s="103"/>
      <c r="T22" s="103"/>
      <c r="U22" s="104" t="s">
        <v>89</v>
      </c>
      <c r="V22" s="105"/>
      <c r="W22" s="106"/>
      <c r="X22" s="2" t="s">
        <v>47</v>
      </c>
      <c r="Y22" s="107" t="s">
        <v>90</v>
      </c>
      <c r="Z22" s="107"/>
      <c r="AA22" s="107"/>
    </row>
    <row r="23" spans="1:27" ht="48" customHeight="1" x14ac:dyDescent="0.45">
      <c r="A23" s="1">
        <v>19</v>
      </c>
      <c r="B23" s="81" t="s">
        <v>40</v>
      </c>
      <c r="C23" s="82"/>
      <c r="D23" s="82"/>
      <c r="E23" s="83"/>
      <c r="F23" s="85">
        <v>147000</v>
      </c>
      <c r="G23" s="85"/>
      <c r="H23" s="85"/>
      <c r="I23" s="85"/>
      <c r="J23" s="85">
        <f t="shared" si="2"/>
        <v>14700</v>
      </c>
      <c r="K23" s="85"/>
      <c r="L23" s="85"/>
      <c r="M23" s="85">
        <f t="shared" si="3"/>
        <v>161700</v>
      </c>
      <c r="N23" s="85"/>
      <c r="O23" s="85"/>
      <c r="P23" s="85"/>
      <c r="Q23" s="103" t="s">
        <v>88</v>
      </c>
      <c r="R23" s="103"/>
      <c r="S23" s="103"/>
      <c r="T23" s="103"/>
      <c r="U23" s="104" t="s">
        <v>91</v>
      </c>
      <c r="V23" s="105"/>
      <c r="W23" s="106"/>
      <c r="X23" s="2" t="s">
        <v>47</v>
      </c>
      <c r="Y23" s="107" t="s">
        <v>92</v>
      </c>
      <c r="Z23" s="107"/>
      <c r="AA23" s="107"/>
    </row>
    <row r="24" spans="1:27" ht="48" customHeight="1" x14ac:dyDescent="0.45">
      <c r="A24" s="3">
        <v>20</v>
      </c>
      <c r="B24" s="75" t="s">
        <v>9</v>
      </c>
      <c r="C24" s="76"/>
      <c r="D24" s="76"/>
      <c r="E24" s="77"/>
      <c r="F24" s="85">
        <v>513600</v>
      </c>
      <c r="G24" s="85"/>
      <c r="H24" s="85"/>
      <c r="I24" s="85"/>
      <c r="J24" s="85">
        <f t="shared" si="2"/>
        <v>51360</v>
      </c>
      <c r="K24" s="85"/>
      <c r="L24" s="85"/>
      <c r="M24" s="85">
        <f t="shared" si="3"/>
        <v>564960</v>
      </c>
      <c r="N24" s="85"/>
      <c r="O24" s="85"/>
      <c r="P24" s="85"/>
      <c r="Q24" s="101" t="s">
        <v>141</v>
      </c>
      <c r="R24" s="101"/>
      <c r="S24" s="101"/>
      <c r="T24" s="101"/>
      <c r="U24" s="97" t="s">
        <v>142</v>
      </c>
      <c r="V24" s="98"/>
      <c r="W24" s="99"/>
      <c r="X24" s="4" t="s">
        <v>47</v>
      </c>
      <c r="Y24" s="100" t="s">
        <v>143</v>
      </c>
      <c r="Z24" s="100"/>
      <c r="AA24" s="100"/>
    </row>
    <row r="25" spans="1:27" ht="48" customHeight="1" x14ac:dyDescent="0.45">
      <c r="A25" s="3">
        <v>21</v>
      </c>
      <c r="B25" s="75" t="s">
        <v>33</v>
      </c>
      <c r="C25" s="76"/>
      <c r="D25" s="76"/>
      <c r="E25" s="77"/>
      <c r="F25" s="85">
        <v>157248</v>
      </c>
      <c r="G25" s="85"/>
      <c r="H25" s="85"/>
      <c r="I25" s="85"/>
      <c r="J25" s="85">
        <f t="shared" si="2"/>
        <v>15724.800000000001</v>
      </c>
      <c r="K25" s="85"/>
      <c r="L25" s="85"/>
      <c r="M25" s="85">
        <f t="shared" si="3"/>
        <v>172972.79999999999</v>
      </c>
      <c r="N25" s="85"/>
      <c r="O25" s="85"/>
      <c r="P25" s="85"/>
      <c r="Q25" s="101" t="s">
        <v>88</v>
      </c>
      <c r="R25" s="101"/>
      <c r="S25" s="101"/>
      <c r="T25" s="101"/>
      <c r="U25" s="97" t="s">
        <v>231</v>
      </c>
      <c r="V25" s="98"/>
      <c r="W25" s="99"/>
      <c r="X25" s="4" t="s">
        <v>47</v>
      </c>
      <c r="Y25" s="100" t="s">
        <v>144</v>
      </c>
      <c r="Z25" s="100"/>
      <c r="AA25" s="100"/>
    </row>
    <row r="26" spans="1:27" ht="48" customHeight="1" x14ac:dyDescent="0.45">
      <c r="A26" s="3">
        <v>22</v>
      </c>
      <c r="B26" s="75" t="s">
        <v>38</v>
      </c>
      <c r="C26" s="76"/>
      <c r="D26" s="76"/>
      <c r="E26" s="77"/>
      <c r="F26" s="85">
        <v>470265</v>
      </c>
      <c r="G26" s="85"/>
      <c r="H26" s="85"/>
      <c r="I26" s="85"/>
      <c r="J26" s="85">
        <v>47026</v>
      </c>
      <c r="K26" s="85"/>
      <c r="L26" s="85"/>
      <c r="M26" s="85">
        <f t="shared" si="3"/>
        <v>517291</v>
      </c>
      <c r="N26" s="85"/>
      <c r="O26" s="85"/>
      <c r="P26" s="85"/>
      <c r="Q26" s="101" t="s">
        <v>51</v>
      </c>
      <c r="R26" s="101"/>
      <c r="S26" s="101"/>
      <c r="T26" s="101"/>
      <c r="U26" s="97" t="s">
        <v>139</v>
      </c>
      <c r="V26" s="98"/>
      <c r="W26" s="99"/>
      <c r="X26" s="4" t="s">
        <v>66</v>
      </c>
      <c r="Y26" s="100" t="s">
        <v>140</v>
      </c>
      <c r="Z26" s="100"/>
      <c r="AA26" s="100"/>
    </row>
    <row r="27" spans="1:27" ht="48" customHeight="1" x14ac:dyDescent="0.45">
      <c r="A27" s="3">
        <v>23</v>
      </c>
      <c r="B27" s="75" t="s">
        <v>20</v>
      </c>
      <c r="C27" s="76"/>
      <c r="D27" s="76"/>
      <c r="E27" s="77"/>
      <c r="F27" s="85">
        <v>1405338</v>
      </c>
      <c r="G27" s="85"/>
      <c r="H27" s="85"/>
      <c r="I27" s="85"/>
      <c r="J27" s="85">
        <f t="shared" si="2"/>
        <v>140533.80000000002</v>
      </c>
      <c r="K27" s="85"/>
      <c r="L27" s="85"/>
      <c r="M27" s="85">
        <f t="shared" si="3"/>
        <v>1545871.8</v>
      </c>
      <c r="N27" s="85"/>
      <c r="O27" s="85"/>
      <c r="P27" s="85"/>
      <c r="Q27" s="101" t="s">
        <v>52</v>
      </c>
      <c r="R27" s="101"/>
      <c r="S27" s="101"/>
      <c r="T27" s="101"/>
      <c r="U27" s="97" t="s">
        <v>93</v>
      </c>
      <c r="V27" s="98"/>
      <c r="W27" s="99"/>
      <c r="X27" s="4" t="s">
        <v>66</v>
      </c>
      <c r="Y27" s="100" t="s">
        <v>94</v>
      </c>
      <c r="Z27" s="100"/>
      <c r="AA27" s="100"/>
    </row>
    <row r="28" spans="1:27" ht="48" customHeight="1" x14ac:dyDescent="0.45">
      <c r="A28" s="3">
        <v>24</v>
      </c>
      <c r="B28" s="75" t="s">
        <v>30</v>
      </c>
      <c r="C28" s="76"/>
      <c r="D28" s="76"/>
      <c r="E28" s="77"/>
      <c r="F28" s="85">
        <v>338548</v>
      </c>
      <c r="G28" s="85"/>
      <c r="H28" s="85"/>
      <c r="I28" s="85"/>
      <c r="J28" s="85">
        <f t="shared" si="2"/>
        <v>33854.800000000003</v>
      </c>
      <c r="K28" s="85"/>
      <c r="L28" s="85"/>
      <c r="M28" s="85">
        <f t="shared" si="3"/>
        <v>372402.8</v>
      </c>
      <c r="N28" s="85"/>
      <c r="O28" s="85"/>
      <c r="P28" s="85"/>
      <c r="Q28" s="102" t="s">
        <v>51</v>
      </c>
      <c r="R28" s="102"/>
      <c r="S28" s="102"/>
      <c r="T28" s="102"/>
      <c r="U28" s="97" t="s">
        <v>95</v>
      </c>
      <c r="V28" s="98"/>
      <c r="W28" s="99"/>
      <c r="X28" s="4" t="s">
        <v>47</v>
      </c>
      <c r="Y28" s="100" t="s">
        <v>96</v>
      </c>
      <c r="Z28" s="100"/>
      <c r="AA28" s="100"/>
    </row>
    <row r="29" spans="1:27" ht="48" customHeight="1" x14ac:dyDescent="0.45">
      <c r="A29" s="3">
        <v>25</v>
      </c>
      <c r="B29" s="75" t="s">
        <v>31</v>
      </c>
      <c r="C29" s="76"/>
      <c r="D29" s="76"/>
      <c r="E29" s="77"/>
      <c r="F29" s="85">
        <v>1702800</v>
      </c>
      <c r="G29" s="85"/>
      <c r="H29" s="85"/>
      <c r="I29" s="85"/>
      <c r="J29" s="85">
        <f t="shared" si="2"/>
        <v>170280</v>
      </c>
      <c r="K29" s="85"/>
      <c r="L29" s="85"/>
      <c r="M29" s="85">
        <f t="shared" si="3"/>
        <v>1873080</v>
      </c>
      <c r="N29" s="85"/>
      <c r="O29" s="85"/>
      <c r="P29" s="85"/>
      <c r="Q29" s="101" t="s">
        <v>111</v>
      </c>
      <c r="R29" s="101"/>
      <c r="S29" s="101"/>
      <c r="T29" s="101"/>
      <c r="U29" s="97" t="s">
        <v>232</v>
      </c>
      <c r="V29" s="98"/>
      <c r="W29" s="99"/>
      <c r="X29" s="4" t="s">
        <v>66</v>
      </c>
      <c r="Y29" s="100" t="s">
        <v>145</v>
      </c>
      <c r="Z29" s="100"/>
      <c r="AA29" s="100"/>
    </row>
    <row r="30" spans="1:27" ht="48" customHeight="1" x14ac:dyDescent="0.45">
      <c r="A30" s="3">
        <v>26</v>
      </c>
      <c r="B30" s="75" t="s">
        <v>11</v>
      </c>
      <c r="C30" s="76"/>
      <c r="D30" s="76"/>
      <c r="E30" s="77"/>
      <c r="F30" s="85">
        <v>1116465</v>
      </c>
      <c r="G30" s="85"/>
      <c r="H30" s="85"/>
      <c r="I30" s="85"/>
      <c r="J30" s="85">
        <f t="shared" si="2"/>
        <v>111646.5</v>
      </c>
      <c r="K30" s="85"/>
      <c r="L30" s="85"/>
      <c r="M30" s="85">
        <f t="shared" si="3"/>
        <v>1228111.5</v>
      </c>
      <c r="N30" s="85"/>
      <c r="O30" s="85"/>
      <c r="P30" s="85"/>
      <c r="Q30" s="101" t="s">
        <v>85</v>
      </c>
      <c r="R30" s="101"/>
      <c r="S30" s="101"/>
      <c r="T30" s="101"/>
      <c r="U30" s="97" t="s">
        <v>97</v>
      </c>
      <c r="V30" s="98"/>
      <c r="W30" s="99"/>
      <c r="X30" s="4" t="s">
        <v>47</v>
      </c>
      <c r="Y30" s="100" t="s">
        <v>98</v>
      </c>
      <c r="Z30" s="100"/>
      <c r="AA30" s="100"/>
    </row>
    <row r="31" spans="1:27" ht="48" customHeight="1" x14ac:dyDescent="0.45">
      <c r="A31" s="3">
        <v>27</v>
      </c>
      <c r="B31" s="75" t="s">
        <v>18</v>
      </c>
      <c r="C31" s="76"/>
      <c r="D31" s="76"/>
      <c r="E31" s="77"/>
      <c r="F31" s="85">
        <v>149760</v>
      </c>
      <c r="G31" s="85"/>
      <c r="H31" s="85"/>
      <c r="I31" s="85"/>
      <c r="J31" s="85">
        <f t="shared" si="2"/>
        <v>14976</v>
      </c>
      <c r="K31" s="85"/>
      <c r="L31" s="85"/>
      <c r="M31" s="85">
        <f t="shared" si="3"/>
        <v>164736</v>
      </c>
      <c r="N31" s="85"/>
      <c r="O31" s="85"/>
      <c r="P31" s="85"/>
      <c r="Q31" s="101" t="s">
        <v>68</v>
      </c>
      <c r="R31" s="101"/>
      <c r="S31" s="101"/>
      <c r="T31" s="101"/>
      <c r="U31" s="97" t="s">
        <v>99</v>
      </c>
      <c r="V31" s="98"/>
      <c r="W31" s="99"/>
      <c r="X31" s="4" t="s">
        <v>47</v>
      </c>
      <c r="Y31" s="100" t="s">
        <v>100</v>
      </c>
      <c r="Z31" s="100"/>
      <c r="AA31" s="100"/>
    </row>
    <row r="32" spans="1:27" ht="48" customHeight="1" x14ac:dyDescent="0.45">
      <c r="A32" s="3">
        <v>28</v>
      </c>
      <c r="B32" s="75" t="s">
        <v>2</v>
      </c>
      <c r="C32" s="76"/>
      <c r="D32" s="76"/>
      <c r="E32" s="77"/>
      <c r="F32" s="85">
        <v>307146</v>
      </c>
      <c r="G32" s="85"/>
      <c r="H32" s="85"/>
      <c r="I32" s="85"/>
      <c r="J32" s="85">
        <f t="shared" si="2"/>
        <v>30714.600000000002</v>
      </c>
      <c r="K32" s="85"/>
      <c r="L32" s="85"/>
      <c r="M32" s="85">
        <f t="shared" si="3"/>
        <v>337860.6</v>
      </c>
      <c r="N32" s="85"/>
      <c r="O32" s="85"/>
      <c r="P32" s="85"/>
      <c r="Q32" s="101" t="s">
        <v>88</v>
      </c>
      <c r="R32" s="101"/>
      <c r="S32" s="101"/>
      <c r="T32" s="101"/>
      <c r="U32" s="97" t="s">
        <v>83</v>
      </c>
      <c r="V32" s="98"/>
      <c r="W32" s="99"/>
      <c r="X32" s="4" t="s">
        <v>47</v>
      </c>
      <c r="Y32" s="100" t="s">
        <v>101</v>
      </c>
      <c r="Z32" s="100"/>
      <c r="AA32" s="100"/>
    </row>
    <row r="33" spans="1:27" ht="48" customHeight="1" x14ac:dyDescent="0.45">
      <c r="A33" s="3">
        <v>29</v>
      </c>
      <c r="B33" s="75" t="s">
        <v>29</v>
      </c>
      <c r="C33" s="76"/>
      <c r="D33" s="76"/>
      <c r="E33" s="77"/>
      <c r="F33" s="85">
        <v>338548</v>
      </c>
      <c r="G33" s="85"/>
      <c r="H33" s="85"/>
      <c r="I33" s="85"/>
      <c r="J33" s="85">
        <f t="shared" si="2"/>
        <v>33854.800000000003</v>
      </c>
      <c r="K33" s="85"/>
      <c r="L33" s="85"/>
      <c r="M33" s="85">
        <f t="shared" si="3"/>
        <v>372402.8</v>
      </c>
      <c r="N33" s="85"/>
      <c r="O33" s="85"/>
      <c r="P33" s="85"/>
      <c r="Q33" s="101" t="s">
        <v>104</v>
      </c>
      <c r="R33" s="101"/>
      <c r="S33" s="101"/>
      <c r="T33" s="101"/>
      <c r="U33" s="97" t="s">
        <v>102</v>
      </c>
      <c r="V33" s="98"/>
      <c r="W33" s="99"/>
      <c r="X33" s="4" t="s">
        <v>47</v>
      </c>
      <c r="Y33" s="100" t="s">
        <v>103</v>
      </c>
      <c r="Z33" s="100"/>
      <c r="AA33" s="100"/>
    </row>
    <row r="34" spans="1:27" ht="48" customHeight="1" thickBot="1" x14ac:dyDescent="0.5">
      <c r="A34" s="284">
        <v>30</v>
      </c>
      <c r="B34" s="285" t="s">
        <v>42</v>
      </c>
      <c r="C34" s="286"/>
      <c r="D34" s="286"/>
      <c r="E34" s="287"/>
      <c r="F34" s="288">
        <v>1047102</v>
      </c>
      <c r="G34" s="289"/>
      <c r="H34" s="289"/>
      <c r="I34" s="290"/>
      <c r="J34" s="288">
        <f>F34*0.1</f>
        <v>104710.20000000001</v>
      </c>
      <c r="K34" s="289"/>
      <c r="L34" s="290"/>
      <c r="M34" s="288">
        <f t="shared" si="3"/>
        <v>1151812.2</v>
      </c>
      <c r="N34" s="289"/>
      <c r="O34" s="289"/>
      <c r="P34" s="290"/>
      <c r="Q34" s="291" t="s">
        <v>105</v>
      </c>
      <c r="R34" s="292"/>
      <c r="S34" s="292"/>
      <c r="T34" s="293"/>
      <c r="U34" s="291" t="s">
        <v>106</v>
      </c>
      <c r="V34" s="292"/>
      <c r="W34" s="293"/>
      <c r="X34" s="294" t="s">
        <v>47</v>
      </c>
      <c r="Y34" s="295" t="s">
        <v>107</v>
      </c>
      <c r="Z34" s="296"/>
      <c r="AA34" s="297"/>
    </row>
    <row r="35" spans="1:27" ht="29.4" thickBot="1" x14ac:dyDescent="0.5">
      <c r="A35" s="298"/>
      <c r="B35" s="298"/>
      <c r="C35" s="298"/>
      <c r="D35" s="298"/>
      <c r="E35" s="298"/>
      <c r="F35" s="298"/>
      <c r="G35" s="298"/>
      <c r="H35" s="298"/>
      <c r="I35" s="298"/>
      <c r="J35" s="298"/>
      <c r="K35" s="298"/>
      <c r="L35" s="298"/>
      <c r="M35" s="298"/>
      <c r="N35" s="298"/>
      <c r="O35" s="298"/>
      <c r="P35" s="298"/>
      <c r="Q35" s="298"/>
      <c r="R35" s="298"/>
      <c r="S35" s="298"/>
      <c r="T35" s="298"/>
      <c r="U35" s="298"/>
      <c r="V35" s="298"/>
      <c r="W35" s="298"/>
      <c r="X35" s="298"/>
      <c r="Y35" s="298"/>
      <c r="Z35" s="298"/>
      <c r="AA35" s="298"/>
    </row>
    <row r="36" spans="1:27" ht="48" customHeight="1" thickBot="1" x14ac:dyDescent="0.5">
      <c r="A36" s="273" t="s">
        <v>0</v>
      </c>
      <c r="B36" s="274" t="s">
        <v>1</v>
      </c>
      <c r="C36" s="275"/>
      <c r="D36" s="275"/>
      <c r="E36" s="276"/>
      <c r="F36" s="277" t="s">
        <v>44</v>
      </c>
      <c r="G36" s="277"/>
      <c r="H36" s="277"/>
      <c r="I36" s="277"/>
      <c r="J36" s="277" t="s">
        <v>45</v>
      </c>
      <c r="K36" s="277"/>
      <c r="L36" s="277"/>
      <c r="M36" s="278" t="s">
        <v>46</v>
      </c>
      <c r="N36" s="278"/>
      <c r="O36" s="278"/>
      <c r="P36" s="278"/>
      <c r="Q36" s="279" t="s">
        <v>48</v>
      </c>
      <c r="R36" s="279"/>
      <c r="S36" s="279"/>
      <c r="T36" s="279"/>
      <c r="U36" s="279"/>
      <c r="V36" s="279"/>
      <c r="W36" s="279"/>
      <c r="X36" s="279"/>
      <c r="Y36" s="279"/>
      <c r="Z36" s="279"/>
      <c r="AA36" s="279"/>
    </row>
    <row r="37" spans="1:27" ht="48" customHeight="1" x14ac:dyDescent="0.45">
      <c r="A37" s="5">
        <v>31</v>
      </c>
      <c r="B37" s="89" t="s">
        <v>7</v>
      </c>
      <c r="C37" s="90"/>
      <c r="D37" s="90"/>
      <c r="E37" s="91"/>
      <c r="F37" s="78">
        <v>582004</v>
      </c>
      <c r="G37" s="79"/>
      <c r="H37" s="79"/>
      <c r="I37" s="80"/>
      <c r="J37" s="78">
        <f>F37*0.1</f>
        <v>58200.4</v>
      </c>
      <c r="K37" s="79"/>
      <c r="L37" s="80"/>
      <c r="M37" s="78">
        <f t="shared" ref="M37:M49" si="4">F37+J37</f>
        <v>640204.4</v>
      </c>
      <c r="N37" s="79"/>
      <c r="O37" s="79"/>
      <c r="P37" s="80"/>
      <c r="Q37" s="108" t="s">
        <v>108</v>
      </c>
      <c r="R37" s="109"/>
      <c r="S37" s="109"/>
      <c r="T37" s="110"/>
      <c r="U37" s="108" t="s">
        <v>109</v>
      </c>
      <c r="V37" s="109"/>
      <c r="W37" s="110"/>
      <c r="X37" s="6" t="s">
        <v>47</v>
      </c>
      <c r="Y37" s="111" t="s">
        <v>110</v>
      </c>
      <c r="Z37" s="112"/>
      <c r="AA37" s="113"/>
    </row>
    <row r="38" spans="1:27" ht="48" customHeight="1" x14ac:dyDescent="0.45">
      <c r="A38" s="1">
        <v>32</v>
      </c>
      <c r="B38" s="81" t="s">
        <v>12</v>
      </c>
      <c r="C38" s="82"/>
      <c r="D38" s="82"/>
      <c r="E38" s="83"/>
      <c r="F38" s="85">
        <v>314580</v>
      </c>
      <c r="G38" s="85"/>
      <c r="H38" s="85"/>
      <c r="I38" s="85"/>
      <c r="J38" s="85">
        <f t="shared" ref="J38:J42" si="5">F38*0.1</f>
        <v>31458</v>
      </c>
      <c r="K38" s="85"/>
      <c r="L38" s="85"/>
      <c r="M38" s="85">
        <f t="shared" si="4"/>
        <v>346038</v>
      </c>
      <c r="N38" s="85"/>
      <c r="O38" s="85"/>
      <c r="P38" s="85"/>
      <c r="Q38" s="103" t="s">
        <v>111</v>
      </c>
      <c r="R38" s="103"/>
      <c r="S38" s="103"/>
      <c r="T38" s="103"/>
      <c r="U38" s="104" t="s">
        <v>112</v>
      </c>
      <c r="V38" s="105"/>
      <c r="W38" s="106"/>
      <c r="X38" s="2" t="s">
        <v>47</v>
      </c>
      <c r="Y38" s="107" t="s">
        <v>113</v>
      </c>
      <c r="Z38" s="107"/>
      <c r="AA38" s="107"/>
    </row>
    <row r="39" spans="1:27" ht="48" customHeight="1" x14ac:dyDescent="0.45">
      <c r="A39" s="3">
        <v>33</v>
      </c>
      <c r="B39" s="75" t="s">
        <v>34</v>
      </c>
      <c r="C39" s="76"/>
      <c r="D39" s="76"/>
      <c r="E39" s="77"/>
      <c r="F39" s="85">
        <v>163770</v>
      </c>
      <c r="G39" s="85"/>
      <c r="H39" s="85"/>
      <c r="I39" s="85"/>
      <c r="J39" s="85">
        <f t="shared" si="5"/>
        <v>16377</v>
      </c>
      <c r="K39" s="85"/>
      <c r="L39" s="85"/>
      <c r="M39" s="85">
        <f t="shared" si="4"/>
        <v>180147</v>
      </c>
      <c r="N39" s="85"/>
      <c r="O39" s="85"/>
      <c r="P39" s="85"/>
      <c r="Q39" s="101" t="s">
        <v>111</v>
      </c>
      <c r="R39" s="101"/>
      <c r="S39" s="101"/>
      <c r="T39" s="101"/>
      <c r="U39" s="97" t="s">
        <v>112</v>
      </c>
      <c r="V39" s="98"/>
      <c r="W39" s="99"/>
      <c r="X39" s="4" t="s">
        <v>47</v>
      </c>
      <c r="Y39" s="100" t="s">
        <v>113</v>
      </c>
      <c r="Z39" s="100"/>
      <c r="AA39" s="100"/>
    </row>
    <row r="40" spans="1:27" ht="48" customHeight="1" x14ac:dyDescent="0.45">
      <c r="A40" s="3">
        <v>34</v>
      </c>
      <c r="B40" s="75" t="s">
        <v>23</v>
      </c>
      <c r="C40" s="76"/>
      <c r="D40" s="76"/>
      <c r="E40" s="77"/>
      <c r="F40" s="85">
        <v>366261</v>
      </c>
      <c r="G40" s="85"/>
      <c r="H40" s="85"/>
      <c r="I40" s="85"/>
      <c r="J40" s="85">
        <f t="shared" si="5"/>
        <v>36626.1</v>
      </c>
      <c r="K40" s="85"/>
      <c r="L40" s="85"/>
      <c r="M40" s="85">
        <f t="shared" si="4"/>
        <v>402887.1</v>
      </c>
      <c r="N40" s="85"/>
      <c r="O40" s="85"/>
      <c r="P40" s="85"/>
      <c r="Q40" s="102" t="s">
        <v>51</v>
      </c>
      <c r="R40" s="102"/>
      <c r="S40" s="102"/>
      <c r="T40" s="102"/>
      <c r="U40" s="97" t="s">
        <v>95</v>
      </c>
      <c r="V40" s="98"/>
      <c r="W40" s="99"/>
      <c r="X40" s="4" t="s">
        <v>47</v>
      </c>
      <c r="Y40" s="100" t="s">
        <v>114</v>
      </c>
      <c r="Z40" s="100"/>
      <c r="AA40" s="100"/>
    </row>
    <row r="41" spans="1:27" ht="48" customHeight="1" x14ac:dyDescent="0.45">
      <c r="A41" s="3">
        <v>35</v>
      </c>
      <c r="B41" s="75" t="s">
        <v>28</v>
      </c>
      <c r="C41" s="76"/>
      <c r="D41" s="76"/>
      <c r="E41" s="77"/>
      <c r="F41" s="85">
        <v>224700</v>
      </c>
      <c r="G41" s="85"/>
      <c r="H41" s="85"/>
      <c r="I41" s="85"/>
      <c r="J41" s="85">
        <f t="shared" si="5"/>
        <v>22470</v>
      </c>
      <c r="K41" s="85"/>
      <c r="L41" s="85"/>
      <c r="M41" s="85">
        <f t="shared" si="4"/>
        <v>247170</v>
      </c>
      <c r="N41" s="85"/>
      <c r="O41" s="85"/>
      <c r="P41" s="85"/>
      <c r="Q41" s="101" t="s">
        <v>115</v>
      </c>
      <c r="R41" s="101"/>
      <c r="S41" s="101"/>
      <c r="T41" s="101"/>
      <c r="U41" s="97" t="s">
        <v>116</v>
      </c>
      <c r="V41" s="98"/>
      <c r="W41" s="99"/>
      <c r="X41" s="4" t="s">
        <v>47</v>
      </c>
      <c r="Y41" s="100" t="s">
        <v>117</v>
      </c>
      <c r="Z41" s="100"/>
      <c r="AA41" s="100"/>
    </row>
    <row r="42" spans="1:27" ht="48" customHeight="1" x14ac:dyDescent="0.45">
      <c r="A42" s="3">
        <v>36</v>
      </c>
      <c r="B42" s="75" t="s">
        <v>14</v>
      </c>
      <c r="C42" s="76"/>
      <c r="D42" s="76"/>
      <c r="E42" s="77"/>
      <c r="F42" s="85">
        <v>754992</v>
      </c>
      <c r="G42" s="85"/>
      <c r="H42" s="85"/>
      <c r="I42" s="85"/>
      <c r="J42" s="85">
        <f t="shared" si="5"/>
        <v>75499.199999999997</v>
      </c>
      <c r="K42" s="85"/>
      <c r="L42" s="85"/>
      <c r="M42" s="85">
        <f t="shared" si="4"/>
        <v>830491.2</v>
      </c>
      <c r="N42" s="85"/>
      <c r="O42" s="85"/>
      <c r="P42" s="85"/>
      <c r="Q42" s="101" t="s">
        <v>118</v>
      </c>
      <c r="R42" s="101"/>
      <c r="S42" s="101"/>
      <c r="T42" s="101"/>
      <c r="U42" s="97" t="s">
        <v>119</v>
      </c>
      <c r="V42" s="98"/>
      <c r="W42" s="99"/>
      <c r="X42" s="4" t="s">
        <v>66</v>
      </c>
      <c r="Y42" s="100" t="s">
        <v>120</v>
      </c>
      <c r="Z42" s="100"/>
      <c r="AA42" s="100"/>
    </row>
    <row r="43" spans="1:27" ht="48" customHeight="1" x14ac:dyDescent="0.45">
      <c r="A43" s="3">
        <v>37</v>
      </c>
      <c r="B43" s="75" t="s">
        <v>3</v>
      </c>
      <c r="C43" s="76"/>
      <c r="D43" s="76"/>
      <c r="E43" s="77"/>
      <c r="F43" s="85">
        <v>155737</v>
      </c>
      <c r="G43" s="85"/>
      <c r="H43" s="85"/>
      <c r="I43" s="85"/>
      <c r="J43" s="85">
        <f>F43*0.1</f>
        <v>15573.7</v>
      </c>
      <c r="K43" s="85"/>
      <c r="L43" s="85"/>
      <c r="M43" s="85">
        <f t="shared" si="4"/>
        <v>171310.7</v>
      </c>
      <c r="N43" s="85"/>
      <c r="O43" s="85"/>
      <c r="P43" s="85"/>
      <c r="Q43" s="101" t="s">
        <v>74</v>
      </c>
      <c r="R43" s="101"/>
      <c r="S43" s="101"/>
      <c r="T43" s="101"/>
      <c r="U43" s="97" t="s">
        <v>137</v>
      </c>
      <c r="V43" s="98"/>
      <c r="W43" s="99"/>
      <c r="X43" s="4" t="s">
        <v>47</v>
      </c>
      <c r="Y43" s="100" t="s">
        <v>138</v>
      </c>
      <c r="Z43" s="100"/>
      <c r="AA43" s="100"/>
    </row>
    <row r="44" spans="1:27" ht="48" customHeight="1" x14ac:dyDescent="0.45">
      <c r="A44" s="3">
        <v>38</v>
      </c>
      <c r="B44" s="75" t="s">
        <v>24</v>
      </c>
      <c r="C44" s="76"/>
      <c r="D44" s="76"/>
      <c r="E44" s="77"/>
      <c r="F44" s="122">
        <v>188748</v>
      </c>
      <c r="G44" s="122"/>
      <c r="H44" s="122"/>
      <c r="I44" s="122"/>
      <c r="J44" s="122">
        <v>18874</v>
      </c>
      <c r="K44" s="122"/>
      <c r="L44" s="122"/>
      <c r="M44" s="122">
        <f t="shared" si="4"/>
        <v>207622</v>
      </c>
      <c r="N44" s="122"/>
      <c r="O44" s="122"/>
      <c r="P44" s="122"/>
      <c r="Q44" s="101" t="s">
        <v>121</v>
      </c>
      <c r="R44" s="101"/>
      <c r="S44" s="101"/>
      <c r="T44" s="101"/>
      <c r="U44" s="97" t="s">
        <v>122</v>
      </c>
      <c r="V44" s="98"/>
      <c r="W44" s="99"/>
      <c r="X44" s="4" t="s">
        <v>47</v>
      </c>
      <c r="Y44" s="100" t="s">
        <v>123</v>
      </c>
      <c r="Z44" s="100"/>
      <c r="AA44" s="100"/>
    </row>
    <row r="45" spans="1:27" ht="48" customHeight="1" x14ac:dyDescent="0.45">
      <c r="A45" s="1">
        <v>39</v>
      </c>
      <c r="B45" s="81" t="s">
        <v>8</v>
      </c>
      <c r="C45" s="82"/>
      <c r="D45" s="82"/>
      <c r="E45" s="83"/>
      <c r="F45" s="85">
        <v>528390</v>
      </c>
      <c r="G45" s="85"/>
      <c r="H45" s="85"/>
      <c r="I45" s="85"/>
      <c r="J45" s="85">
        <f t="shared" si="2"/>
        <v>52839</v>
      </c>
      <c r="K45" s="85"/>
      <c r="L45" s="85"/>
      <c r="M45" s="85">
        <f t="shared" si="4"/>
        <v>581229</v>
      </c>
      <c r="N45" s="85"/>
      <c r="O45" s="85"/>
      <c r="P45" s="85"/>
      <c r="Q45" s="103" t="s">
        <v>74</v>
      </c>
      <c r="R45" s="103"/>
      <c r="S45" s="103"/>
      <c r="T45" s="103"/>
      <c r="U45" s="104" t="s">
        <v>124</v>
      </c>
      <c r="V45" s="105"/>
      <c r="W45" s="106"/>
      <c r="X45" s="2" t="s">
        <v>47</v>
      </c>
      <c r="Y45" s="107" t="s">
        <v>125</v>
      </c>
      <c r="Z45" s="107"/>
      <c r="AA45" s="107"/>
    </row>
    <row r="46" spans="1:27" ht="48" customHeight="1" x14ac:dyDescent="0.45">
      <c r="A46" s="3">
        <v>40</v>
      </c>
      <c r="B46" s="75" t="s">
        <v>10</v>
      </c>
      <c r="C46" s="76"/>
      <c r="D46" s="76"/>
      <c r="E46" s="77"/>
      <c r="F46" s="85">
        <v>490048</v>
      </c>
      <c r="G46" s="85"/>
      <c r="H46" s="85"/>
      <c r="I46" s="85"/>
      <c r="J46" s="85">
        <f t="shared" si="2"/>
        <v>49004.800000000003</v>
      </c>
      <c r="K46" s="85"/>
      <c r="L46" s="85"/>
      <c r="M46" s="85">
        <f t="shared" si="4"/>
        <v>539052.80000000005</v>
      </c>
      <c r="N46" s="85"/>
      <c r="O46" s="85"/>
      <c r="P46" s="85"/>
      <c r="Q46" s="101" t="s">
        <v>126</v>
      </c>
      <c r="R46" s="101"/>
      <c r="S46" s="101"/>
      <c r="T46" s="101"/>
      <c r="U46" s="97" t="s">
        <v>127</v>
      </c>
      <c r="V46" s="98"/>
      <c r="W46" s="99"/>
      <c r="X46" s="4" t="s">
        <v>47</v>
      </c>
      <c r="Y46" s="100" t="s">
        <v>128</v>
      </c>
      <c r="Z46" s="100"/>
      <c r="AA46" s="100"/>
    </row>
    <row r="47" spans="1:27" ht="48" customHeight="1" x14ac:dyDescent="0.45">
      <c r="A47" s="3">
        <v>41</v>
      </c>
      <c r="B47" s="75" t="s">
        <v>5</v>
      </c>
      <c r="C47" s="76"/>
      <c r="D47" s="76"/>
      <c r="E47" s="77"/>
      <c r="F47" s="85">
        <v>483034</v>
      </c>
      <c r="G47" s="85"/>
      <c r="H47" s="85"/>
      <c r="I47" s="85"/>
      <c r="J47" s="122">
        <v>46460</v>
      </c>
      <c r="K47" s="122"/>
      <c r="L47" s="122"/>
      <c r="M47" s="122">
        <f t="shared" si="4"/>
        <v>529494</v>
      </c>
      <c r="N47" s="122"/>
      <c r="O47" s="122"/>
      <c r="P47" s="122"/>
      <c r="Q47" s="101" t="s">
        <v>126</v>
      </c>
      <c r="R47" s="101"/>
      <c r="S47" s="101"/>
      <c r="T47" s="101"/>
      <c r="U47" s="97" t="s">
        <v>233</v>
      </c>
      <c r="V47" s="98"/>
      <c r="W47" s="99"/>
      <c r="X47" s="4" t="s">
        <v>47</v>
      </c>
      <c r="Y47" s="100" t="s">
        <v>146</v>
      </c>
      <c r="Z47" s="100"/>
      <c r="AA47" s="100"/>
    </row>
    <row r="48" spans="1:27" ht="48" customHeight="1" x14ac:dyDescent="0.45">
      <c r="A48" s="3">
        <v>42</v>
      </c>
      <c r="B48" s="75" t="s">
        <v>17</v>
      </c>
      <c r="C48" s="76"/>
      <c r="D48" s="76"/>
      <c r="E48" s="77"/>
      <c r="F48" s="85">
        <v>317200</v>
      </c>
      <c r="G48" s="85"/>
      <c r="H48" s="85"/>
      <c r="I48" s="85"/>
      <c r="J48" s="85">
        <f t="shared" si="2"/>
        <v>31720</v>
      </c>
      <c r="K48" s="85"/>
      <c r="L48" s="85"/>
      <c r="M48" s="85">
        <f t="shared" si="4"/>
        <v>348920</v>
      </c>
      <c r="N48" s="85"/>
      <c r="O48" s="85"/>
      <c r="P48" s="85"/>
      <c r="Q48" s="101" t="s">
        <v>88</v>
      </c>
      <c r="R48" s="101"/>
      <c r="S48" s="101"/>
      <c r="T48" s="101"/>
      <c r="U48" s="97" t="s">
        <v>129</v>
      </c>
      <c r="V48" s="98"/>
      <c r="W48" s="99"/>
      <c r="X48" s="4" t="s">
        <v>47</v>
      </c>
      <c r="Y48" s="100" t="s">
        <v>130</v>
      </c>
      <c r="Z48" s="100"/>
      <c r="AA48" s="100"/>
    </row>
    <row r="49" spans="1:41" ht="48" customHeight="1" thickBot="1" x14ac:dyDescent="0.5">
      <c r="A49" s="7">
        <v>43</v>
      </c>
      <c r="B49" s="86" t="s">
        <v>43</v>
      </c>
      <c r="C49" s="87"/>
      <c r="D49" s="87"/>
      <c r="E49" s="88"/>
      <c r="F49" s="84">
        <v>173040</v>
      </c>
      <c r="G49" s="84"/>
      <c r="H49" s="84"/>
      <c r="I49" s="84"/>
      <c r="J49" s="84">
        <f t="shared" si="2"/>
        <v>17304</v>
      </c>
      <c r="K49" s="84"/>
      <c r="L49" s="84"/>
      <c r="M49" s="84">
        <f t="shared" si="4"/>
        <v>190344</v>
      </c>
      <c r="N49" s="84"/>
      <c r="O49" s="84"/>
      <c r="P49" s="84"/>
      <c r="Q49" s="92" t="s">
        <v>68</v>
      </c>
      <c r="R49" s="92"/>
      <c r="S49" s="92"/>
      <c r="T49" s="92"/>
      <c r="U49" s="93" t="s">
        <v>131</v>
      </c>
      <c r="V49" s="94"/>
      <c r="W49" s="95"/>
      <c r="X49" s="8" t="s">
        <v>47</v>
      </c>
      <c r="Y49" s="96" t="s">
        <v>132</v>
      </c>
      <c r="Z49" s="96"/>
      <c r="AA49" s="96"/>
      <c r="AO49" s="11" t="s">
        <v>209</v>
      </c>
    </row>
    <row r="50" spans="1:41" ht="48" customHeight="1" thickBot="1" x14ac:dyDescent="0.5">
      <c r="A50" s="299"/>
      <c r="B50" s="299"/>
      <c r="C50" s="299"/>
      <c r="D50" s="299"/>
      <c r="E50" s="299"/>
      <c r="F50" s="300">
        <f>ROUNDDOWN(SUM(F2:F49),0)</f>
        <v>32810796</v>
      </c>
      <c r="G50" s="301"/>
      <c r="H50" s="301"/>
      <c r="I50" s="302"/>
      <c r="J50" s="300">
        <f>ROUNDUP(SUM(J2:J49),0)</f>
        <v>3279214</v>
      </c>
      <c r="K50" s="301"/>
      <c r="L50" s="302"/>
      <c r="M50" s="303">
        <f>ROUNDUP(SUM(M2:M49),0)</f>
        <v>36090010</v>
      </c>
      <c r="N50" s="303"/>
      <c r="O50" s="303"/>
      <c r="P50" s="304"/>
      <c r="Q50" s="305"/>
      <c r="R50" s="305"/>
      <c r="S50" s="305"/>
      <c r="T50" s="305"/>
      <c r="U50" s="305"/>
      <c r="V50" s="305"/>
      <c r="W50" s="305"/>
      <c r="X50" s="305"/>
      <c r="Y50" s="305"/>
      <c r="Z50" s="306"/>
      <c r="AA50" s="306"/>
    </row>
  </sheetData>
  <mergeCells count="321">
    <mergeCell ref="B49:E49"/>
    <mergeCell ref="F49:I49"/>
    <mergeCell ref="J49:L49"/>
    <mergeCell ref="M49:P49"/>
    <mergeCell ref="Q49:T49"/>
    <mergeCell ref="U49:W49"/>
    <mergeCell ref="Y49:AA49"/>
    <mergeCell ref="F50:I50"/>
    <mergeCell ref="J50:L50"/>
    <mergeCell ref="M50:P50"/>
    <mergeCell ref="Q34:T34"/>
    <mergeCell ref="U34:W34"/>
    <mergeCell ref="Y34:AA34"/>
    <mergeCell ref="A35:AA35"/>
    <mergeCell ref="Q36:AA36"/>
    <mergeCell ref="B48:E48"/>
    <mergeCell ref="Q48:T48"/>
    <mergeCell ref="U48:W48"/>
    <mergeCell ref="Y48:AA48"/>
    <mergeCell ref="F13:I13"/>
    <mergeCell ref="J13:L13"/>
    <mergeCell ref="M13:P13"/>
    <mergeCell ref="F10:I10"/>
    <mergeCell ref="J10:L10"/>
    <mergeCell ref="M10:P10"/>
    <mergeCell ref="F11:I11"/>
    <mergeCell ref="J11:L11"/>
    <mergeCell ref="M11:P11"/>
    <mergeCell ref="F12:I12"/>
    <mergeCell ref="J12:L12"/>
    <mergeCell ref="M12:P12"/>
    <mergeCell ref="F9:I9"/>
    <mergeCell ref="J9:L9"/>
    <mergeCell ref="M9:P9"/>
    <mergeCell ref="F6:I6"/>
    <mergeCell ref="J6:L6"/>
    <mergeCell ref="M6:P6"/>
    <mergeCell ref="F7:I7"/>
    <mergeCell ref="J7:L7"/>
    <mergeCell ref="M3:P3"/>
    <mergeCell ref="F4:I4"/>
    <mergeCell ref="J4:L4"/>
    <mergeCell ref="M4:P4"/>
    <mergeCell ref="F5:I5"/>
    <mergeCell ref="J5:L5"/>
    <mergeCell ref="M5:P5"/>
    <mergeCell ref="M7:P7"/>
    <mergeCell ref="F1:I1"/>
    <mergeCell ref="J1:L1"/>
    <mergeCell ref="M1:P1"/>
    <mergeCell ref="F2:I2"/>
    <mergeCell ref="J2:L2"/>
    <mergeCell ref="M2:P2"/>
    <mergeCell ref="F3:I3"/>
    <mergeCell ref="J3:L3"/>
    <mergeCell ref="F8:I8"/>
    <mergeCell ref="J8:L8"/>
    <mergeCell ref="M8:P8"/>
    <mergeCell ref="F14:I14"/>
    <mergeCell ref="J14:L14"/>
    <mergeCell ref="M14:P14"/>
    <mergeCell ref="F15:I15"/>
    <mergeCell ref="J15:L15"/>
    <mergeCell ref="M15:P15"/>
    <mergeCell ref="F16:I16"/>
    <mergeCell ref="J16:L16"/>
    <mergeCell ref="M16:P16"/>
    <mergeCell ref="F21:I21"/>
    <mergeCell ref="J21:L21"/>
    <mergeCell ref="M21:P21"/>
    <mergeCell ref="F22:I22"/>
    <mergeCell ref="J22:L22"/>
    <mergeCell ref="M22:P22"/>
    <mergeCell ref="F19:I19"/>
    <mergeCell ref="J19:L19"/>
    <mergeCell ref="M19:P19"/>
    <mergeCell ref="F20:I20"/>
    <mergeCell ref="J20:L20"/>
    <mergeCell ref="A17:AA17"/>
    <mergeCell ref="Q19:AA19"/>
    <mergeCell ref="F25:I25"/>
    <mergeCell ref="J25:L25"/>
    <mergeCell ref="M25:P25"/>
    <mergeCell ref="F26:I26"/>
    <mergeCell ref="J26:L26"/>
    <mergeCell ref="M26:P26"/>
    <mergeCell ref="F23:I23"/>
    <mergeCell ref="J23:L23"/>
    <mergeCell ref="M23:P23"/>
    <mergeCell ref="F24:I24"/>
    <mergeCell ref="J24:L24"/>
    <mergeCell ref="M24:P24"/>
    <mergeCell ref="F29:I29"/>
    <mergeCell ref="J29:L29"/>
    <mergeCell ref="M29:P29"/>
    <mergeCell ref="F30:I30"/>
    <mergeCell ref="J30:L30"/>
    <mergeCell ref="M30:P30"/>
    <mergeCell ref="F27:I27"/>
    <mergeCell ref="J27:L27"/>
    <mergeCell ref="M27:P27"/>
    <mergeCell ref="F28:I28"/>
    <mergeCell ref="J28:L28"/>
    <mergeCell ref="M28:P28"/>
    <mergeCell ref="F33:I33"/>
    <mergeCell ref="J33:L33"/>
    <mergeCell ref="M33:P33"/>
    <mergeCell ref="F31:I31"/>
    <mergeCell ref="J31:L31"/>
    <mergeCell ref="M31:P31"/>
    <mergeCell ref="F32:I32"/>
    <mergeCell ref="J32:L32"/>
    <mergeCell ref="M32:P32"/>
    <mergeCell ref="F45:I45"/>
    <mergeCell ref="J45:L45"/>
    <mergeCell ref="M45:P45"/>
    <mergeCell ref="M38:P38"/>
    <mergeCell ref="F39:I39"/>
    <mergeCell ref="J39:L39"/>
    <mergeCell ref="M39:P39"/>
    <mergeCell ref="F36:I36"/>
    <mergeCell ref="J36:L36"/>
    <mergeCell ref="M36:P36"/>
    <mergeCell ref="F37:I37"/>
    <mergeCell ref="J37:L37"/>
    <mergeCell ref="M37:P37"/>
    <mergeCell ref="Q1:AA1"/>
    <mergeCell ref="Q2:T2"/>
    <mergeCell ref="U2:W2"/>
    <mergeCell ref="Y2:AA2"/>
    <mergeCell ref="Q3:T3"/>
    <mergeCell ref="U3:W3"/>
    <mergeCell ref="Y3:AA3"/>
    <mergeCell ref="F46:I46"/>
    <mergeCell ref="J46:L46"/>
    <mergeCell ref="M46:P46"/>
    <mergeCell ref="F42:I42"/>
    <mergeCell ref="J42:L42"/>
    <mergeCell ref="M42:P42"/>
    <mergeCell ref="F43:I43"/>
    <mergeCell ref="J43:L43"/>
    <mergeCell ref="M43:P43"/>
    <mergeCell ref="F40:I40"/>
    <mergeCell ref="J40:L40"/>
    <mergeCell ref="M40:P40"/>
    <mergeCell ref="F41:I41"/>
    <mergeCell ref="J41:L41"/>
    <mergeCell ref="M41:P41"/>
    <mergeCell ref="F38:I38"/>
    <mergeCell ref="J38:L38"/>
    <mergeCell ref="Q6:T6"/>
    <mergeCell ref="U6:W6"/>
    <mergeCell ref="Y6:AA6"/>
    <mergeCell ref="Q7:T7"/>
    <mergeCell ref="U7:W7"/>
    <mergeCell ref="Y7:AA7"/>
    <mergeCell ref="Q4:T4"/>
    <mergeCell ref="U4:W4"/>
    <mergeCell ref="Y4:AA4"/>
    <mergeCell ref="Q5:T5"/>
    <mergeCell ref="U5:W5"/>
    <mergeCell ref="Y5:AA5"/>
    <mergeCell ref="Q10:T10"/>
    <mergeCell ref="U10:W10"/>
    <mergeCell ref="Y10:AA10"/>
    <mergeCell ref="Q11:T11"/>
    <mergeCell ref="U11:W11"/>
    <mergeCell ref="Y11:AA11"/>
    <mergeCell ref="Q8:T8"/>
    <mergeCell ref="U8:W8"/>
    <mergeCell ref="Y8:AA8"/>
    <mergeCell ref="Q9:T9"/>
    <mergeCell ref="U9:W9"/>
    <mergeCell ref="Y9:AA9"/>
    <mergeCell ref="Q14:T14"/>
    <mergeCell ref="U14:W14"/>
    <mergeCell ref="Y14:AA14"/>
    <mergeCell ref="Q15:T15"/>
    <mergeCell ref="U15:W15"/>
    <mergeCell ref="Y15:AA15"/>
    <mergeCell ref="Q12:T12"/>
    <mergeCell ref="U12:W12"/>
    <mergeCell ref="Y12:AA12"/>
    <mergeCell ref="Q13:T13"/>
    <mergeCell ref="U13:W13"/>
    <mergeCell ref="Y13:AA13"/>
    <mergeCell ref="Q21:T21"/>
    <mergeCell ref="U21:W21"/>
    <mergeCell ref="Y21:AA21"/>
    <mergeCell ref="Y20:AA20"/>
    <mergeCell ref="Q16:T16"/>
    <mergeCell ref="U16:W16"/>
    <mergeCell ref="Y16:AA16"/>
    <mergeCell ref="Q20:T20"/>
    <mergeCell ref="U20:W20"/>
    <mergeCell ref="Q24:T24"/>
    <mergeCell ref="U24:W24"/>
    <mergeCell ref="Y24:AA24"/>
    <mergeCell ref="Q25:T25"/>
    <mergeCell ref="U25:W25"/>
    <mergeCell ref="Y25:AA25"/>
    <mergeCell ref="Q22:T22"/>
    <mergeCell ref="U22:W22"/>
    <mergeCell ref="Y22:AA22"/>
    <mergeCell ref="Q23:T23"/>
    <mergeCell ref="U23:W23"/>
    <mergeCell ref="Y23:AA23"/>
    <mergeCell ref="U28:W28"/>
    <mergeCell ref="Y28:AA28"/>
    <mergeCell ref="Q29:T29"/>
    <mergeCell ref="U29:W29"/>
    <mergeCell ref="Y29:AA29"/>
    <mergeCell ref="Q26:T26"/>
    <mergeCell ref="U26:W26"/>
    <mergeCell ref="Y26:AA26"/>
    <mergeCell ref="Q27:T27"/>
    <mergeCell ref="U27:W27"/>
    <mergeCell ref="Y27:AA27"/>
    <mergeCell ref="U44:W44"/>
    <mergeCell ref="Y44:AA44"/>
    <mergeCell ref="Q41:T41"/>
    <mergeCell ref="U41:W41"/>
    <mergeCell ref="Y41:AA41"/>
    <mergeCell ref="Q42:T42"/>
    <mergeCell ref="U42:W42"/>
    <mergeCell ref="Y42:AA42"/>
    <mergeCell ref="Q39:T39"/>
    <mergeCell ref="B1:E1"/>
    <mergeCell ref="B2:E2"/>
    <mergeCell ref="B3:E3"/>
    <mergeCell ref="B4:E4"/>
    <mergeCell ref="B5:E5"/>
    <mergeCell ref="Q32:T32"/>
    <mergeCell ref="U32:W32"/>
    <mergeCell ref="Y32:AA32"/>
    <mergeCell ref="Q33:T33"/>
    <mergeCell ref="U33:W33"/>
    <mergeCell ref="Y33:AA33"/>
    <mergeCell ref="Q30:T30"/>
    <mergeCell ref="U30:W30"/>
    <mergeCell ref="Y30:AA30"/>
    <mergeCell ref="Q31:T31"/>
    <mergeCell ref="U31:W31"/>
    <mergeCell ref="Y31:AA31"/>
    <mergeCell ref="Q28:T28"/>
    <mergeCell ref="Q47:T47"/>
    <mergeCell ref="U47:W47"/>
    <mergeCell ref="Y47:AA47"/>
    <mergeCell ref="U39:W39"/>
    <mergeCell ref="Y39:AA39"/>
    <mergeCell ref="Q40:T40"/>
    <mergeCell ref="U40:W40"/>
    <mergeCell ref="Y40:AA40"/>
    <mergeCell ref="Q37:T37"/>
    <mergeCell ref="U37:W37"/>
    <mergeCell ref="Y37:AA37"/>
    <mergeCell ref="Q38:T38"/>
    <mergeCell ref="U38:W38"/>
    <mergeCell ref="Y38:AA38"/>
    <mergeCell ref="Q45:T45"/>
    <mergeCell ref="U45:W45"/>
    <mergeCell ref="Y45:AA45"/>
    <mergeCell ref="Q46:T46"/>
    <mergeCell ref="U46:W46"/>
    <mergeCell ref="Y46:AA46"/>
    <mergeCell ref="Q43:T43"/>
    <mergeCell ref="U43:W43"/>
    <mergeCell ref="Y43:AA43"/>
    <mergeCell ref="Q44:T44"/>
    <mergeCell ref="B12:E12"/>
    <mergeCell ref="B13:E13"/>
    <mergeCell ref="B14:E14"/>
    <mergeCell ref="B15:E15"/>
    <mergeCell ref="B16:E16"/>
    <mergeCell ref="B19:E19"/>
    <mergeCell ref="B6:E6"/>
    <mergeCell ref="B7:E7"/>
    <mergeCell ref="B8:E8"/>
    <mergeCell ref="B9:E9"/>
    <mergeCell ref="B10:E10"/>
    <mergeCell ref="B11:E11"/>
    <mergeCell ref="B45:E45"/>
    <mergeCell ref="B46:E46"/>
    <mergeCell ref="B47:E47"/>
    <mergeCell ref="B39:E39"/>
    <mergeCell ref="B40:E40"/>
    <mergeCell ref="B41:E41"/>
    <mergeCell ref="B42:E42"/>
    <mergeCell ref="B43:E43"/>
    <mergeCell ref="B44:E44"/>
    <mergeCell ref="B32:E32"/>
    <mergeCell ref="B33:E33"/>
    <mergeCell ref="B36:E36"/>
    <mergeCell ref="B37:E37"/>
    <mergeCell ref="B38:E38"/>
    <mergeCell ref="B26:E26"/>
    <mergeCell ref="B27:E27"/>
    <mergeCell ref="B28:E28"/>
    <mergeCell ref="B29:E29"/>
    <mergeCell ref="B30:E30"/>
    <mergeCell ref="F48:I48"/>
    <mergeCell ref="J48:L48"/>
    <mergeCell ref="M48:P48"/>
    <mergeCell ref="B20:E20"/>
    <mergeCell ref="M20:P20"/>
    <mergeCell ref="F34:I34"/>
    <mergeCell ref="J34:L34"/>
    <mergeCell ref="M34:P34"/>
    <mergeCell ref="B31:E31"/>
    <mergeCell ref="B34:E34"/>
    <mergeCell ref="B21:E21"/>
    <mergeCell ref="B22:E22"/>
    <mergeCell ref="B23:E23"/>
    <mergeCell ref="B24:E24"/>
    <mergeCell ref="B25:E25"/>
    <mergeCell ref="F47:I47"/>
    <mergeCell ref="J47:L47"/>
    <mergeCell ref="M47:P47"/>
    <mergeCell ref="F44:I44"/>
    <mergeCell ref="J44:L44"/>
    <mergeCell ref="M44:P44"/>
  </mergeCells>
  <phoneticPr fontId="1"/>
  <pageMargins left="0.16" right="0.18" top="0.16" bottom="0.16" header="0.16" footer="0.16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5954A-98CF-418E-AF01-29F82D32F674}">
  <dimension ref="A1:F125"/>
  <sheetViews>
    <sheetView topLeftCell="A113" workbookViewId="0">
      <selection activeCell="A78" sqref="A78:A83"/>
    </sheetView>
  </sheetViews>
  <sheetFormatPr defaultRowHeight="28.2" customHeight="1" x14ac:dyDescent="0.45"/>
  <cols>
    <col min="1" max="1" width="13.296875" style="169" customWidth="1"/>
    <col min="2" max="5" width="21.09765625" style="254" customWidth="1"/>
    <col min="6" max="6" width="25.09765625" style="258" customWidth="1"/>
    <col min="7" max="16384" width="8.796875" style="169"/>
  </cols>
  <sheetData>
    <row r="1" spans="1:6" ht="28.2" customHeight="1" thickBot="1" x14ac:dyDescent="0.5">
      <c r="A1" s="165"/>
      <c r="B1" s="166" t="s">
        <v>147</v>
      </c>
      <c r="C1" s="166" t="s">
        <v>148</v>
      </c>
      <c r="D1" s="166" t="s">
        <v>149</v>
      </c>
      <c r="E1" s="167" t="s">
        <v>150</v>
      </c>
      <c r="F1" s="168"/>
    </row>
    <row r="2" spans="1:6" ht="28.2" customHeight="1" x14ac:dyDescent="0.45">
      <c r="A2" s="170">
        <v>45554</v>
      </c>
      <c r="B2" s="171">
        <v>1396039</v>
      </c>
      <c r="C2" s="172">
        <v>1396039</v>
      </c>
      <c r="D2" s="172">
        <f>B2-C2</f>
        <v>0</v>
      </c>
      <c r="E2" s="173" t="s">
        <v>208</v>
      </c>
      <c r="F2" s="174"/>
    </row>
    <row r="3" spans="1:6" ht="28.2" customHeight="1" x14ac:dyDescent="0.45">
      <c r="A3" s="175"/>
      <c r="B3" s="176">
        <v>1733828</v>
      </c>
      <c r="C3" s="177">
        <v>1733828</v>
      </c>
      <c r="D3" s="177">
        <v>0</v>
      </c>
      <c r="E3" s="178"/>
      <c r="F3" s="179"/>
    </row>
    <row r="4" spans="1:6" ht="28.2" customHeight="1" x14ac:dyDescent="0.45">
      <c r="A4" s="175"/>
      <c r="B4" s="176">
        <v>3954939</v>
      </c>
      <c r="C4" s="177">
        <v>3954939</v>
      </c>
      <c r="D4" s="177">
        <v>0</v>
      </c>
      <c r="E4" s="178"/>
      <c r="F4" s="179"/>
    </row>
    <row r="5" spans="1:6" ht="28.2" customHeight="1" x14ac:dyDescent="0.45">
      <c r="A5" s="175"/>
      <c r="B5" s="176">
        <v>988710</v>
      </c>
      <c r="C5" s="177">
        <v>988710</v>
      </c>
      <c r="D5" s="177">
        <v>0</v>
      </c>
      <c r="E5" s="178"/>
      <c r="F5" s="179"/>
    </row>
    <row r="6" spans="1:6" ht="28.2" customHeight="1" thickBot="1" x14ac:dyDescent="0.5">
      <c r="A6" s="175"/>
      <c r="B6" s="180">
        <v>1122964</v>
      </c>
      <c r="C6" s="181">
        <v>1122964</v>
      </c>
      <c r="D6" s="181">
        <v>0</v>
      </c>
      <c r="E6" s="182"/>
      <c r="F6" s="183"/>
    </row>
    <row r="7" spans="1:6" ht="28.2" customHeight="1" x14ac:dyDescent="0.45">
      <c r="A7" s="175"/>
      <c r="B7" s="184">
        <v>35970909</v>
      </c>
      <c r="C7" s="185"/>
      <c r="D7" s="185">
        <f>B7</f>
        <v>35970909</v>
      </c>
      <c r="E7" s="186" t="s">
        <v>218</v>
      </c>
      <c r="F7" s="187"/>
    </row>
    <row r="8" spans="1:6" ht="28.2" customHeight="1" thickBot="1" x14ac:dyDescent="0.5">
      <c r="A8" s="175"/>
      <c r="B8" s="188">
        <v>5000000</v>
      </c>
      <c r="C8" s="189"/>
      <c r="D8" s="189">
        <f>D7+B8</f>
        <v>40970909</v>
      </c>
      <c r="E8" s="190" t="s">
        <v>219</v>
      </c>
      <c r="F8" s="191"/>
    </row>
    <row r="9" spans="1:6" ht="28.2" customHeight="1" x14ac:dyDescent="0.45">
      <c r="A9" s="175"/>
      <c r="B9" s="192"/>
      <c r="C9" s="192">
        <v>3278440</v>
      </c>
      <c r="D9" s="192">
        <f>D8-C9</f>
        <v>37692469</v>
      </c>
      <c r="E9" s="193" t="s">
        <v>154</v>
      </c>
      <c r="F9" s="194"/>
    </row>
    <row r="10" spans="1:6" ht="28.2" customHeight="1" x14ac:dyDescent="0.45">
      <c r="A10" s="175"/>
      <c r="B10" s="195"/>
      <c r="C10" s="195">
        <v>220</v>
      </c>
      <c r="D10" s="195">
        <f>D9-C10</f>
        <v>37692249</v>
      </c>
      <c r="E10" s="196" t="s">
        <v>155</v>
      </c>
      <c r="F10" s="197"/>
    </row>
    <row r="11" spans="1:6" ht="28.2" customHeight="1" x14ac:dyDescent="0.45">
      <c r="A11" s="175"/>
      <c r="B11" s="198"/>
      <c r="C11" s="198">
        <v>760848</v>
      </c>
      <c r="D11" s="198">
        <f>D10-C11</f>
        <v>36931401</v>
      </c>
      <c r="E11" s="199" t="s">
        <v>156</v>
      </c>
      <c r="F11" s="200"/>
    </row>
    <row r="12" spans="1:6" ht="28.2" customHeight="1" x14ac:dyDescent="0.45">
      <c r="A12" s="175"/>
      <c r="B12" s="195"/>
      <c r="C12" s="195">
        <v>220</v>
      </c>
      <c r="D12" s="195">
        <f>D11-C12</f>
        <v>36931181</v>
      </c>
      <c r="E12" s="196" t="s">
        <v>155</v>
      </c>
      <c r="F12" s="197"/>
    </row>
    <row r="13" spans="1:6" ht="28.2" customHeight="1" x14ac:dyDescent="0.45">
      <c r="A13" s="175"/>
      <c r="B13" s="198"/>
      <c r="C13" s="198">
        <v>257400</v>
      </c>
      <c r="D13" s="198">
        <f>D12-C13</f>
        <v>36673781</v>
      </c>
      <c r="E13" s="199" t="s">
        <v>157</v>
      </c>
      <c r="F13" s="200"/>
    </row>
    <row r="14" spans="1:6" ht="28.2" customHeight="1" x14ac:dyDescent="0.45">
      <c r="A14" s="175"/>
      <c r="B14" s="195"/>
      <c r="C14" s="195">
        <v>220</v>
      </c>
      <c r="D14" s="195">
        <f>D13-C14</f>
        <v>36673561</v>
      </c>
      <c r="E14" s="196" t="s">
        <v>155</v>
      </c>
      <c r="F14" s="197"/>
    </row>
    <row r="15" spans="1:6" ht="28.2" customHeight="1" x14ac:dyDescent="0.45">
      <c r="A15" s="175"/>
      <c r="B15" s="198"/>
      <c r="C15" s="198">
        <v>350060</v>
      </c>
      <c r="D15" s="198">
        <f>D14-C15</f>
        <v>36323501</v>
      </c>
      <c r="E15" s="199" t="s">
        <v>158</v>
      </c>
      <c r="F15" s="200"/>
    </row>
    <row r="16" spans="1:6" ht="28.2" customHeight="1" x14ac:dyDescent="0.45">
      <c r="A16" s="175"/>
      <c r="B16" s="195"/>
      <c r="C16" s="195">
        <v>220</v>
      </c>
      <c r="D16" s="195">
        <f>D15-C16</f>
        <v>36323281</v>
      </c>
      <c r="E16" s="196" t="s">
        <v>155</v>
      </c>
      <c r="F16" s="197"/>
    </row>
    <row r="17" spans="1:6" ht="28.2" customHeight="1" x14ac:dyDescent="0.45">
      <c r="A17" s="175"/>
      <c r="B17" s="198"/>
      <c r="C17" s="198">
        <v>90000</v>
      </c>
      <c r="D17" s="198">
        <f t="shared" ref="D17:D20" si="0">D16-C17</f>
        <v>36233281</v>
      </c>
      <c r="E17" s="199" t="s">
        <v>220</v>
      </c>
      <c r="F17" s="200"/>
    </row>
    <row r="18" spans="1:6" ht="28.2" customHeight="1" x14ac:dyDescent="0.45">
      <c r="A18" s="175"/>
      <c r="B18" s="198"/>
      <c r="C18" s="198">
        <v>107470</v>
      </c>
      <c r="D18" s="198">
        <f t="shared" si="0"/>
        <v>36125811</v>
      </c>
      <c r="E18" s="199" t="s">
        <v>160</v>
      </c>
      <c r="F18" s="200"/>
    </row>
    <row r="19" spans="1:6" ht="28.2" customHeight="1" x14ac:dyDescent="0.45">
      <c r="A19" s="175"/>
      <c r="B19" s="195"/>
      <c r="C19" s="195">
        <v>220</v>
      </c>
      <c r="D19" s="195">
        <f t="shared" si="0"/>
        <v>36125591</v>
      </c>
      <c r="E19" s="196" t="s">
        <v>155</v>
      </c>
      <c r="F19" s="197"/>
    </row>
    <row r="20" spans="1:6" ht="28.2" customHeight="1" x14ac:dyDescent="0.45">
      <c r="A20" s="175"/>
      <c r="B20" s="198"/>
      <c r="C20" s="198">
        <v>789950</v>
      </c>
      <c r="D20" s="198">
        <f t="shared" si="0"/>
        <v>35335641</v>
      </c>
      <c r="E20" s="199" t="s">
        <v>161</v>
      </c>
      <c r="F20" s="200"/>
    </row>
    <row r="21" spans="1:6" ht="28.2" customHeight="1" thickBot="1" x14ac:dyDescent="0.5">
      <c r="A21" s="175"/>
      <c r="B21" s="201"/>
      <c r="C21" s="201">
        <v>220</v>
      </c>
      <c r="D21" s="201">
        <f>D20-C21</f>
        <v>35335421</v>
      </c>
      <c r="E21" s="202" t="s">
        <v>155</v>
      </c>
      <c r="F21" s="203"/>
    </row>
    <row r="22" spans="1:6" ht="28.2" customHeight="1" x14ac:dyDescent="0.45">
      <c r="A22" s="175"/>
      <c r="B22" s="204" t="s">
        <v>46</v>
      </c>
      <c r="C22" s="205">
        <f>C20+C18+C17+C15+C13+C11+C9</f>
        <v>5634168</v>
      </c>
      <c r="D22" s="206" t="s">
        <v>153</v>
      </c>
      <c r="E22" s="207"/>
      <c r="F22" s="208"/>
    </row>
    <row r="23" spans="1:6" ht="28.2" customHeight="1" x14ac:dyDescent="0.45">
      <c r="A23" s="175"/>
      <c r="B23" s="209" t="s">
        <v>212</v>
      </c>
      <c r="C23" s="210">
        <f>C10+C12+C14+C16+C19+C21</f>
        <v>1320</v>
      </c>
      <c r="D23" s="211"/>
      <c r="E23" s="212"/>
      <c r="F23" s="213"/>
    </row>
    <row r="24" spans="1:6" ht="28.2" customHeight="1" thickBot="1" x14ac:dyDescent="0.5">
      <c r="A24" s="214"/>
      <c r="B24" s="215" t="s">
        <v>213</v>
      </c>
      <c r="C24" s="216">
        <f>SUM(C22:C23)</f>
        <v>5635488</v>
      </c>
      <c r="D24" s="217"/>
      <c r="E24" s="218"/>
      <c r="F24" s="219"/>
    </row>
    <row r="25" spans="1:6" ht="28.2" customHeight="1" x14ac:dyDescent="0.45">
      <c r="A25" s="220">
        <v>45555</v>
      </c>
      <c r="B25" s="192"/>
      <c r="C25" s="192">
        <v>607288</v>
      </c>
      <c r="D25" s="192">
        <f>D21-C25</f>
        <v>34728133</v>
      </c>
      <c r="E25" s="193" t="s">
        <v>162</v>
      </c>
      <c r="F25" s="194"/>
    </row>
    <row r="26" spans="1:6" ht="28.2" customHeight="1" x14ac:dyDescent="0.45">
      <c r="A26" s="220"/>
      <c r="B26" s="195"/>
      <c r="C26" s="195">
        <v>220</v>
      </c>
      <c r="D26" s="195">
        <f t="shared" ref="D26:D39" si="1">D25-C26</f>
        <v>34727913</v>
      </c>
      <c r="E26" s="196" t="s">
        <v>155</v>
      </c>
      <c r="F26" s="197"/>
    </row>
    <row r="27" spans="1:6" ht="28.2" customHeight="1" x14ac:dyDescent="0.45">
      <c r="A27" s="220"/>
      <c r="B27" s="198"/>
      <c r="C27" s="198">
        <v>170940</v>
      </c>
      <c r="D27" s="198">
        <f t="shared" si="1"/>
        <v>34556973</v>
      </c>
      <c r="E27" s="199" t="s">
        <v>163</v>
      </c>
      <c r="F27" s="200"/>
    </row>
    <row r="28" spans="1:6" ht="28.2" customHeight="1" x14ac:dyDescent="0.45">
      <c r="A28" s="220"/>
      <c r="B28" s="195"/>
      <c r="C28" s="195">
        <v>220</v>
      </c>
      <c r="D28" s="195">
        <f t="shared" si="1"/>
        <v>34556753</v>
      </c>
      <c r="E28" s="196" t="s">
        <v>155</v>
      </c>
      <c r="F28" s="197"/>
    </row>
    <row r="29" spans="1:6" ht="28.2" customHeight="1" x14ac:dyDescent="0.45">
      <c r="A29" s="220"/>
      <c r="B29" s="198"/>
      <c r="C29" s="198">
        <v>880541</v>
      </c>
      <c r="D29" s="198">
        <f t="shared" si="1"/>
        <v>33676212</v>
      </c>
      <c r="E29" s="199" t="s">
        <v>164</v>
      </c>
      <c r="F29" s="200"/>
    </row>
    <row r="30" spans="1:6" ht="28.2" customHeight="1" x14ac:dyDescent="0.45">
      <c r="A30" s="220"/>
      <c r="B30" s="195"/>
      <c r="C30" s="195">
        <v>220</v>
      </c>
      <c r="D30" s="195">
        <f t="shared" si="1"/>
        <v>33675992</v>
      </c>
      <c r="E30" s="196" t="s">
        <v>155</v>
      </c>
      <c r="F30" s="197"/>
    </row>
    <row r="31" spans="1:6" ht="28.2" customHeight="1" x14ac:dyDescent="0.45">
      <c r="A31" s="220"/>
      <c r="B31" s="198"/>
      <c r="C31" s="198">
        <v>517409</v>
      </c>
      <c r="D31" s="198">
        <f t="shared" si="1"/>
        <v>33158583</v>
      </c>
      <c r="E31" s="199" t="s">
        <v>165</v>
      </c>
      <c r="F31" s="200"/>
    </row>
    <row r="32" spans="1:6" ht="28.2" customHeight="1" x14ac:dyDescent="0.45">
      <c r="A32" s="220"/>
      <c r="B32" s="198"/>
      <c r="C32" s="198">
        <v>690664</v>
      </c>
      <c r="D32" s="198">
        <f t="shared" si="1"/>
        <v>32467919</v>
      </c>
      <c r="E32" s="199" t="s">
        <v>166</v>
      </c>
      <c r="F32" s="200"/>
    </row>
    <row r="33" spans="1:6" ht="28.2" customHeight="1" x14ac:dyDescent="0.45">
      <c r="A33" s="220"/>
      <c r="B33" s="195"/>
      <c r="C33" s="195">
        <v>220</v>
      </c>
      <c r="D33" s="195">
        <f t="shared" si="1"/>
        <v>32467699</v>
      </c>
      <c r="E33" s="196" t="s">
        <v>155</v>
      </c>
      <c r="F33" s="197"/>
    </row>
    <row r="34" spans="1:6" ht="28.2" customHeight="1" x14ac:dyDescent="0.45">
      <c r="A34" s="220"/>
      <c r="B34" s="198"/>
      <c r="C34" s="198">
        <v>936892</v>
      </c>
      <c r="D34" s="198">
        <f t="shared" si="1"/>
        <v>31530807</v>
      </c>
      <c r="E34" s="199" t="s">
        <v>167</v>
      </c>
      <c r="F34" s="200"/>
    </row>
    <row r="35" spans="1:6" ht="28.2" customHeight="1" x14ac:dyDescent="0.45">
      <c r="A35" s="220"/>
      <c r="B35" s="195"/>
      <c r="C35" s="195">
        <v>220</v>
      </c>
      <c r="D35" s="195">
        <f t="shared" si="1"/>
        <v>31530587</v>
      </c>
      <c r="E35" s="196" t="s">
        <v>155</v>
      </c>
      <c r="F35" s="197"/>
    </row>
    <row r="36" spans="1:6" ht="28.2" customHeight="1" x14ac:dyDescent="0.45">
      <c r="A36" s="220"/>
      <c r="B36" s="198"/>
      <c r="C36" s="198">
        <v>533530</v>
      </c>
      <c r="D36" s="198">
        <f t="shared" si="1"/>
        <v>30997057</v>
      </c>
      <c r="E36" s="199" t="s">
        <v>168</v>
      </c>
      <c r="F36" s="200"/>
    </row>
    <row r="37" spans="1:6" ht="28.2" customHeight="1" x14ac:dyDescent="0.45">
      <c r="A37" s="220"/>
      <c r="B37" s="195"/>
      <c r="C37" s="195">
        <v>220</v>
      </c>
      <c r="D37" s="195">
        <f t="shared" si="1"/>
        <v>30996837</v>
      </c>
      <c r="E37" s="196" t="s">
        <v>155</v>
      </c>
      <c r="F37" s="197"/>
    </row>
    <row r="38" spans="1:6" ht="28.2" customHeight="1" x14ac:dyDescent="0.45">
      <c r="A38" s="220"/>
      <c r="B38" s="198"/>
      <c r="C38" s="198">
        <v>207623</v>
      </c>
      <c r="D38" s="198">
        <f t="shared" si="1"/>
        <v>30789214</v>
      </c>
      <c r="E38" s="199" t="s">
        <v>169</v>
      </c>
      <c r="F38" s="200"/>
    </row>
    <row r="39" spans="1:6" ht="28.2" customHeight="1" thickBot="1" x14ac:dyDescent="0.5">
      <c r="A39" s="221"/>
      <c r="B39" s="201"/>
      <c r="C39" s="201">
        <v>220</v>
      </c>
      <c r="D39" s="201">
        <f t="shared" si="1"/>
        <v>30788994</v>
      </c>
      <c r="E39" s="202" t="s">
        <v>155</v>
      </c>
      <c r="F39" s="203"/>
    </row>
    <row r="40" spans="1:6" ht="4.2" customHeight="1" x14ac:dyDescent="0.45">
      <c r="A40" s="264"/>
      <c r="B40" s="264"/>
      <c r="C40" s="264"/>
      <c r="D40" s="264"/>
      <c r="E40" s="264"/>
      <c r="F40" s="264"/>
    </row>
    <row r="41" spans="1:6" ht="9" customHeight="1" x14ac:dyDescent="0.45">
      <c r="A41" s="265"/>
      <c r="B41" s="265"/>
      <c r="C41" s="265"/>
      <c r="D41" s="265"/>
      <c r="E41" s="265"/>
      <c r="F41" s="265"/>
    </row>
    <row r="42" spans="1:6" ht="10.8" customHeight="1" thickBot="1" x14ac:dyDescent="0.5">
      <c r="A42" s="232"/>
      <c r="B42" s="232"/>
      <c r="C42" s="232"/>
      <c r="D42" s="232"/>
      <c r="E42" s="232"/>
      <c r="F42" s="232"/>
    </row>
    <row r="43" spans="1:6" ht="27" customHeight="1" thickBot="1" x14ac:dyDescent="0.5">
      <c r="A43" s="223"/>
      <c r="B43" s="224" t="s">
        <v>147</v>
      </c>
      <c r="C43" s="224" t="s">
        <v>148</v>
      </c>
      <c r="D43" s="224" t="s">
        <v>149</v>
      </c>
      <c r="E43" s="167" t="s">
        <v>150</v>
      </c>
      <c r="F43" s="168"/>
    </row>
    <row r="44" spans="1:6" ht="27" customHeight="1" x14ac:dyDescent="0.45">
      <c r="A44" s="220">
        <v>45555</v>
      </c>
      <c r="B44" s="192"/>
      <c r="C44" s="192">
        <v>1639855</v>
      </c>
      <c r="D44" s="192">
        <f>D39-C44</f>
        <v>29149139</v>
      </c>
      <c r="E44" s="193" t="s">
        <v>207</v>
      </c>
      <c r="F44" s="194"/>
    </row>
    <row r="45" spans="1:6" ht="27" customHeight="1" x14ac:dyDescent="0.45">
      <c r="A45" s="220"/>
      <c r="B45" s="198"/>
      <c r="C45" s="198">
        <v>198660</v>
      </c>
      <c r="D45" s="198">
        <f t="shared" ref="D45:D77" si="2">D44-C45</f>
        <v>28950479</v>
      </c>
      <c r="E45" s="199" t="s">
        <v>171</v>
      </c>
      <c r="F45" s="200"/>
    </row>
    <row r="46" spans="1:6" ht="27" customHeight="1" x14ac:dyDescent="0.45">
      <c r="A46" s="220"/>
      <c r="B46" s="195"/>
      <c r="C46" s="195">
        <v>220</v>
      </c>
      <c r="D46" s="195">
        <f t="shared" si="2"/>
        <v>28950259</v>
      </c>
      <c r="E46" s="196" t="s">
        <v>155</v>
      </c>
      <c r="F46" s="197"/>
    </row>
    <row r="47" spans="1:6" ht="27" customHeight="1" x14ac:dyDescent="0.45">
      <c r="A47" s="220"/>
      <c r="B47" s="198"/>
      <c r="C47" s="198">
        <v>919472</v>
      </c>
      <c r="D47" s="198">
        <f t="shared" si="2"/>
        <v>28030787</v>
      </c>
      <c r="E47" s="199" t="s">
        <v>172</v>
      </c>
      <c r="F47" s="200"/>
    </row>
    <row r="48" spans="1:6" ht="27" customHeight="1" x14ac:dyDescent="0.45">
      <c r="A48" s="220"/>
      <c r="B48" s="195"/>
      <c r="C48" s="195">
        <v>220</v>
      </c>
      <c r="D48" s="195">
        <f t="shared" si="2"/>
        <v>28030567</v>
      </c>
      <c r="E48" s="196" t="s">
        <v>155</v>
      </c>
      <c r="F48" s="197"/>
    </row>
    <row r="49" spans="1:6" ht="27" customHeight="1" x14ac:dyDescent="0.45">
      <c r="A49" s="220"/>
      <c r="B49" s="198"/>
      <c r="C49" s="198">
        <v>326304</v>
      </c>
      <c r="D49" s="198">
        <f t="shared" si="2"/>
        <v>27704263</v>
      </c>
      <c r="E49" s="199" t="s">
        <v>173</v>
      </c>
      <c r="F49" s="200"/>
    </row>
    <row r="50" spans="1:6" ht="27" customHeight="1" x14ac:dyDescent="0.45">
      <c r="A50" s="220"/>
      <c r="B50" s="195"/>
      <c r="C50" s="195">
        <v>220</v>
      </c>
      <c r="D50" s="195">
        <f t="shared" si="2"/>
        <v>27704043</v>
      </c>
      <c r="E50" s="196" t="s">
        <v>155</v>
      </c>
      <c r="F50" s="197"/>
    </row>
    <row r="51" spans="1:6" ht="27" customHeight="1" x14ac:dyDescent="0.45">
      <c r="A51" s="220"/>
      <c r="B51" s="198"/>
      <c r="C51" s="198">
        <v>169488</v>
      </c>
      <c r="D51" s="198">
        <f t="shared" si="2"/>
        <v>27534555</v>
      </c>
      <c r="E51" s="199" t="s">
        <v>174</v>
      </c>
      <c r="F51" s="200"/>
    </row>
    <row r="52" spans="1:6" ht="27" customHeight="1" x14ac:dyDescent="0.45">
      <c r="A52" s="220"/>
      <c r="B52" s="198"/>
      <c r="C52" s="198">
        <v>390253</v>
      </c>
      <c r="D52" s="198">
        <f t="shared" si="2"/>
        <v>27144302</v>
      </c>
      <c r="E52" s="199" t="s">
        <v>175</v>
      </c>
      <c r="F52" s="200"/>
    </row>
    <row r="53" spans="1:6" ht="27" customHeight="1" x14ac:dyDescent="0.45">
      <c r="A53" s="220"/>
      <c r="B53" s="195"/>
      <c r="C53" s="195">
        <v>220</v>
      </c>
      <c r="D53" s="195">
        <f t="shared" si="2"/>
        <v>27144082</v>
      </c>
      <c r="E53" s="196" t="s">
        <v>155</v>
      </c>
      <c r="F53" s="197"/>
    </row>
    <row r="54" spans="1:6" ht="27" customHeight="1" x14ac:dyDescent="0.45">
      <c r="A54" s="220"/>
      <c r="B54" s="198"/>
      <c r="C54" s="198">
        <v>161700</v>
      </c>
      <c r="D54" s="198">
        <f t="shared" si="2"/>
        <v>26982382</v>
      </c>
      <c r="E54" s="199" t="s">
        <v>176</v>
      </c>
      <c r="F54" s="200"/>
    </row>
    <row r="55" spans="1:6" ht="27" customHeight="1" x14ac:dyDescent="0.45">
      <c r="A55" s="220"/>
      <c r="B55" s="195"/>
      <c r="C55" s="195">
        <v>220</v>
      </c>
      <c r="D55" s="195">
        <f t="shared" si="2"/>
        <v>26982162</v>
      </c>
      <c r="E55" s="196" t="s">
        <v>155</v>
      </c>
      <c r="F55" s="197"/>
    </row>
    <row r="56" spans="1:6" ht="27" customHeight="1" x14ac:dyDescent="0.45">
      <c r="A56" s="220"/>
      <c r="B56" s="198"/>
      <c r="C56" s="198">
        <v>172973</v>
      </c>
      <c r="D56" s="198">
        <f t="shared" si="2"/>
        <v>26809189</v>
      </c>
      <c r="E56" s="199" t="s">
        <v>177</v>
      </c>
      <c r="F56" s="200"/>
    </row>
    <row r="57" spans="1:6" ht="27" customHeight="1" x14ac:dyDescent="0.45">
      <c r="A57" s="220"/>
      <c r="B57" s="195"/>
      <c r="C57" s="195">
        <v>220</v>
      </c>
      <c r="D57" s="195">
        <f t="shared" si="2"/>
        <v>26808969</v>
      </c>
      <c r="E57" s="196" t="s">
        <v>155</v>
      </c>
      <c r="F57" s="197"/>
    </row>
    <row r="58" spans="1:6" ht="27" customHeight="1" x14ac:dyDescent="0.45">
      <c r="A58" s="220"/>
      <c r="B58" s="198"/>
      <c r="C58" s="198">
        <v>564960</v>
      </c>
      <c r="D58" s="198">
        <f t="shared" si="2"/>
        <v>26244009</v>
      </c>
      <c r="E58" s="199" t="s">
        <v>178</v>
      </c>
      <c r="F58" s="200"/>
    </row>
    <row r="59" spans="1:6" ht="27" customHeight="1" x14ac:dyDescent="0.45">
      <c r="A59" s="220"/>
      <c r="B59" s="195"/>
      <c r="C59" s="195">
        <v>220</v>
      </c>
      <c r="D59" s="195">
        <f t="shared" si="2"/>
        <v>26243789</v>
      </c>
      <c r="E59" s="196" t="s">
        <v>155</v>
      </c>
      <c r="F59" s="197"/>
    </row>
    <row r="60" spans="1:6" ht="27" customHeight="1" x14ac:dyDescent="0.45">
      <c r="A60" s="220"/>
      <c r="B60" s="198"/>
      <c r="C60" s="198">
        <v>517291</v>
      </c>
      <c r="D60" s="198">
        <f t="shared" si="2"/>
        <v>25726498</v>
      </c>
      <c r="E60" s="225" t="s">
        <v>179</v>
      </c>
      <c r="F60" s="226"/>
    </row>
    <row r="61" spans="1:6" ht="27" customHeight="1" thickBot="1" x14ac:dyDescent="0.5">
      <c r="A61" s="221"/>
      <c r="B61" s="227"/>
      <c r="C61" s="227">
        <v>372403</v>
      </c>
      <c r="D61" s="227">
        <f t="shared" si="2"/>
        <v>25354095</v>
      </c>
      <c r="E61" s="228" t="s">
        <v>191</v>
      </c>
      <c r="F61" s="229"/>
    </row>
    <row r="62" spans="1:6" ht="27" customHeight="1" x14ac:dyDescent="0.45">
      <c r="A62" s="230">
        <v>45556</v>
      </c>
      <c r="B62" s="231"/>
      <c r="C62" s="231">
        <v>1139424</v>
      </c>
      <c r="D62" s="231">
        <f t="shared" si="2"/>
        <v>24214671</v>
      </c>
      <c r="E62" s="193" t="s">
        <v>180</v>
      </c>
      <c r="F62" s="194"/>
    </row>
    <row r="63" spans="1:6" ht="27" customHeight="1" x14ac:dyDescent="0.45">
      <c r="A63" s="220"/>
      <c r="B63" s="195"/>
      <c r="C63" s="195">
        <v>220</v>
      </c>
      <c r="D63" s="195">
        <f t="shared" si="2"/>
        <v>24214451</v>
      </c>
      <c r="E63" s="196" t="s">
        <v>155</v>
      </c>
      <c r="F63" s="197"/>
    </row>
    <row r="64" spans="1:6" ht="27" customHeight="1" x14ac:dyDescent="0.45">
      <c r="A64" s="220"/>
      <c r="B64" s="198"/>
      <c r="C64" s="198">
        <v>1365320</v>
      </c>
      <c r="D64" s="198">
        <f t="shared" si="2"/>
        <v>22849131</v>
      </c>
      <c r="E64" s="199" t="s">
        <v>181</v>
      </c>
      <c r="F64" s="200"/>
    </row>
    <row r="65" spans="1:6" ht="27" customHeight="1" x14ac:dyDescent="0.45">
      <c r="A65" s="220"/>
      <c r="B65" s="195"/>
      <c r="C65" s="195">
        <v>220</v>
      </c>
      <c r="D65" s="195">
        <f t="shared" si="2"/>
        <v>22848911</v>
      </c>
      <c r="E65" s="196" t="s">
        <v>155</v>
      </c>
      <c r="F65" s="197"/>
    </row>
    <row r="66" spans="1:6" ht="27" customHeight="1" x14ac:dyDescent="0.45">
      <c r="A66" s="220"/>
      <c r="B66" s="198"/>
      <c r="C66" s="198">
        <v>1545872</v>
      </c>
      <c r="D66" s="198">
        <f t="shared" si="2"/>
        <v>21303039</v>
      </c>
      <c r="E66" s="199" t="s">
        <v>182</v>
      </c>
      <c r="F66" s="200"/>
    </row>
    <row r="67" spans="1:6" ht="27" customHeight="1" x14ac:dyDescent="0.45">
      <c r="A67" s="220"/>
      <c r="B67" s="195"/>
      <c r="C67" s="195">
        <v>220</v>
      </c>
      <c r="D67" s="195">
        <f t="shared" si="2"/>
        <v>21302819</v>
      </c>
      <c r="E67" s="196" t="s">
        <v>155</v>
      </c>
      <c r="F67" s="197"/>
    </row>
    <row r="68" spans="1:6" ht="27" customHeight="1" x14ac:dyDescent="0.45">
      <c r="A68" s="220"/>
      <c r="B68" s="198"/>
      <c r="C68" s="198">
        <v>1873080</v>
      </c>
      <c r="D68" s="198">
        <f t="shared" si="2"/>
        <v>19429739</v>
      </c>
      <c r="E68" s="199" t="s">
        <v>183</v>
      </c>
      <c r="F68" s="200"/>
    </row>
    <row r="69" spans="1:6" ht="27" customHeight="1" x14ac:dyDescent="0.45">
      <c r="A69" s="220"/>
      <c r="B69" s="195"/>
      <c r="C69" s="195">
        <v>220</v>
      </c>
      <c r="D69" s="195">
        <f t="shared" si="2"/>
        <v>19429519</v>
      </c>
      <c r="E69" s="196" t="s">
        <v>155</v>
      </c>
      <c r="F69" s="197"/>
    </row>
    <row r="70" spans="1:6" ht="27" customHeight="1" x14ac:dyDescent="0.45">
      <c r="A70" s="220"/>
      <c r="B70" s="198"/>
      <c r="C70" s="198">
        <v>1228112</v>
      </c>
      <c r="D70" s="198">
        <f t="shared" si="2"/>
        <v>18201407</v>
      </c>
      <c r="E70" s="199" t="s">
        <v>184</v>
      </c>
      <c r="F70" s="200"/>
    </row>
    <row r="71" spans="1:6" ht="27" customHeight="1" x14ac:dyDescent="0.45">
      <c r="A71" s="220"/>
      <c r="B71" s="195"/>
      <c r="C71" s="195">
        <v>220</v>
      </c>
      <c r="D71" s="195">
        <f t="shared" si="2"/>
        <v>18201187</v>
      </c>
      <c r="E71" s="196" t="s">
        <v>155</v>
      </c>
      <c r="F71" s="197"/>
    </row>
    <row r="72" spans="1:6" ht="27" customHeight="1" x14ac:dyDescent="0.45">
      <c r="A72" s="220"/>
      <c r="B72" s="198"/>
      <c r="C72" s="198">
        <v>164736</v>
      </c>
      <c r="D72" s="198">
        <f t="shared" si="2"/>
        <v>18036451</v>
      </c>
      <c r="E72" s="199" t="s">
        <v>185</v>
      </c>
      <c r="F72" s="200"/>
    </row>
    <row r="73" spans="1:6" ht="27" customHeight="1" x14ac:dyDescent="0.45">
      <c r="A73" s="220"/>
      <c r="B73" s="195"/>
      <c r="C73" s="195">
        <v>220</v>
      </c>
      <c r="D73" s="195">
        <f t="shared" si="2"/>
        <v>18036231</v>
      </c>
      <c r="E73" s="196" t="s">
        <v>155</v>
      </c>
      <c r="F73" s="197"/>
    </row>
    <row r="74" spans="1:6" ht="27" customHeight="1" x14ac:dyDescent="0.45">
      <c r="A74" s="220"/>
      <c r="B74" s="198"/>
      <c r="C74" s="198">
        <v>337861</v>
      </c>
      <c r="D74" s="198">
        <f t="shared" si="2"/>
        <v>17698370</v>
      </c>
      <c r="E74" s="199" t="s">
        <v>186</v>
      </c>
      <c r="F74" s="200"/>
    </row>
    <row r="75" spans="1:6" ht="27" customHeight="1" x14ac:dyDescent="0.45">
      <c r="A75" s="220"/>
      <c r="B75" s="195"/>
      <c r="C75" s="195">
        <v>220</v>
      </c>
      <c r="D75" s="195">
        <f t="shared" si="2"/>
        <v>17698150</v>
      </c>
      <c r="E75" s="196" t="s">
        <v>155</v>
      </c>
      <c r="F75" s="197"/>
    </row>
    <row r="76" spans="1:6" ht="27" customHeight="1" x14ac:dyDescent="0.45">
      <c r="A76" s="220"/>
      <c r="B76" s="198"/>
      <c r="C76" s="198">
        <v>1151812</v>
      </c>
      <c r="D76" s="198">
        <f t="shared" si="2"/>
        <v>16546338</v>
      </c>
      <c r="E76" s="199" t="s">
        <v>187</v>
      </c>
      <c r="F76" s="200"/>
    </row>
    <row r="77" spans="1:6" ht="27" customHeight="1" thickBot="1" x14ac:dyDescent="0.5">
      <c r="A77" s="220"/>
      <c r="B77" s="195"/>
      <c r="C77" s="195">
        <v>220</v>
      </c>
      <c r="D77" s="195">
        <f t="shared" si="2"/>
        <v>16546118</v>
      </c>
      <c r="E77" s="196" t="s">
        <v>155</v>
      </c>
      <c r="F77" s="197"/>
    </row>
    <row r="78" spans="1:6" ht="27" customHeight="1" x14ac:dyDescent="0.45">
      <c r="A78" s="234">
        <v>45557</v>
      </c>
      <c r="B78" s="235"/>
      <c r="C78" s="192">
        <v>372403</v>
      </c>
      <c r="D78" s="192">
        <f>D77-C78</f>
        <v>16173715</v>
      </c>
      <c r="E78" s="193" t="s">
        <v>188</v>
      </c>
      <c r="F78" s="194"/>
    </row>
    <row r="79" spans="1:6" ht="27" customHeight="1" x14ac:dyDescent="0.45">
      <c r="A79" s="234"/>
      <c r="B79" s="236"/>
      <c r="C79" s="236">
        <v>220</v>
      </c>
      <c r="D79" s="195">
        <f t="shared" ref="D79:D112" si="3">D78-C79</f>
        <v>16173495</v>
      </c>
      <c r="E79" s="237" t="s">
        <v>155</v>
      </c>
      <c r="F79" s="238"/>
    </row>
    <row r="80" spans="1:6" ht="27" customHeight="1" x14ac:dyDescent="0.45">
      <c r="A80" s="234"/>
      <c r="B80" s="236"/>
      <c r="C80" s="198">
        <v>640204</v>
      </c>
      <c r="D80" s="198">
        <f t="shared" si="3"/>
        <v>15533291</v>
      </c>
      <c r="E80" s="199" t="s">
        <v>189</v>
      </c>
      <c r="F80" s="200"/>
    </row>
    <row r="81" spans="1:6" ht="27" customHeight="1" x14ac:dyDescent="0.45">
      <c r="A81" s="234"/>
      <c r="B81" s="236"/>
      <c r="C81" s="236">
        <v>220</v>
      </c>
      <c r="D81" s="195">
        <f t="shared" si="3"/>
        <v>15533071</v>
      </c>
      <c r="E81" s="237" t="s">
        <v>155</v>
      </c>
      <c r="F81" s="238"/>
    </row>
    <row r="82" spans="1:6" ht="27" customHeight="1" x14ac:dyDescent="0.45">
      <c r="A82" s="234"/>
      <c r="B82" s="236"/>
      <c r="C82" s="198">
        <v>180147</v>
      </c>
      <c r="D82" s="198">
        <f t="shared" si="3"/>
        <v>15352924</v>
      </c>
      <c r="E82" s="199" t="s">
        <v>190</v>
      </c>
      <c r="F82" s="200"/>
    </row>
    <row r="83" spans="1:6" ht="27" customHeight="1" thickBot="1" x14ac:dyDescent="0.5">
      <c r="A83" s="239"/>
      <c r="B83" s="240"/>
      <c r="C83" s="240">
        <v>220</v>
      </c>
      <c r="D83" s="201">
        <f t="shared" si="3"/>
        <v>15352704</v>
      </c>
      <c r="E83" s="241" t="s">
        <v>155</v>
      </c>
      <c r="F83" s="242"/>
    </row>
    <row r="84" spans="1:6" ht="7.8" customHeight="1" x14ac:dyDescent="0.45">
      <c r="A84" s="266"/>
      <c r="B84" s="267"/>
      <c r="C84" s="267"/>
      <c r="D84" s="222"/>
      <c r="E84" s="268"/>
      <c r="F84" s="268"/>
    </row>
    <row r="85" spans="1:6" ht="7.8" customHeight="1" thickBot="1" x14ac:dyDescent="0.5">
      <c r="A85" s="269"/>
      <c r="B85" s="270"/>
      <c r="C85" s="270"/>
      <c r="D85" s="233"/>
      <c r="E85" s="271"/>
      <c r="F85" s="271"/>
    </row>
    <row r="86" spans="1:6" ht="28.2" customHeight="1" thickBot="1" x14ac:dyDescent="0.5">
      <c r="A86" s="223"/>
      <c r="B86" s="224" t="s">
        <v>147</v>
      </c>
      <c r="C86" s="224" t="s">
        <v>148</v>
      </c>
      <c r="D86" s="224" t="s">
        <v>149</v>
      </c>
      <c r="E86" s="167" t="s">
        <v>150</v>
      </c>
      <c r="F86" s="168"/>
    </row>
    <row r="87" spans="1:6" ht="28.2" customHeight="1" x14ac:dyDescent="0.45">
      <c r="A87" s="230">
        <v>45558</v>
      </c>
      <c r="B87" s="243"/>
      <c r="C87" s="231">
        <v>346038</v>
      </c>
      <c r="D87" s="231">
        <f>D83-C87</f>
        <v>15006666</v>
      </c>
      <c r="E87" s="193" t="s">
        <v>192</v>
      </c>
      <c r="F87" s="194"/>
    </row>
    <row r="88" spans="1:6" ht="28.2" customHeight="1" x14ac:dyDescent="0.45">
      <c r="A88" s="244"/>
      <c r="B88" s="195"/>
      <c r="C88" s="195">
        <v>220</v>
      </c>
      <c r="D88" s="195">
        <f t="shared" si="3"/>
        <v>15006446</v>
      </c>
      <c r="E88" s="196" t="s">
        <v>155</v>
      </c>
      <c r="F88" s="197"/>
    </row>
    <row r="89" spans="1:6" ht="28.2" customHeight="1" x14ac:dyDescent="0.45">
      <c r="A89" s="244"/>
      <c r="B89" s="195"/>
      <c r="C89" s="192">
        <v>3012885</v>
      </c>
      <c r="D89" s="198">
        <f t="shared" si="3"/>
        <v>11993561</v>
      </c>
      <c r="E89" s="245" t="s">
        <v>193</v>
      </c>
      <c r="F89" s="246"/>
    </row>
    <row r="90" spans="1:6" ht="28.2" customHeight="1" x14ac:dyDescent="0.45">
      <c r="A90" s="244"/>
      <c r="B90" s="195"/>
      <c r="C90" s="192">
        <v>300080</v>
      </c>
      <c r="D90" s="198">
        <f t="shared" si="3"/>
        <v>11693481</v>
      </c>
      <c r="E90" s="247"/>
      <c r="F90" s="248"/>
    </row>
    <row r="91" spans="1:6" ht="28.2" customHeight="1" x14ac:dyDescent="0.45">
      <c r="A91" s="244"/>
      <c r="B91" s="195"/>
      <c r="C91" s="195">
        <v>220</v>
      </c>
      <c r="D91" s="195">
        <f t="shared" si="3"/>
        <v>11693261</v>
      </c>
      <c r="E91" s="196" t="s">
        <v>155</v>
      </c>
      <c r="F91" s="197"/>
    </row>
    <row r="92" spans="1:6" ht="28.2" customHeight="1" x14ac:dyDescent="0.45">
      <c r="A92" s="244"/>
      <c r="B92" s="195"/>
      <c r="C92" s="198">
        <v>402887</v>
      </c>
      <c r="D92" s="198">
        <f t="shared" si="3"/>
        <v>11290374</v>
      </c>
      <c r="E92" s="225" t="s">
        <v>194</v>
      </c>
      <c r="F92" s="226"/>
    </row>
    <row r="93" spans="1:6" ht="28.2" customHeight="1" x14ac:dyDescent="0.45">
      <c r="A93" s="244"/>
      <c r="B93" s="195"/>
      <c r="C93" s="198">
        <v>247170</v>
      </c>
      <c r="D93" s="198">
        <f t="shared" si="3"/>
        <v>11043204</v>
      </c>
      <c r="E93" s="199" t="s">
        <v>195</v>
      </c>
      <c r="F93" s="200"/>
    </row>
    <row r="94" spans="1:6" ht="28.2" customHeight="1" x14ac:dyDescent="0.45">
      <c r="A94" s="244"/>
      <c r="B94" s="195"/>
      <c r="C94" s="195">
        <v>220</v>
      </c>
      <c r="D94" s="195">
        <f t="shared" si="3"/>
        <v>11042984</v>
      </c>
      <c r="E94" s="196" t="s">
        <v>155</v>
      </c>
      <c r="F94" s="197"/>
    </row>
    <row r="95" spans="1:6" ht="28.2" customHeight="1" x14ac:dyDescent="0.45">
      <c r="A95" s="244"/>
      <c r="B95" s="195"/>
      <c r="C95" s="198">
        <v>830491</v>
      </c>
      <c r="D95" s="198">
        <f t="shared" si="3"/>
        <v>10212493</v>
      </c>
      <c r="E95" s="199" t="s">
        <v>196</v>
      </c>
      <c r="F95" s="200"/>
    </row>
    <row r="96" spans="1:6" ht="28.2" customHeight="1" x14ac:dyDescent="0.45">
      <c r="A96" s="244"/>
      <c r="B96" s="195"/>
      <c r="C96" s="195">
        <v>220</v>
      </c>
      <c r="D96" s="195">
        <f t="shared" si="3"/>
        <v>10212273</v>
      </c>
      <c r="E96" s="196" t="s">
        <v>155</v>
      </c>
      <c r="F96" s="197"/>
    </row>
    <row r="97" spans="1:6" ht="28.2" customHeight="1" x14ac:dyDescent="0.45">
      <c r="A97" s="244"/>
      <c r="B97" s="195"/>
      <c r="C97" s="198">
        <v>171310</v>
      </c>
      <c r="D97" s="198">
        <f t="shared" si="3"/>
        <v>10040963</v>
      </c>
      <c r="E97" s="199" t="s">
        <v>197</v>
      </c>
      <c r="F97" s="200"/>
    </row>
    <row r="98" spans="1:6" ht="28.2" customHeight="1" x14ac:dyDescent="0.45">
      <c r="A98" s="244"/>
      <c r="B98" s="195"/>
      <c r="C98" s="195">
        <v>220</v>
      </c>
      <c r="D98" s="195">
        <f t="shared" si="3"/>
        <v>10040743</v>
      </c>
      <c r="E98" s="196" t="s">
        <v>155</v>
      </c>
      <c r="F98" s="197"/>
    </row>
    <row r="99" spans="1:6" ht="28.2" customHeight="1" x14ac:dyDescent="0.45">
      <c r="A99" s="244"/>
      <c r="B99" s="195"/>
      <c r="C99" s="198">
        <v>207622</v>
      </c>
      <c r="D99" s="198">
        <f t="shared" si="3"/>
        <v>9833121</v>
      </c>
      <c r="E99" s="199" t="s">
        <v>198</v>
      </c>
      <c r="F99" s="200"/>
    </row>
    <row r="100" spans="1:6" ht="28.2" customHeight="1" x14ac:dyDescent="0.45">
      <c r="A100" s="244"/>
      <c r="B100" s="195"/>
      <c r="C100" s="195">
        <v>220</v>
      </c>
      <c r="D100" s="195">
        <f t="shared" si="3"/>
        <v>9832901</v>
      </c>
      <c r="E100" s="196" t="s">
        <v>155</v>
      </c>
      <c r="F100" s="197"/>
    </row>
    <row r="101" spans="1:6" ht="28.2" customHeight="1" x14ac:dyDescent="0.45">
      <c r="A101" s="244"/>
      <c r="B101" s="195"/>
      <c r="C101" s="198">
        <v>581229</v>
      </c>
      <c r="D101" s="198">
        <f t="shared" si="3"/>
        <v>9251672</v>
      </c>
      <c r="E101" s="199" t="s">
        <v>199</v>
      </c>
      <c r="F101" s="200"/>
    </row>
    <row r="102" spans="1:6" ht="28.2" customHeight="1" x14ac:dyDescent="0.45">
      <c r="A102" s="244"/>
      <c r="B102" s="195"/>
      <c r="C102" s="195">
        <v>220</v>
      </c>
      <c r="D102" s="195">
        <f t="shared" si="3"/>
        <v>9251452</v>
      </c>
      <c r="E102" s="196" t="s">
        <v>155</v>
      </c>
      <c r="F102" s="197"/>
    </row>
    <row r="103" spans="1:6" ht="28.2" customHeight="1" x14ac:dyDescent="0.45">
      <c r="A103" s="244"/>
      <c r="B103" s="195"/>
      <c r="C103" s="198">
        <v>539053</v>
      </c>
      <c r="D103" s="198">
        <f t="shared" si="3"/>
        <v>8712399</v>
      </c>
      <c r="E103" s="199" t="s">
        <v>200</v>
      </c>
      <c r="F103" s="200"/>
    </row>
    <row r="104" spans="1:6" ht="28.2" customHeight="1" x14ac:dyDescent="0.45">
      <c r="A104" s="244"/>
      <c r="B104" s="195"/>
      <c r="C104" s="195">
        <v>220</v>
      </c>
      <c r="D104" s="195">
        <f t="shared" si="3"/>
        <v>8712179</v>
      </c>
      <c r="E104" s="196" t="s">
        <v>155</v>
      </c>
      <c r="F104" s="197"/>
    </row>
    <row r="105" spans="1:6" ht="28.2" customHeight="1" x14ac:dyDescent="0.45">
      <c r="A105" s="244"/>
      <c r="B105" s="195"/>
      <c r="C105" s="198">
        <v>529494</v>
      </c>
      <c r="D105" s="198">
        <f t="shared" si="3"/>
        <v>8182685</v>
      </c>
      <c r="E105" s="199" t="s">
        <v>201</v>
      </c>
      <c r="F105" s="200"/>
    </row>
    <row r="106" spans="1:6" ht="28.2" customHeight="1" x14ac:dyDescent="0.45">
      <c r="A106" s="244"/>
      <c r="B106" s="195"/>
      <c r="C106" s="195">
        <v>220</v>
      </c>
      <c r="D106" s="195">
        <f t="shared" si="3"/>
        <v>8182465</v>
      </c>
      <c r="E106" s="196" t="s">
        <v>155</v>
      </c>
      <c r="F106" s="197"/>
    </row>
    <row r="107" spans="1:6" ht="28.2" customHeight="1" x14ac:dyDescent="0.45">
      <c r="A107" s="244"/>
      <c r="B107" s="195"/>
      <c r="C107" s="198">
        <v>348920</v>
      </c>
      <c r="D107" s="198">
        <f t="shared" si="3"/>
        <v>7833545</v>
      </c>
      <c r="E107" s="199" t="s">
        <v>202</v>
      </c>
      <c r="F107" s="200"/>
    </row>
    <row r="108" spans="1:6" ht="28.2" customHeight="1" x14ac:dyDescent="0.45">
      <c r="A108" s="244"/>
      <c r="B108" s="195"/>
      <c r="C108" s="195">
        <v>220</v>
      </c>
      <c r="D108" s="195">
        <f t="shared" si="3"/>
        <v>7833325</v>
      </c>
      <c r="E108" s="196" t="s">
        <v>155</v>
      </c>
      <c r="F108" s="197"/>
    </row>
    <row r="109" spans="1:6" ht="28.2" customHeight="1" x14ac:dyDescent="0.45">
      <c r="A109" s="244"/>
      <c r="B109" s="195"/>
      <c r="C109" s="198">
        <v>190344</v>
      </c>
      <c r="D109" s="198">
        <f t="shared" si="3"/>
        <v>7642981</v>
      </c>
      <c r="E109" s="199" t="s">
        <v>43</v>
      </c>
      <c r="F109" s="200"/>
    </row>
    <row r="110" spans="1:6" ht="28.2" customHeight="1" thickBot="1" x14ac:dyDescent="0.5">
      <c r="A110" s="249"/>
      <c r="B110" s="201"/>
      <c r="C110" s="201">
        <v>220</v>
      </c>
      <c r="D110" s="201">
        <f t="shared" si="3"/>
        <v>7642761</v>
      </c>
      <c r="E110" s="202" t="s">
        <v>155</v>
      </c>
      <c r="F110" s="203"/>
    </row>
    <row r="111" spans="1:6" ht="28.2" customHeight="1" x14ac:dyDescent="0.45">
      <c r="A111" s="230">
        <v>45560</v>
      </c>
      <c r="B111" s="243"/>
      <c r="C111" s="243">
        <v>8705351</v>
      </c>
      <c r="D111" s="243">
        <f t="shared" si="3"/>
        <v>-1062590</v>
      </c>
      <c r="E111" s="250" t="s">
        <v>203</v>
      </c>
      <c r="F111" s="251"/>
    </row>
    <row r="112" spans="1:6" ht="28.2" customHeight="1" thickBot="1" x14ac:dyDescent="0.5">
      <c r="A112" s="220"/>
      <c r="B112" s="201"/>
      <c r="C112" s="201">
        <v>220</v>
      </c>
      <c r="D112" s="201">
        <f t="shared" si="3"/>
        <v>-1062810</v>
      </c>
      <c r="E112" s="196" t="s">
        <v>155</v>
      </c>
      <c r="F112" s="197"/>
    </row>
    <row r="113" spans="1:6" ht="28.2" customHeight="1" thickBot="1" x14ac:dyDescent="0.5">
      <c r="A113" s="221"/>
      <c r="B113" s="216">
        <v>118330</v>
      </c>
      <c r="C113" s="216"/>
      <c r="D113" s="216">
        <f>D112+B113</f>
        <v>-944480</v>
      </c>
      <c r="E113" s="252" t="s">
        <v>214</v>
      </c>
      <c r="F113" s="253"/>
    </row>
    <row r="114" spans="1:6" ht="28.2" customHeight="1" thickBot="1" x14ac:dyDescent="0.5">
      <c r="B114" s="254" t="s">
        <v>216</v>
      </c>
      <c r="C114" s="255">
        <f>C112+C111+C110+C109+C108+C107+C106+C105+C104+C103+C102+C101+C100+C99+C98+C97+C96+C95+C94+C93+C92+C91+C90+C89+C88+C87+C83+C82+C81+C80+C79+C78+C77+C76+C75+C74+C73+C72+C71+C70+C69+C68+C67+C66+C65+C64+C63+C62+C61+C60+C59+C58+C57+C56+C55+C54+C53+C52+C51+C50+C49+C48+C47+C46+C45+C44+C39+C38+C37+C36+C35+C34+C33+C32+C31+C30+C29+C28+C27+C26+C25</f>
        <v>36398231</v>
      </c>
      <c r="D114" s="255"/>
      <c r="E114" s="255"/>
      <c r="F114" s="256"/>
    </row>
    <row r="115" spans="1:6" ht="28.2" customHeight="1" thickBot="1" x14ac:dyDescent="0.35">
      <c r="B115" s="254" t="s">
        <v>206</v>
      </c>
      <c r="C115" s="257">
        <f>C26+C28+C30+C33+C35+C37+C39+C46+C48+C50+C53+C55+C57+C59+C63+C65+C67+C69+C71+C73+C75+C77+C79+C81+C83+C88+C91+C94+C96+C98+C100+C102+C104+C106+C108+C110+C112</f>
        <v>8140</v>
      </c>
      <c r="D115" s="272" t="s">
        <v>215</v>
      </c>
      <c r="E115" s="272" t="s">
        <v>221</v>
      </c>
    </row>
    <row r="116" spans="1:6" ht="28.2" customHeight="1" thickBot="1" x14ac:dyDescent="0.5">
      <c r="B116" s="254" t="s">
        <v>217</v>
      </c>
      <c r="C116" s="257">
        <f>C114-C115</f>
        <v>36390091</v>
      </c>
      <c r="D116" s="257">
        <v>300080</v>
      </c>
      <c r="E116" s="259">
        <f>C116-D116</f>
        <v>36090011</v>
      </c>
    </row>
    <row r="117" spans="1:6" ht="19.2" customHeight="1" x14ac:dyDescent="0.45"/>
    <row r="118" spans="1:6" ht="28.2" customHeight="1" x14ac:dyDescent="0.45">
      <c r="B118" s="195" t="s">
        <v>222</v>
      </c>
      <c r="C118" s="195">
        <f>C24</f>
        <v>5635488</v>
      </c>
      <c r="D118" s="195" t="s">
        <v>224</v>
      </c>
    </row>
    <row r="119" spans="1:6" ht="28.2" customHeight="1" thickBot="1" x14ac:dyDescent="0.5">
      <c r="B119" s="195" t="s">
        <v>223</v>
      </c>
      <c r="C119" s="260">
        <f>C114</f>
        <v>36398231</v>
      </c>
      <c r="D119" s="261" t="s">
        <v>224</v>
      </c>
      <c r="E119" s="262" t="s">
        <v>227</v>
      </c>
    </row>
    <row r="120" spans="1:6" ht="28.2" customHeight="1" thickBot="1" x14ac:dyDescent="0.5">
      <c r="C120" s="257">
        <f>SUM(C118:C119)</f>
        <v>42033719</v>
      </c>
      <c r="E120" s="263">
        <f>C120-C125</f>
        <v>944480</v>
      </c>
    </row>
    <row r="121" spans="1:6" ht="16.2" customHeight="1" x14ac:dyDescent="0.45">
      <c r="E121" s="263"/>
    </row>
    <row r="122" spans="1:6" ht="28.2" customHeight="1" x14ac:dyDescent="0.45">
      <c r="B122" s="263" t="s">
        <v>225</v>
      </c>
      <c r="C122" s="195">
        <f>B7</f>
        <v>35970909</v>
      </c>
      <c r="D122" s="195" t="s">
        <v>226</v>
      </c>
    </row>
    <row r="123" spans="1:6" ht="28.2" customHeight="1" x14ac:dyDescent="0.45">
      <c r="B123" s="263"/>
      <c r="C123" s="195">
        <f>B8</f>
        <v>5000000</v>
      </c>
      <c r="D123" s="195" t="s">
        <v>226</v>
      </c>
    </row>
    <row r="124" spans="1:6" ht="28.2" customHeight="1" x14ac:dyDescent="0.45">
      <c r="B124" s="195" t="s">
        <v>228</v>
      </c>
      <c r="C124" s="195">
        <f>B113</f>
        <v>118330</v>
      </c>
      <c r="D124" s="195"/>
    </row>
    <row r="125" spans="1:6" ht="28.2" customHeight="1" thickBot="1" x14ac:dyDescent="0.5">
      <c r="C125" s="255">
        <f>SUM(C122:C124)</f>
        <v>41089239</v>
      </c>
    </row>
  </sheetData>
  <mergeCells count="111">
    <mergeCell ref="E113:F113"/>
    <mergeCell ref="B122:B123"/>
    <mergeCell ref="E120:E121"/>
    <mergeCell ref="E108:F108"/>
    <mergeCell ref="E109:F109"/>
    <mergeCell ref="E110:F110"/>
    <mergeCell ref="E111:F111"/>
    <mergeCell ref="E112:F112"/>
    <mergeCell ref="E103:F103"/>
    <mergeCell ref="E104:F104"/>
    <mergeCell ref="E105:F105"/>
    <mergeCell ref="E106:F106"/>
    <mergeCell ref="E107:F107"/>
    <mergeCell ref="E98:F98"/>
    <mergeCell ref="E99:F99"/>
    <mergeCell ref="E100:F100"/>
    <mergeCell ref="E101:F101"/>
    <mergeCell ref="E102:F102"/>
    <mergeCell ref="E93:F93"/>
    <mergeCell ref="E94:F94"/>
    <mergeCell ref="E95:F95"/>
    <mergeCell ref="E96:F96"/>
    <mergeCell ref="E97:F97"/>
    <mergeCell ref="E87:F87"/>
    <mergeCell ref="E88:F88"/>
    <mergeCell ref="E89:F90"/>
    <mergeCell ref="E91:F91"/>
    <mergeCell ref="E92:F92"/>
    <mergeCell ref="E79:F79"/>
    <mergeCell ref="E80:F80"/>
    <mergeCell ref="E81:F81"/>
    <mergeCell ref="E82:F82"/>
    <mergeCell ref="E83:F83"/>
    <mergeCell ref="E76:F76"/>
    <mergeCell ref="E77:F77"/>
    <mergeCell ref="E86:F86"/>
    <mergeCell ref="E78:F78"/>
    <mergeCell ref="E71:F71"/>
    <mergeCell ref="E72:F72"/>
    <mergeCell ref="E73:F73"/>
    <mergeCell ref="E74:F74"/>
    <mergeCell ref="E75:F75"/>
    <mergeCell ref="E66:F66"/>
    <mergeCell ref="E67:F67"/>
    <mergeCell ref="E68:F68"/>
    <mergeCell ref="E69:F69"/>
    <mergeCell ref="E70:F70"/>
    <mergeCell ref="E61:F61"/>
    <mergeCell ref="E62:F62"/>
    <mergeCell ref="E63:F63"/>
    <mergeCell ref="E64:F64"/>
    <mergeCell ref="E65:F65"/>
    <mergeCell ref="E56:F56"/>
    <mergeCell ref="E57:F57"/>
    <mergeCell ref="E58:F58"/>
    <mergeCell ref="E59:F59"/>
    <mergeCell ref="E60:F60"/>
    <mergeCell ref="E51:F51"/>
    <mergeCell ref="E52:F52"/>
    <mergeCell ref="E53:F53"/>
    <mergeCell ref="E54:F54"/>
    <mergeCell ref="E55:F55"/>
    <mergeCell ref="E46:F46"/>
    <mergeCell ref="E47:F47"/>
    <mergeCell ref="E48:F48"/>
    <mergeCell ref="E49:F49"/>
    <mergeCell ref="E50:F50"/>
    <mergeCell ref="E38:F38"/>
    <mergeCell ref="E39:F39"/>
    <mergeCell ref="E43:F43"/>
    <mergeCell ref="E44:F44"/>
    <mergeCell ref="E45:F45"/>
    <mergeCell ref="E33:F33"/>
    <mergeCell ref="E34:F34"/>
    <mergeCell ref="E35:F35"/>
    <mergeCell ref="E36:F36"/>
    <mergeCell ref="E37:F37"/>
    <mergeCell ref="E28:F28"/>
    <mergeCell ref="E29:F29"/>
    <mergeCell ref="E30:F30"/>
    <mergeCell ref="E31:F31"/>
    <mergeCell ref="E32:F32"/>
    <mergeCell ref="E20:F20"/>
    <mergeCell ref="E21:F21"/>
    <mergeCell ref="E25:F25"/>
    <mergeCell ref="E26:F26"/>
    <mergeCell ref="E27:F27"/>
    <mergeCell ref="E15:F15"/>
    <mergeCell ref="E16:F16"/>
    <mergeCell ref="E17:F17"/>
    <mergeCell ref="E18:F18"/>
    <mergeCell ref="E19:F19"/>
    <mergeCell ref="E10:F10"/>
    <mergeCell ref="E11:F11"/>
    <mergeCell ref="E12:F12"/>
    <mergeCell ref="E13:F13"/>
    <mergeCell ref="E14:F14"/>
    <mergeCell ref="E1:F1"/>
    <mergeCell ref="E2:F6"/>
    <mergeCell ref="E7:F7"/>
    <mergeCell ref="E8:F8"/>
    <mergeCell ref="E9:F9"/>
    <mergeCell ref="A2:A24"/>
    <mergeCell ref="D22:F24"/>
    <mergeCell ref="A40:F40"/>
    <mergeCell ref="A111:A113"/>
    <mergeCell ref="A44:A61"/>
    <mergeCell ref="A62:A77"/>
    <mergeCell ref="A78:A83"/>
    <mergeCell ref="A87:A110"/>
    <mergeCell ref="A25:A39"/>
  </mergeCells>
  <phoneticPr fontId="1"/>
  <pageMargins left="0.53" right="0.16" top="0.36" bottom="0.16" header="0.3" footer="0.3"/>
  <pageSetup paperSize="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37030-A63F-47C6-8AD5-6023EBF83574}">
  <dimension ref="A1:J109"/>
  <sheetViews>
    <sheetView topLeftCell="B94" workbookViewId="0">
      <selection activeCell="K102" sqref="K102"/>
    </sheetView>
  </sheetViews>
  <sheetFormatPr defaultRowHeight="21.6" customHeight="1" x14ac:dyDescent="0.45"/>
  <cols>
    <col min="1" max="1" width="8.19921875" style="14" customWidth="1"/>
    <col min="2" max="4" width="18.19921875" style="15" customWidth="1"/>
    <col min="5" max="5" width="29.09765625" style="16" customWidth="1"/>
    <col min="6" max="16384" width="8.796875" style="14"/>
  </cols>
  <sheetData>
    <row r="1" spans="1:5" ht="21.6" customHeight="1" thickBot="1" x14ac:dyDescent="0.5">
      <c r="A1" s="32"/>
      <c r="B1" s="33" t="s">
        <v>147</v>
      </c>
      <c r="C1" s="33" t="s">
        <v>148</v>
      </c>
      <c r="D1" s="33" t="s">
        <v>149</v>
      </c>
      <c r="E1" s="34" t="s">
        <v>150</v>
      </c>
    </row>
    <row r="2" spans="1:5" ht="21.6" customHeight="1" x14ac:dyDescent="0.45">
      <c r="A2" s="134">
        <v>45554</v>
      </c>
      <c r="B2" s="63">
        <v>1396039</v>
      </c>
      <c r="C2" s="61">
        <v>1396039</v>
      </c>
      <c r="D2" s="61">
        <f>B2-C2</f>
        <v>0</v>
      </c>
      <c r="E2" s="147" t="s">
        <v>208</v>
      </c>
    </row>
    <row r="3" spans="1:5" ht="21.6" customHeight="1" x14ac:dyDescent="0.45">
      <c r="A3" s="135"/>
      <c r="B3" s="64">
        <v>1733828</v>
      </c>
      <c r="C3" s="62">
        <v>1733828</v>
      </c>
      <c r="D3" s="62">
        <v>0</v>
      </c>
      <c r="E3" s="148"/>
    </row>
    <row r="4" spans="1:5" ht="21.6" customHeight="1" x14ac:dyDescent="0.45">
      <c r="A4" s="135"/>
      <c r="B4" s="64">
        <v>3954939</v>
      </c>
      <c r="C4" s="62">
        <v>3954939</v>
      </c>
      <c r="D4" s="62">
        <v>0</v>
      </c>
      <c r="E4" s="148"/>
    </row>
    <row r="5" spans="1:5" ht="21.6" customHeight="1" x14ac:dyDescent="0.45">
      <c r="A5" s="135"/>
      <c r="B5" s="64">
        <v>988710</v>
      </c>
      <c r="C5" s="62">
        <v>988710</v>
      </c>
      <c r="D5" s="62">
        <v>0</v>
      </c>
      <c r="E5" s="148"/>
    </row>
    <row r="6" spans="1:5" ht="21.6" customHeight="1" thickBot="1" x14ac:dyDescent="0.5">
      <c r="A6" s="135"/>
      <c r="B6" s="65">
        <v>1122964</v>
      </c>
      <c r="C6" s="66">
        <v>1122964</v>
      </c>
      <c r="D6" s="66">
        <v>0</v>
      </c>
      <c r="E6" s="149"/>
    </row>
    <row r="7" spans="1:5" ht="21.6" customHeight="1" x14ac:dyDescent="0.45">
      <c r="A7" s="135"/>
      <c r="B7" s="68">
        <v>35970909</v>
      </c>
      <c r="C7" s="69"/>
      <c r="D7" s="69">
        <f>B7</f>
        <v>35970909</v>
      </c>
      <c r="E7" s="72" t="s">
        <v>218</v>
      </c>
    </row>
    <row r="8" spans="1:5" ht="21.6" customHeight="1" thickBot="1" x14ac:dyDescent="0.5">
      <c r="A8" s="135"/>
      <c r="B8" s="70">
        <v>5000000</v>
      </c>
      <c r="C8" s="71"/>
      <c r="D8" s="71">
        <f>D7+B8</f>
        <v>40970909</v>
      </c>
      <c r="E8" s="73" t="s">
        <v>219</v>
      </c>
    </row>
    <row r="9" spans="1:5" ht="21.6" customHeight="1" x14ac:dyDescent="0.45">
      <c r="A9" s="135"/>
      <c r="B9" s="52"/>
      <c r="C9" s="52">
        <v>3278440</v>
      </c>
      <c r="D9" s="52">
        <f>D8-C9</f>
        <v>37692469</v>
      </c>
      <c r="E9" s="67" t="s">
        <v>154</v>
      </c>
    </row>
    <row r="10" spans="1:5" ht="21.6" customHeight="1" x14ac:dyDescent="0.45">
      <c r="A10" s="135"/>
      <c r="B10" s="17"/>
      <c r="C10" s="17">
        <v>220</v>
      </c>
      <c r="D10" s="17">
        <f t="shared" ref="D9:D36" si="0">D9-C10</f>
        <v>37692249</v>
      </c>
      <c r="E10" s="24" t="s">
        <v>155</v>
      </c>
    </row>
    <row r="11" spans="1:5" ht="21.6" customHeight="1" x14ac:dyDescent="0.45">
      <c r="A11" s="135"/>
      <c r="B11" s="49"/>
      <c r="C11" s="49">
        <v>760848</v>
      </c>
      <c r="D11" s="49">
        <f t="shared" si="0"/>
        <v>36931401</v>
      </c>
      <c r="E11" s="50" t="s">
        <v>156</v>
      </c>
    </row>
    <row r="12" spans="1:5" ht="21.6" customHeight="1" x14ac:dyDescent="0.45">
      <c r="A12" s="135"/>
      <c r="B12" s="17"/>
      <c r="C12" s="17">
        <v>220</v>
      </c>
      <c r="D12" s="17">
        <f t="shared" si="0"/>
        <v>36931181</v>
      </c>
      <c r="E12" s="24" t="s">
        <v>155</v>
      </c>
    </row>
    <row r="13" spans="1:5" ht="21.6" customHeight="1" x14ac:dyDescent="0.45">
      <c r="A13" s="135"/>
      <c r="B13" s="49"/>
      <c r="C13" s="49">
        <v>257400</v>
      </c>
      <c r="D13" s="49">
        <f t="shared" si="0"/>
        <v>36673781</v>
      </c>
      <c r="E13" s="50" t="s">
        <v>157</v>
      </c>
    </row>
    <row r="14" spans="1:5" ht="21.6" customHeight="1" x14ac:dyDescent="0.45">
      <c r="A14" s="135"/>
      <c r="B14" s="17"/>
      <c r="C14" s="17">
        <v>220</v>
      </c>
      <c r="D14" s="17">
        <f t="shared" si="0"/>
        <v>36673561</v>
      </c>
      <c r="E14" s="25" t="s">
        <v>155</v>
      </c>
    </row>
    <row r="15" spans="1:5" ht="21.6" customHeight="1" x14ac:dyDescent="0.45">
      <c r="A15" s="135"/>
      <c r="B15" s="49"/>
      <c r="C15" s="49">
        <v>350060</v>
      </c>
      <c r="D15" s="49">
        <f t="shared" si="0"/>
        <v>36323501</v>
      </c>
      <c r="E15" s="51" t="s">
        <v>158</v>
      </c>
    </row>
    <row r="16" spans="1:5" ht="21.6" customHeight="1" x14ac:dyDescent="0.45">
      <c r="A16" s="135"/>
      <c r="B16" s="17"/>
      <c r="C16" s="17">
        <v>220</v>
      </c>
      <c r="D16" s="17">
        <f t="shared" si="0"/>
        <v>36323281</v>
      </c>
      <c r="E16" s="25" t="s">
        <v>155</v>
      </c>
    </row>
    <row r="17" spans="1:10" ht="21.6" customHeight="1" x14ac:dyDescent="0.45">
      <c r="A17" s="135"/>
      <c r="B17" s="49"/>
      <c r="C17" s="49">
        <v>90000</v>
      </c>
      <c r="D17" s="49">
        <f t="shared" si="0"/>
        <v>36233281</v>
      </c>
      <c r="E17" s="51" t="s">
        <v>159</v>
      </c>
    </row>
    <row r="18" spans="1:10" ht="21.6" customHeight="1" x14ac:dyDescent="0.45">
      <c r="A18" s="135"/>
      <c r="B18" s="49"/>
      <c r="C18" s="49">
        <v>107470</v>
      </c>
      <c r="D18" s="49">
        <f t="shared" si="0"/>
        <v>36125811</v>
      </c>
      <c r="E18" s="51" t="s">
        <v>160</v>
      </c>
    </row>
    <row r="19" spans="1:10" ht="21.6" customHeight="1" thickBot="1" x14ac:dyDescent="0.5">
      <c r="A19" s="135"/>
      <c r="B19" s="17"/>
      <c r="C19" s="17">
        <v>220</v>
      </c>
      <c r="D19" s="17">
        <f t="shared" si="0"/>
        <v>36125591</v>
      </c>
      <c r="E19" s="25" t="s">
        <v>155</v>
      </c>
    </row>
    <row r="20" spans="1:10" ht="21.6" customHeight="1" thickBot="1" x14ac:dyDescent="0.5">
      <c r="A20" s="135"/>
      <c r="B20" s="49"/>
      <c r="C20" s="49">
        <v>789950</v>
      </c>
      <c r="D20" s="49">
        <f t="shared" si="0"/>
        <v>35335641</v>
      </c>
      <c r="E20" s="51" t="s">
        <v>161</v>
      </c>
      <c r="G20" s="140">
        <f>C21+C19+C16+C14+C12+C10</f>
        <v>1320</v>
      </c>
      <c r="H20" s="142"/>
      <c r="I20" s="150">
        <f>F21-G20</f>
        <v>5634168</v>
      </c>
      <c r="J20" s="151"/>
    </row>
    <row r="21" spans="1:10" ht="21.6" customHeight="1" thickBot="1" x14ac:dyDescent="0.5">
      <c r="A21" s="136"/>
      <c r="B21" s="26"/>
      <c r="C21" s="26">
        <v>220</v>
      </c>
      <c r="D21" s="26">
        <f t="shared" si="0"/>
        <v>35335421</v>
      </c>
      <c r="E21" s="27" t="s">
        <v>155</v>
      </c>
      <c r="F21" s="154">
        <f>C9+C10+C11+C12+C13+C14+C15+C16+C17+C18+C19+C20+C21</f>
        <v>5635488</v>
      </c>
      <c r="G21" s="141"/>
      <c r="H21" s="142"/>
      <c r="I21" s="152"/>
      <c r="J21" s="153"/>
    </row>
    <row r="22" spans="1:10" ht="21.6" customHeight="1" x14ac:dyDescent="0.45">
      <c r="A22" s="138">
        <v>45555</v>
      </c>
      <c r="B22" s="52"/>
      <c r="C22" s="52">
        <v>607288</v>
      </c>
      <c r="D22" s="52">
        <f t="shared" si="0"/>
        <v>34728133</v>
      </c>
      <c r="E22" s="53" t="s">
        <v>162</v>
      </c>
    </row>
    <row r="23" spans="1:10" ht="21.6" customHeight="1" x14ac:dyDescent="0.45">
      <c r="A23" s="138"/>
      <c r="B23" s="17"/>
      <c r="C23" s="17">
        <v>220</v>
      </c>
      <c r="D23" s="17">
        <f t="shared" si="0"/>
        <v>34727913</v>
      </c>
      <c r="E23" s="25" t="s">
        <v>155</v>
      </c>
    </row>
    <row r="24" spans="1:10" ht="21.6" customHeight="1" x14ac:dyDescent="0.45">
      <c r="A24" s="138"/>
      <c r="B24" s="49"/>
      <c r="C24" s="49">
        <v>170940</v>
      </c>
      <c r="D24" s="49">
        <f t="shared" si="0"/>
        <v>34556973</v>
      </c>
      <c r="E24" s="51" t="s">
        <v>163</v>
      </c>
    </row>
    <row r="25" spans="1:10" ht="21.6" customHeight="1" x14ac:dyDescent="0.45">
      <c r="A25" s="138"/>
      <c r="B25" s="17"/>
      <c r="C25" s="17">
        <v>220</v>
      </c>
      <c r="D25" s="17">
        <f t="shared" si="0"/>
        <v>34556753</v>
      </c>
      <c r="E25" s="25" t="s">
        <v>155</v>
      </c>
    </row>
    <row r="26" spans="1:10" ht="21.6" customHeight="1" x14ac:dyDescent="0.45">
      <c r="A26" s="138"/>
      <c r="B26" s="49"/>
      <c r="C26" s="49">
        <v>880541</v>
      </c>
      <c r="D26" s="49">
        <f t="shared" si="0"/>
        <v>33676212</v>
      </c>
      <c r="E26" s="51" t="s">
        <v>164</v>
      </c>
    </row>
    <row r="27" spans="1:10" ht="21.6" customHeight="1" x14ac:dyDescent="0.45">
      <c r="A27" s="138"/>
      <c r="B27" s="17"/>
      <c r="C27" s="17">
        <v>220</v>
      </c>
      <c r="D27" s="17">
        <f t="shared" si="0"/>
        <v>33675992</v>
      </c>
      <c r="E27" s="25" t="s">
        <v>155</v>
      </c>
    </row>
    <row r="28" spans="1:10" ht="21.6" customHeight="1" x14ac:dyDescent="0.45">
      <c r="A28" s="138"/>
      <c r="B28" s="49"/>
      <c r="C28" s="49">
        <v>517409</v>
      </c>
      <c r="D28" s="49">
        <f t="shared" si="0"/>
        <v>33158583</v>
      </c>
      <c r="E28" s="51" t="s">
        <v>165</v>
      </c>
    </row>
    <row r="29" spans="1:10" ht="21.6" customHeight="1" x14ac:dyDescent="0.45">
      <c r="A29" s="138"/>
      <c r="B29" s="49"/>
      <c r="C29" s="49">
        <v>690664</v>
      </c>
      <c r="D29" s="49">
        <f t="shared" si="0"/>
        <v>32467919</v>
      </c>
      <c r="E29" s="51" t="s">
        <v>166</v>
      </c>
    </row>
    <row r="30" spans="1:10" ht="21.6" customHeight="1" x14ac:dyDescent="0.45">
      <c r="A30" s="138"/>
      <c r="B30" s="17"/>
      <c r="C30" s="17">
        <v>220</v>
      </c>
      <c r="D30" s="17">
        <f t="shared" si="0"/>
        <v>32467699</v>
      </c>
      <c r="E30" s="25" t="s">
        <v>155</v>
      </c>
    </row>
    <row r="31" spans="1:10" ht="21.6" customHeight="1" x14ac:dyDescent="0.45">
      <c r="A31" s="138"/>
      <c r="B31" s="49"/>
      <c r="C31" s="49">
        <v>936892</v>
      </c>
      <c r="D31" s="49">
        <f t="shared" si="0"/>
        <v>31530807</v>
      </c>
      <c r="E31" s="51" t="s">
        <v>167</v>
      </c>
    </row>
    <row r="32" spans="1:10" ht="21.6" customHeight="1" x14ac:dyDescent="0.45">
      <c r="A32" s="138"/>
      <c r="B32" s="17"/>
      <c r="C32" s="17">
        <v>220</v>
      </c>
      <c r="D32" s="17">
        <f t="shared" si="0"/>
        <v>31530587</v>
      </c>
      <c r="E32" s="25" t="s">
        <v>155</v>
      </c>
    </row>
    <row r="33" spans="1:8" ht="21.6" customHeight="1" x14ac:dyDescent="0.45">
      <c r="A33" s="138"/>
      <c r="B33" s="49"/>
      <c r="C33" s="49">
        <v>533530</v>
      </c>
      <c r="D33" s="49">
        <f t="shared" si="0"/>
        <v>30997057</v>
      </c>
      <c r="E33" s="51" t="s">
        <v>168</v>
      </c>
    </row>
    <row r="34" spans="1:8" ht="21.6" customHeight="1" x14ac:dyDescent="0.45">
      <c r="A34" s="138"/>
      <c r="B34" s="17"/>
      <c r="C34" s="17">
        <v>220</v>
      </c>
      <c r="D34" s="17">
        <f t="shared" si="0"/>
        <v>30996837</v>
      </c>
      <c r="E34" s="25" t="s">
        <v>155</v>
      </c>
    </row>
    <row r="35" spans="1:8" ht="21.6" customHeight="1" thickBot="1" x14ac:dyDescent="0.5">
      <c r="A35" s="138"/>
      <c r="B35" s="49"/>
      <c r="C35" s="49">
        <v>207623</v>
      </c>
      <c r="D35" s="49">
        <f t="shared" si="0"/>
        <v>30789214</v>
      </c>
      <c r="E35" s="51" t="s">
        <v>169</v>
      </c>
    </row>
    <row r="36" spans="1:8" ht="21.6" customHeight="1" thickBot="1" x14ac:dyDescent="0.5">
      <c r="A36" s="139"/>
      <c r="B36" s="26"/>
      <c r="C36" s="26">
        <v>220</v>
      </c>
      <c r="D36" s="26">
        <f t="shared" si="0"/>
        <v>30788994</v>
      </c>
      <c r="E36" s="27" t="s">
        <v>155</v>
      </c>
      <c r="F36" s="154">
        <f>C22+C23+C24+C25+C26+C27+C28+C29+C30+C31+C32+C33+C34+C35+C36</f>
        <v>4546427</v>
      </c>
      <c r="G36" s="141"/>
      <c r="H36" s="142"/>
    </row>
    <row r="37" spans="1:8" ht="21.6" customHeight="1" thickBot="1" x14ac:dyDescent="0.5">
      <c r="A37" s="29"/>
      <c r="B37" s="30" t="s">
        <v>147</v>
      </c>
      <c r="C37" s="30" t="s">
        <v>148</v>
      </c>
      <c r="D37" s="30" t="s">
        <v>149</v>
      </c>
      <c r="E37" s="31" t="s">
        <v>150</v>
      </c>
    </row>
    <row r="38" spans="1:8" ht="21.6" customHeight="1" x14ac:dyDescent="0.45">
      <c r="A38" s="138">
        <v>45555</v>
      </c>
      <c r="B38" s="52"/>
      <c r="C38" s="52">
        <v>1639855</v>
      </c>
      <c r="D38" s="52">
        <f>D36-C38</f>
        <v>29149139</v>
      </c>
      <c r="E38" s="53" t="s">
        <v>207</v>
      </c>
    </row>
    <row r="39" spans="1:8" ht="21.6" customHeight="1" x14ac:dyDescent="0.45">
      <c r="A39" s="138"/>
      <c r="B39" s="49"/>
      <c r="C39" s="49">
        <v>198660</v>
      </c>
      <c r="D39" s="49">
        <f t="shared" ref="D39:D71" si="1">D38-C39</f>
        <v>28950479</v>
      </c>
      <c r="E39" s="51" t="s">
        <v>171</v>
      </c>
    </row>
    <row r="40" spans="1:8" ht="21.6" customHeight="1" x14ac:dyDescent="0.45">
      <c r="A40" s="138"/>
      <c r="B40" s="17"/>
      <c r="C40" s="17">
        <v>220</v>
      </c>
      <c r="D40" s="17">
        <f t="shared" si="1"/>
        <v>28950259</v>
      </c>
      <c r="E40" s="25" t="s">
        <v>155</v>
      </c>
    </row>
    <row r="41" spans="1:8" ht="21.6" customHeight="1" x14ac:dyDescent="0.45">
      <c r="A41" s="138"/>
      <c r="B41" s="49"/>
      <c r="C41" s="49">
        <v>919472</v>
      </c>
      <c r="D41" s="49">
        <f t="shared" si="1"/>
        <v>28030787</v>
      </c>
      <c r="E41" s="51" t="s">
        <v>172</v>
      </c>
    </row>
    <row r="42" spans="1:8" ht="21.6" customHeight="1" x14ac:dyDescent="0.45">
      <c r="A42" s="138"/>
      <c r="B42" s="17"/>
      <c r="C42" s="17">
        <v>220</v>
      </c>
      <c r="D42" s="17">
        <f t="shared" si="1"/>
        <v>28030567</v>
      </c>
      <c r="E42" s="25" t="s">
        <v>155</v>
      </c>
    </row>
    <row r="43" spans="1:8" ht="21.6" customHeight="1" x14ac:dyDescent="0.45">
      <c r="A43" s="138"/>
      <c r="B43" s="49"/>
      <c r="C43" s="49">
        <v>326304</v>
      </c>
      <c r="D43" s="49">
        <f t="shared" si="1"/>
        <v>27704263</v>
      </c>
      <c r="E43" s="51" t="s">
        <v>173</v>
      </c>
    </row>
    <row r="44" spans="1:8" ht="21.6" customHeight="1" x14ac:dyDescent="0.45">
      <c r="A44" s="138"/>
      <c r="B44" s="17"/>
      <c r="C44" s="17">
        <v>220</v>
      </c>
      <c r="D44" s="17">
        <f t="shared" si="1"/>
        <v>27704043</v>
      </c>
      <c r="E44" s="25" t="s">
        <v>155</v>
      </c>
    </row>
    <row r="45" spans="1:8" ht="21.6" customHeight="1" x14ac:dyDescent="0.45">
      <c r="A45" s="138"/>
      <c r="B45" s="49"/>
      <c r="C45" s="49">
        <v>169488</v>
      </c>
      <c r="D45" s="49">
        <f t="shared" si="1"/>
        <v>27534555</v>
      </c>
      <c r="E45" s="51" t="s">
        <v>174</v>
      </c>
    </row>
    <row r="46" spans="1:8" ht="21.6" customHeight="1" x14ac:dyDescent="0.45">
      <c r="A46" s="138"/>
      <c r="B46" s="49"/>
      <c r="C46" s="49">
        <v>390253</v>
      </c>
      <c r="D46" s="49">
        <f t="shared" si="1"/>
        <v>27144302</v>
      </c>
      <c r="E46" s="51" t="s">
        <v>175</v>
      </c>
    </row>
    <row r="47" spans="1:8" ht="21.6" customHeight="1" x14ac:dyDescent="0.45">
      <c r="A47" s="138"/>
      <c r="B47" s="17"/>
      <c r="C47" s="17">
        <v>220</v>
      </c>
      <c r="D47" s="17">
        <f t="shared" si="1"/>
        <v>27144082</v>
      </c>
      <c r="E47" s="25" t="s">
        <v>155</v>
      </c>
    </row>
    <row r="48" spans="1:8" ht="21.6" customHeight="1" x14ac:dyDescent="0.45">
      <c r="A48" s="138"/>
      <c r="B48" s="49"/>
      <c r="C48" s="49">
        <v>161700</v>
      </c>
      <c r="D48" s="49">
        <f t="shared" si="1"/>
        <v>26982382</v>
      </c>
      <c r="E48" s="51" t="s">
        <v>176</v>
      </c>
    </row>
    <row r="49" spans="1:5" ht="21.6" customHeight="1" x14ac:dyDescent="0.45">
      <c r="A49" s="138"/>
      <c r="B49" s="17"/>
      <c r="C49" s="17">
        <v>220</v>
      </c>
      <c r="D49" s="17">
        <f t="shared" si="1"/>
        <v>26982162</v>
      </c>
      <c r="E49" s="25" t="s">
        <v>155</v>
      </c>
    </row>
    <row r="50" spans="1:5" ht="21.6" customHeight="1" x14ac:dyDescent="0.45">
      <c r="A50" s="138"/>
      <c r="B50" s="49"/>
      <c r="C50" s="49">
        <v>172973</v>
      </c>
      <c r="D50" s="49">
        <f t="shared" si="1"/>
        <v>26809189</v>
      </c>
      <c r="E50" s="51" t="s">
        <v>177</v>
      </c>
    </row>
    <row r="51" spans="1:5" ht="21.6" customHeight="1" x14ac:dyDescent="0.45">
      <c r="A51" s="138"/>
      <c r="B51" s="17"/>
      <c r="C51" s="17">
        <v>220</v>
      </c>
      <c r="D51" s="17">
        <f t="shared" si="1"/>
        <v>26808969</v>
      </c>
      <c r="E51" s="25" t="s">
        <v>155</v>
      </c>
    </row>
    <row r="52" spans="1:5" ht="21.6" customHeight="1" x14ac:dyDescent="0.45">
      <c r="A52" s="138"/>
      <c r="B52" s="49"/>
      <c r="C52" s="49">
        <v>564960</v>
      </c>
      <c r="D52" s="49">
        <f t="shared" si="1"/>
        <v>26244009</v>
      </c>
      <c r="E52" s="51" t="s">
        <v>178</v>
      </c>
    </row>
    <row r="53" spans="1:5" ht="21.6" customHeight="1" x14ac:dyDescent="0.45">
      <c r="A53" s="138"/>
      <c r="B53" s="17"/>
      <c r="C53" s="17">
        <v>220</v>
      </c>
      <c r="D53" s="17">
        <f t="shared" si="1"/>
        <v>26243789</v>
      </c>
      <c r="E53" s="25" t="s">
        <v>155</v>
      </c>
    </row>
    <row r="54" spans="1:5" ht="21.6" customHeight="1" x14ac:dyDescent="0.45">
      <c r="A54" s="138"/>
      <c r="B54" s="49"/>
      <c r="C54" s="49">
        <v>517291</v>
      </c>
      <c r="D54" s="49">
        <f t="shared" si="1"/>
        <v>25726498</v>
      </c>
      <c r="E54" s="51" t="s">
        <v>179</v>
      </c>
    </row>
    <row r="55" spans="1:5" ht="21.6" customHeight="1" thickBot="1" x14ac:dyDescent="0.5">
      <c r="A55" s="139"/>
      <c r="B55" s="54"/>
      <c r="C55" s="54">
        <v>372403</v>
      </c>
      <c r="D55" s="54">
        <f t="shared" si="1"/>
        <v>25354095</v>
      </c>
      <c r="E55" s="55" t="s">
        <v>191</v>
      </c>
    </row>
    <row r="56" spans="1:5" ht="21.6" customHeight="1" x14ac:dyDescent="0.45">
      <c r="A56" s="137">
        <v>45556</v>
      </c>
      <c r="B56" s="56"/>
      <c r="C56" s="56">
        <v>1139424</v>
      </c>
      <c r="D56" s="56">
        <f t="shared" si="1"/>
        <v>24214671</v>
      </c>
      <c r="E56" s="57" t="s">
        <v>180</v>
      </c>
    </row>
    <row r="57" spans="1:5" ht="21.6" customHeight="1" x14ac:dyDescent="0.45">
      <c r="A57" s="138"/>
      <c r="B57" s="17"/>
      <c r="C57" s="17">
        <v>220</v>
      </c>
      <c r="D57" s="17">
        <f t="shared" si="1"/>
        <v>24214451</v>
      </c>
      <c r="E57" s="25" t="s">
        <v>155</v>
      </c>
    </row>
    <row r="58" spans="1:5" ht="21.6" customHeight="1" x14ac:dyDescent="0.45">
      <c r="A58" s="138"/>
      <c r="B58" s="49"/>
      <c r="C58" s="49">
        <v>1365320</v>
      </c>
      <c r="D58" s="49">
        <f t="shared" si="1"/>
        <v>22849131</v>
      </c>
      <c r="E58" s="51" t="s">
        <v>181</v>
      </c>
    </row>
    <row r="59" spans="1:5" ht="21.6" customHeight="1" x14ac:dyDescent="0.45">
      <c r="A59" s="138"/>
      <c r="B59" s="17"/>
      <c r="C59" s="17">
        <v>220</v>
      </c>
      <c r="D59" s="17">
        <f t="shared" si="1"/>
        <v>22848911</v>
      </c>
      <c r="E59" s="25" t="s">
        <v>155</v>
      </c>
    </row>
    <row r="60" spans="1:5" ht="21.6" customHeight="1" x14ac:dyDescent="0.45">
      <c r="A60" s="138"/>
      <c r="B60" s="49"/>
      <c r="C60" s="49">
        <v>1545872</v>
      </c>
      <c r="D60" s="49">
        <f t="shared" si="1"/>
        <v>21303039</v>
      </c>
      <c r="E60" s="51" t="s">
        <v>182</v>
      </c>
    </row>
    <row r="61" spans="1:5" ht="21.6" customHeight="1" x14ac:dyDescent="0.45">
      <c r="A61" s="138"/>
      <c r="B61" s="17"/>
      <c r="C61" s="17">
        <v>220</v>
      </c>
      <c r="D61" s="17">
        <f t="shared" si="1"/>
        <v>21302819</v>
      </c>
      <c r="E61" s="25" t="s">
        <v>155</v>
      </c>
    </row>
    <row r="62" spans="1:5" ht="21.6" customHeight="1" x14ac:dyDescent="0.45">
      <c r="A62" s="138"/>
      <c r="B62" s="49"/>
      <c r="C62" s="49">
        <v>1873080</v>
      </c>
      <c r="D62" s="49">
        <f t="shared" si="1"/>
        <v>19429739</v>
      </c>
      <c r="E62" s="51" t="s">
        <v>183</v>
      </c>
    </row>
    <row r="63" spans="1:5" ht="21.6" customHeight="1" x14ac:dyDescent="0.45">
      <c r="A63" s="138"/>
      <c r="B63" s="17"/>
      <c r="C63" s="17">
        <v>220</v>
      </c>
      <c r="D63" s="17">
        <f t="shared" si="1"/>
        <v>19429519</v>
      </c>
      <c r="E63" s="25" t="s">
        <v>155</v>
      </c>
    </row>
    <row r="64" spans="1:5" ht="21.6" customHeight="1" x14ac:dyDescent="0.45">
      <c r="A64" s="138"/>
      <c r="B64" s="49"/>
      <c r="C64" s="49">
        <v>1228112</v>
      </c>
      <c r="D64" s="49">
        <f t="shared" si="1"/>
        <v>18201407</v>
      </c>
      <c r="E64" s="51" t="s">
        <v>184</v>
      </c>
    </row>
    <row r="65" spans="1:8" ht="21.6" customHeight="1" x14ac:dyDescent="0.45">
      <c r="A65" s="138"/>
      <c r="B65" s="17"/>
      <c r="C65" s="17">
        <v>220</v>
      </c>
      <c r="D65" s="17">
        <f t="shared" si="1"/>
        <v>18201187</v>
      </c>
      <c r="E65" s="25" t="s">
        <v>155</v>
      </c>
    </row>
    <row r="66" spans="1:8" ht="21.6" customHeight="1" x14ac:dyDescent="0.45">
      <c r="A66" s="138"/>
      <c r="B66" s="49"/>
      <c r="C66" s="49">
        <v>164736</v>
      </c>
      <c r="D66" s="49">
        <f t="shared" si="1"/>
        <v>18036451</v>
      </c>
      <c r="E66" s="51" t="s">
        <v>185</v>
      </c>
    </row>
    <row r="67" spans="1:8" ht="21.6" customHeight="1" x14ac:dyDescent="0.45">
      <c r="A67" s="138"/>
      <c r="B67" s="17"/>
      <c r="C67" s="17">
        <v>220</v>
      </c>
      <c r="D67" s="17">
        <f t="shared" si="1"/>
        <v>18036231</v>
      </c>
      <c r="E67" s="25" t="s">
        <v>155</v>
      </c>
    </row>
    <row r="68" spans="1:8" ht="21.6" customHeight="1" x14ac:dyDescent="0.45">
      <c r="A68" s="138"/>
      <c r="B68" s="49"/>
      <c r="C68" s="49">
        <v>337861</v>
      </c>
      <c r="D68" s="49">
        <f t="shared" si="1"/>
        <v>17698370</v>
      </c>
      <c r="E68" s="51" t="s">
        <v>186</v>
      </c>
    </row>
    <row r="69" spans="1:8" ht="21.6" customHeight="1" x14ac:dyDescent="0.45">
      <c r="A69" s="138"/>
      <c r="B69" s="17"/>
      <c r="C69" s="17">
        <v>220</v>
      </c>
      <c r="D69" s="17">
        <f t="shared" si="1"/>
        <v>17698150</v>
      </c>
      <c r="E69" s="25" t="s">
        <v>155</v>
      </c>
    </row>
    <row r="70" spans="1:8" ht="21.6" customHeight="1" x14ac:dyDescent="0.45">
      <c r="A70" s="138"/>
      <c r="B70" s="49"/>
      <c r="C70" s="49">
        <v>1151812</v>
      </c>
      <c r="D70" s="49">
        <f t="shared" si="1"/>
        <v>16546338</v>
      </c>
      <c r="E70" s="53" t="s">
        <v>187</v>
      </c>
    </row>
    <row r="71" spans="1:8" ht="21.6" customHeight="1" thickBot="1" x14ac:dyDescent="0.5">
      <c r="A71" s="138"/>
      <c r="B71" s="17"/>
      <c r="C71" s="17">
        <v>220</v>
      </c>
      <c r="D71" s="17">
        <f t="shared" si="1"/>
        <v>16546118</v>
      </c>
      <c r="E71" s="25" t="s">
        <v>155</v>
      </c>
    </row>
    <row r="72" spans="1:8" ht="21.6" customHeight="1" thickBot="1" x14ac:dyDescent="0.5">
      <c r="A72" s="139"/>
      <c r="B72" s="26"/>
      <c r="C72" s="26">
        <v>0</v>
      </c>
      <c r="D72" s="26">
        <v>0</v>
      </c>
      <c r="E72" s="27"/>
      <c r="F72" s="140">
        <f>C38+C39+C40+C41+C42+C43+C44+C45+C46+C47+C48+C49+C50+C51+C52+C53+C54+C55+C56+C57+C58+C59+C60+C61+C62+C63+C64+C65+C66+C67+C68+C69+C70+C71</f>
        <v>14242876</v>
      </c>
      <c r="G72" s="141"/>
      <c r="H72" s="142"/>
    </row>
    <row r="73" spans="1:8" ht="21.6" customHeight="1" thickBot="1" x14ac:dyDescent="0.5">
      <c r="A73" s="29"/>
      <c r="B73" s="30" t="s">
        <v>147</v>
      </c>
      <c r="C73" s="30" t="s">
        <v>148</v>
      </c>
      <c r="D73" s="30" t="s">
        <v>149</v>
      </c>
      <c r="E73" s="59" t="s">
        <v>150</v>
      </c>
    </row>
    <row r="74" spans="1:8" ht="21.6" customHeight="1" x14ac:dyDescent="0.45">
      <c r="A74" s="143">
        <v>45557</v>
      </c>
      <c r="B74" s="58"/>
      <c r="C74" s="52">
        <v>372403</v>
      </c>
      <c r="D74" s="52">
        <f>D71-C74</f>
        <v>16173715</v>
      </c>
      <c r="E74" s="53" t="s">
        <v>188</v>
      </c>
    </row>
    <row r="75" spans="1:8" ht="21.6" customHeight="1" x14ac:dyDescent="0.45">
      <c r="A75" s="143"/>
      <c r="B75" s="39"/>
      <c r="C75" s="39">
        <v>220</v>
      </c>
      <c r="D75" s="17">
        <f t="shared" ref="D75:D104" si="2">D74-C75</f>
        <v>16173495</v>
      </c>
      <c r="E75" s="40" t="s">
        <v>155</v>
      </c>
    </row>
    <row r="76" spans="1:8" ht="21.6" customHeight="1" x14ac:dyDescent="0.45">
      <c r="A76" s="143"/>
      <c r="B76" s="39"/>
      <c r="C76" s="49">
        <v>640204</v>
      </c>
      <c r="D76" s="49">
        <f t="shared" si="2"/>
        <v>15533291</v>
      </c>
      <c r="E76" s="51" t="s">
        <v>189</v>
      </c>
    </row>
    <row r="77" spans="1:8" ht="21.6" customHeight="1" x14ac:dyDescent="0.45">
      <c r="A77" s="143"/>
      <c r="B77" s="39"/>
      <c r="C77" s="39">
        <v>220</v>
      </c>
      <c r="D77" s="17">
        <f t="shared" si="2"/>
        <v>15533071</v>
      </c>
      <c r="E77" s="40" t="s">
        <v>155</v>
      </c>
    </row>
    <row r="78" spans="1:8" ht="21.6" customHeight="1" x14ac:dyDescent="0.45">
      <c r="A78" s="143"/>
      <c r="B78" s="39"/>
      <c r="C78" s="49">
        <v>180147</v>
      </c>
      <c r="D78" s="49">
        <f t="shared" si="2"/>
        <v>15352924</v>
      </c>
      <c r="E78" s="51" t="s">
        <v>190</v>
      </c>
    </row>
    <row r="79" spans="1:8" ht="21.6" customHeight="1" thickBot="1" x14ac:dyDescent="0.5">
      <c r="A79" s="144"/>
      <c r="B79" s="41"/>
      <c r="C79" s="41">
        <v>220</v>
      </c>
      <c r="D79" s="26">
        <f t="shared" si="2"/>
        <v>15352704</v>
      </c>
      <c r="E79" s="42" t="s">
        <v>155</v>
      </c>
    </row>
    <row r="80" spans="1:8" ht="21.6" customHeight="1" x14ac:dyDescent="0.45">
      <c r="A80" s="137">
        <v>45558</v>
      </c>
      <c r="B80" s="22"/>
      <c r="C80" s="56">
        <v>346038</v>
      </c>
      <c r="D80" s="56">
        <f t="shared" si="2"/>
        <v>15006666</v>
      </c>
      <c r="E80" s="57" t="s">
        <v>192</v>
      </c>
    </row>
    <row r="81" spans="1:5" ht="21.6" customHeight="1" x14ac:dyDescent="0.45">
      <c r="A81" s="145"/>
      <c r="B81" s="17"/>
      <c r="C81" s="17">
        <v>220</v>
      </c>
      <c r="D81" s="17">
        <f t="shared" si="2"/>
        <v>15006446</v>
      </c>
      <c r="E81" s="25" t="s">
        <v>155</v>
      </c>
    </row>
    <row r="82" spans="1:5" ht="21.6" customHeight="1" x14ac:dyDescent="0.45">
      <c r="A82" s="145"/>
      <c r="B82" s="17"/>
      <c r="C82" s="52">
        <v>3012885</v>
      </c>
      <c r="D82" s="49">
        <f t="shared" si="2"/>
        <v>11993561</v>
      </c>
      <c r="E82" s="53" t="s">
        <v>193</v>
      </c>
    </row>
    <row r="83" spans="1:5" ht="21.6" customHeight="1" x14ac:dyDescent="0.45">
      <c r="A83" s="145"/>
      <c r="B83" s="17"/>
      <c r="C83" s="17">
        <v>220</v>
      </c>
      <c r="D83" s="17">
        <f t="shared" si="2"/>
        <v>11993341</v>
      </c>
      <c r="E83" s="25" t="s">
        <v>155</v>
      </c>
    </row>
    <row r="84" spans="1:5" ht="21.6" customHeight="1" x14ac:dyDescent="0.45">
      <c r="A84" s="145"/>
      <c r="B84" s="17"/>
      <c r="C84" s="49">
        <v>402887</v>
      </c>
      <c r="D84" s="49">
        <f t="shared" si="2"/>
        <v>11590454</v>
      </c>
      <c r="E84" s="51" t="s">
        <v>194</v>
      </c>
    </row>
    <row r="85" spans="1:5" ht="21.6" customHeight="1" x14ac:dyDescent="0.45">
      <c r="A85" s="145"/>
      <c r="B85" s="17"/>
      <c r="C85" s="49">
        <v>247170</v>
      </c>
      <c r="D85" s="49">
        <f t="shared" si="2"/>
        <v>11343284</v>
      </c>
      <c r="E85" s="51" t="s">
        <v>195</v>
      </c>
    </row>
    <row r="86" spans="1:5" ht="21.6" customHeight="1" x14ac:dyDescent="0.45">
      <c r="A86" s="145"/>
      <c r="B86" s="17"/>
      <c r="C86" s="17">
        <v>220</v>
      </c>
      <c r="D86" s="17">
        <f t="shared" si="2"/>
        <v>11343064</v>
      </c>
      <c r="E86" s="25" t="s">
        <v>155</v>
      </c>
    </row>
    <row r="87" spans="1:5" ht="21.6" customHeight="1" x14ac:dyDescent="0.45">
      <c r="A87" s="145"/>
      <c r="B87" s="17"/>
      <c r="C87" s="49">
        <v>830491</v>
      </c>
      <c r="D87" s="49">
        <f t="shared" si="2"/>
        <v>10512573</v>
      </c>
      <c r="E87" s="51" t="s">
        <v>196</v>
      </c>
    </row>
    <row r="88" spans="1:5" ht="21.6" customHeight="1" x14ac:dyDescent="0.45">
      <c r="A88" s="145"/>
      <c r="B88" s="17"/>
      <c r="C88" s="17">
        <v>220</v>
      </c>
      <c r="D88" s="17">
        <f t="shared" si="2"/>
        <v>10512353</v>
      </c>
      <c r="E88" s="25" t="s">
        <v>155</v>
      </c>
    </row>
    <row r="89" spans="1:5" ht="21.6" customHeight="1" x14ac:dyDescent="0.45">
      <c r="A89" s="145"/>
      <c r="B89" s="17"/>
      <c r="C89" s="49">
        <v>171310</v>
      </c>
      <c r="D89" s="49">
        <f t="shared" si="2"/>
        <v>10341043</v>
      </c>
      <c r="E89" s="51" t="s">
        <v>197</v>
      </c>
    </row>
    <row r="90" spans="1:5" ht="21.6" customHeight="1" x14ac:dyDescent="0.45">
      <c r="A90" s="145"/>
      <c r="B90" s="17"/>
      <c r="C90" s="17">
        <v>220</v>
      </c>
      <c r="D90" s="17">
        <f t="shared" si="2"/>
        <v>10340823</v>
      </c>
      <c r="E90" s="25" t="s">
        <v>155</v>
      </c>
    </row>
    <row r="91" spans="1:5" ht="21.6" customHeight="1" x14ac:dyDescent="0.45">
      <c r="A91" s="145"/>
      <c r="B91" s="17"/>
      <c r="C91" s="49">
        <v>207622</v>
      </c>
      <c r="D91" s="49">
        <f t="shared" si="2"/>
        <v>10133201</v>
      </c>
      <c r="E91" s="51" t="s">
        <v>198</v>
      </c>
    </row>
    <row r="92" spans="1:5" ht="21.6" customHeight="1" x14ac:dyDescent="0.45">
      <c r="A92" s="145"/>
      <c r="B92" s="17"/>
      <c r="C92" s="17">
        <v>220</v>
      </c>
      <c r="D92" s="17">
        <f t="shared" si="2"/>
        <v>10132981</v>
      </c>
      <c r="E92" s="25" t="s">
        <v>155</v>
      </c>
    </row>
    <row r="93" spans="1:5" ht="21.6" customHeight="1" x14ac:dyDescent="0.45">
      <c r="A93" s="145"/>
      <c r="B93" s="17"/>
      <c r="C93" s="49">
        <v>581229</v>
      </c>
      <c r="D93" s="49">
        <f t="shared" si="2"/>
        <v>9551752</v>
      </c>
      <c r="E93" s="51" t="s">
        <v>199</v>
      </c>
    </row>
    <row r="94" spans="1:5" ht="21.6" customHeight="1" x14ac:dyDescent="0.45">
      <c r="A94" s="145"/>
      <c r="B94" s="17"/>
      <c r="C94" s="17">
        <v>220</v>
      </c>
      <c r="D94" s="17">
        <f t="shared" si="2"/>
        <v>9551532</v>
      </c>
      <c r="E94" s="25" t="s">
        <v>155</v>
      </c>
    </row>
    <row r="95" spans="1:5" ht="21.6" customHeight="1" x14ac:dyDescent="0.45">
      <c r="A95" s="145"/>
      <c r="B95" s="17"/>
      <c r="C95" s="49">
        <v>539053</v>
      </c>
      <c r="D95" s="49">
        <f t="shared" si="2"/>
        <v>9012479</v>
      </c>
      <c r="E95" s="51" t="s">
        <v>200</v>
      </c>
    </row>
    <row r="96" spans="1:5" ht="21.6" customHeight="1" x14ac:dyDescent="0.45">
      <c r="A96" s="145"/>
      <c r="B96" s="17"/>
      <c r="C96" s="17">
        <v>220</v>
      </c>
      <c r="D96" s="17">
        <f t="shared" si="2"/>
        <v>9012259</v>
      </c>
      <c r="E96" s="25" t="s">
        <v>155</v>
      </c>
    </row>
    <row r="97" spans="1:8" ht="21.6" customHeight="1" x14ac:dyDescent="0.45">
      <c r="A97" s="145"/>
      <c r="B97" s="17"/>
      <c r="C97" s="49">
        <v>529494</v>
      </c>
      <c r="D97" s="49">
        <f t="shared" si="2"/>
        <v>8482765</v>
      </c>
      <c r="E97" s="51" t="s">
        <v>201</v>
      </c>
    </row>
    <row r="98" spans="1:8" ht="21.6" customHeight="1" x14ac:dyDescent="0.45">
      <c r="A98" s="145"/>
      <c r="B98" s="17"/>
      <c r="C98" s="17">
        <v>220</v>
      </c>
      <c r="D98" s="17">
        <f t="shared" si="2"/>
        <v>8482545</v>
      </c>
      <c r="E98" s="25" t="s">
        <v>155</v>
      </c>
    </row>
    <row r="99" spans="1:8" ht="21.6" customHeight="1" x14ac:dyDescent="0.45">
      <c r="A99" s="145"/>
      <c r="B99" s="17"/>
      <c r="C99" s="49">
        <v>348920</v>
      </c>
      <c r="D99" s="49">
        <f t="shared" si="2"/>
        <v>8133625</v>
      </c>
      <c r="E99" s="51" t="s">
        <v>202</v>
      </c>
    </row>
    <row r="100" spans="1:8" ht="21.6" customHeight="1" x14ac:dyDescent="0.45">
      <c r="A100" s="145"/>
      <c r="B100" s="17"/>
      <c r="C100" s="17">
        <v>220</v>
      </c>
      <c r="D100" s="17">
        <f t="shared" si="2"/>
        <v>8133405</v>
      </c>
      <c r="E100" s="25" t="s">
        <v>155</v>
      </c>
    </row>
    <row r="101" spans="1:8" ht="21.6" customHeight="1" x14ac:dyDescent="0.45">
      <c r="A101" s="145"/>
      <c r="B101" s="17"/>
      <c r="C101" s="49">
        <v>190344</v>
      </c>
      <c r="D101" s="49">
        <f t="shared" si="2"/>
        <v>7943061</v>
      </c>
      <c r="E101" s="51" t="s">
        <v>43</v>
      </c>
    </row>
    <row r="102" spans="1:8" ht="21.6" customHeight="1" thickBot="1" x14ac:dyDescent="0.5">
      <c r="A102" s="146"/>
      <c r="B102" s="26"/>
      <c r="C102" s="26">
        <v>220</v>
      </c>
      <c r="D102" s="26">
        <f t="shared" si="2"/>
        <v>7942841</v>
      </c>
      <c r="E102" s="27" t="s">
        <v>155</v>
      </c>
    </row>
    <row r="103" spans="1:8" ht="21.6" customHeight="1" thickBot="1" x14ac:dyDescent="0.5">
      <c r="A103" s="48"/>
      <c r="B103" s="21"/>
      <c r="C103" s="21">
        <v>8705351</v>
      </c>
      <c r="D103" s="21">
        <f t="shared" si="2"/>
        <v>-762510</v>
      </c>
      <c r="E103" s="36" t="s">
        <v>203</v>
      </c>
    </row>
    <row r="104" spans="1:8" ht="21.6" customHeight="1" thickBot="1" x14ac:dyDescent="0.5">
      <c r="A104" s="35"/>
      <c r="B104" s="26"/>
      <c r="C104" s="26">
        <v>220</v>
      </c>
      <c r="D104" s="26">
        <f t="shared" si="2"/>
        <v>-762730</v>
      </c>
      <c r="E104" s="60"/>
      <c r="F104" s="140">
        <f>C74+C75+C76+C77+C78+C79+C80+C81+C82+C83+C84+C85+C86+C87+C88+C89+C90+C91+C92+C93+C94+C95+C96+C97+C98+C99+C100+C101+C102+C103+C104</f>
        <v>17308848</v>
      </c>
      <c r="G104" s="141"/>
      <c r="H104" s="142"/>
    </row>
    <row r="105" spans="1:8" ht="21.6" customHeight="1" thickBot="1" x14ac:dyDescent="0.5">
      <c r="C105" s="15">
        <f>ROUNDDOWN((C104+C103+C102+C101+C100+C99+C98+C97+C96+C95+C94+C93+C92+C91+C90+C89+C88+C87+C86+C85+C84+C83+C82+C81+C80+C79+C78+C77+C76+C75+C74+C71+C70+C69+C68+C67+C66+C65+C64+C63+C62+C61+C60+C59+C58+C57+C56+C55+C54+C53+C52+C51+C50+C49+C48+C47+C46+C45+C44+C43+C42+C41+C40+C39+C38+C36+C35+C34+C33+C32+C31+C30+C29+C28+C27+C26+C25+C24+C23+C22),0)</f>
        <v>36098151</v>
      </c>
      <c r="E105" s="163">
        <v>36090010</v>
      </c>
    </row>
    <row r="106" spans="1:8" ht="21.6" customHeight="1" thickBot="1" x14ac:dyDescent="0.5">
      <c r="B106" s="15" t="s">
        <v>206</v>
      </c>
      <c r="C106" s="15">
        <f>ROUNDDOWN(C23+C25+C27+C30+C32+C34+C36+C40+C42+C44+C47+C49+C51+C53+C57+C59+C61+C63+C65+C67+C69+C71+C75+C77+C79+C81+C83+C86+C88+C90+C92+C94+C96+C98+C100+C102+C104,0)</f>
        <v>8140</v>
      </c>
      <c r="E106" s="74"/>
      <c r="F106" s="127" t="s">
        <v>205</v>
      </c>
      <c r="G106" s="127"/>
      <c r="H106" s="127"/>
    </row>
    <row r="107" spans="1:8" ht="21.6" customHeight="1" thickBot="1" x14ac:dyDescent="0.5">
      <c r="C107" s="162">
        <f>C105-C106</f>
        <v>36090011</v>
      </c>
      <c r="E107" s="164">
        <f>E105-C107</f>
        <v>-1</v>
      </c>
      <c r="F107" s="128">
        <f>F104+F72+F36</f>
        <v>36098151</v>
      </c>
      <c r="G107" s="129"/>
      <c r="H107" s="130"/>
    </row>
    <row r="108" spans="1:8" ht="21.6" customHeight="1" thickBot="1" x14ac:dyDescent="0.5">
      <c r="E108" s="74"/>
      <c r="F108" s="131"/>
      <c r="G108" s="132"/>
      <c r="H108" s="133"/>
    </row>
    <row r="109" spans="1:8" ht="21.6" customHeight="1" x14ac:dyDescent="0.45">
      <c r="E109" s="161"/>
    </row>
  </sheetData>
  <mergeCells count="15">
    <mergeCell ref="A22:A36"/>
    <mergeCell ref="F36:H36"/>
    <mergeCell ref="A2:A21"/>
    <mergeCell ref="E2:E6"/>
    <mergeCell ref="G20:H20"/>
    <mergeCell ref="I20:J21"/>
    <mergeCell ref="F21:H21"/>
    <mergeCell ref="F106:H106"/>
    <mergeCell ref="F107:H108"/>
    <mergeCell ref="A38:A55"/>
    <mergeCell ref="A56:A72"/>
    <mergeCell ref="F72:H72"/>
    <mergeCell ref="A74:A79"/>
    <mergeCell ref="A80:A102"/>
    <mergeCell ref="F104:H104"/>
  </mergeCells>
  <phoneticPr fontId="1"/>
  <pageMargins left="0.26" right="0.16" top="0.36" bottom="0.1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46ACD-8DB0-4EA7-BBF0-1F23F58E73CB}">
  <dimension ref="A1:J108"/>
  <sheetViews>
    <sheetView topLeftCell="B22" workbookViewId="0">
      <selection activeCell="E104" sqref="E104"/>
    </sheetView>
  </sheetViews>
  <sheetFormatPr defaultRowHeight="21.6" customHeight="1" x14ac:dyDescent="0.45"/>
  <cols>
    <col min="1" max="1" width="8.19921875" style="14" customWidth="1"/>
    <col min="2" max="4" width="18.19921875" style="15" customWidth="1"/>
    <col min="5" max="5" width="29.09765625" style="16" customWidth="1"/>
    <col min="6" max="16384" width="8.796875" style="14"/>
  </cols>
  <sheetData>
    <row r="1" spans="1:5" ht="21.6" customHeight="1" thickBot="1" x14ac:dyDescent="0.5">
      <c r="A1" s="32"/>
      <c r="B1" s="33" t="s">
        <v>147</v>
      </c>
      <c r="C1" s="33" t="s">
        <v>148</v>
      </c>
      <c r="D1" s="33" t="s">
        <v>149</v>
      </c>
      <c r="E1" s="34" t="s">
        <v>150</v>
      </c>
    </row>
    <row r="2" spans="1:5" ht="21.6" customHeight="1" x14ac:dyDescent="0.45">
      <c r="A2" s="134">
        <v>45554</v>
      </c>
      <c r="B2" s="63">
        <v>1396039</v>
      </c>
      <c r="C2" s="61">
        <v>1396039</v>
      </c>
      <c r="D2" s="61">
        <f>B2-C2</f>
        <v>0</v>
      </c>
      <c r="E2" s="147" t="s">
        <v>208</v>
      </c>
    </row>
    <row r="3" spans="1:5" ht="21.6" customHeight="1" x14ac:dyDescent="0.45">
      <c r="A3" s="135"/>
      <c r="B3" s="64">
        <v>1733828</v>
      </c>
      <c r="C3" s="62">
        <v>1733828</v>
      </c>
      <c r="D3" s="62">
        <v>0</v>
      </c>
      <c r="E3" s="148"/>
    </row>
    <row r="4" spans="1:5" ht="21.6" customHeight="1" x14ac:dyDescent="0.45">
      <c r="A4" s="135"/>
      <c r="B4" s="64">
        <v>3954939</v>
      </c>
      <c r="C4" s="62">
        <v>3954939</v>
      </c>
      <c r="D4" s="62">
        <v>0</v>
      </c>
      <c r="E4" s="148"/>
    </row>
    <row r="5" spans="1:5" ht="21.6" customHeight="1" x14ac:dyDescent="0.45">
      <c r="A5" s="135"/>
      <c r="B5" s="64">
        <v>988710</v>
      </c>
      <c r="C5" s="62">
        <v>988710</v>
      </c>
      <c r="D5" s="62">
        <v>0</v>
      </c>
      <c r="E5" s="148"/>
    </row>
    <row r="6" spans="1:5" ht="21.6" customHeight="1" thickBot="1" x14ac:dyDescent="0.5">
      <c r="A6" s="135"/>
      <c r="B6" s="65">
        <v>1122964</v>
      </c>
      <c r="C6" s="66">
        <v>1122964</v>
      </c>
      <c r="D6" s="66">
        <v>0</v>
      </c>
      <c r="E6" s="149"/>
    </row>
    <row r="7" spans="1:5" ht="21.6" customHeight="1" x14ac:dyDescent="0.45">
      <c r="A7" s="135"/>
      <c r="B7" s="68">
        <v>35971679</v>
      </c>
      <c r="C7" s="69"/>
      <c r="D7" s="69">
        <f>D6+B7-C7</f>
        <v>35971679</v>
      </c>
      <c r="E7" s="72" t="s">
        <v>210</v>
      </c>
    </row>
    <row r="8" spans="1:5" ht="21.6" customHeight="1" thickBot="1" x14ac:dyDescent="0.5">
      <c r="A8" s="135"/>
      <c r="B8" s="70">
        <v>5000770</v>
      </c>
      <c r="C8" s="71"/>
      <c r="D8" s="71">
        <f>D7+B8-C8</f>
        <v>40972449</v>
      </c>
      <c r="E8" s="73" t="s">
        <v>211</v>
      </c>
    </row>
    <row r="9" spans="1:5" ht="21.6" customHeight="1" x14ac:dyDescent="0.45">
      <c r="A9" s="135"/>
      <c r="B9" s="52"/>
      <c r="C9" s="52">
        <v>3278440</v>
      </c>
      <c r="D9" s="52">
        <f>D8-C9</f>
        <v>37694009</v>
      </c>
      <c r="E9" s="67" t="s">
        <v>154</v>
      </c>
    </row>
    <row r="10" spans="1:5" ht="21.6" customHeight="1" x14ac:dyDescent="0.45">
      <c r="A10" s="135"/>
      <c r="B10" s="17"/>
      <c r="C10" s="17">
        <v>220</v>
      </c>
      <c r="D10" s="17">
        <f>D9-C10</f>
        <v>37693789</v>
      </c>
      <c r="E10" s="24" t="s">
        <v>155</v>
      </c>
    </row>
    <row r="11" spans="1:5" ht="21.6" customHeight="1" x14ac:dyDescent="0.45">
      <c r="A11" s="135"/>
      <c r="B11" s="49"/>
      <c r="C11" s="49">
        <v>760848</v>
      </c>
      <c r="D11" s="49">
        <f>D10-C11</f>
        <v>36932941</v>
      </c>
      <c r="E11" s="50" t="s">
        <v>156</v>
      </c>
    </row>
    <row r="12" spans="1:5" ht="21.6" customHeight="1" x14ac:dyDescent="0.45">
      <c r="A12" s="135"/>
      <c r="B12" s="17"/>
      <c r="C12" s="17">
        <v>220</v>
      </c>
      <c r="D12" s="17">
        <f>D11-C12</f>
        <v>36932721</v>
      </c>
      <c r="E12" s="24" t="s">
        <v>155</v>
      </c>
    </row>
    <row r="13" spans="1:5" ht="21.6" customHeight="1" x14ac:dyDescent="0.45">
      <c r="A13" s="135"/>
      <c r="B13" s="49"/>
      <c r="C13" s="49">
        <v>257400</v>
      </c>
      <c r="D13" s="49">
        <f>D12-C13</f>
        <v>36675321</v>
      </c>
      <c r="E13" s="50" t="s">
        <v>157</v>
      </c>
    </row>
    <row r="14" spans="1:5" ht="21.6" customHeight="1" x14ac:dyDescent="0.45">
      <c r="A14" s="135"/>
      <c r="B14" s="17"/>
      <c r="C14" s="17">
        <v>220</v>
      </c>
      <c r="D14" s="17">
        <f t="shared" ref="D14:D36" si="0">D13-C14</f>
        <v>36675101</v>
      </c>
      <c r="E14" s="25" t="s">
        <v>155</v>
      </c>
    </row>
    <row r="15" spans="1:5" ht="21.6" customHeight="1" x14ac:dyDescent="0.45">
      <c r="A15" s="135"/>
      <c r="B15" s="49"/>
      <c r="C15" s="49">
        <v>350060</v>
      </c>
      <c r="D15" s="49">
        <f t="shared" si="0"/>
        <v>36325041</v>
      </c>
      <c r="E15" s="51" t="s">
        <v>158</v>
      </c>
    </row>
    <row r="16" spans="1:5" ht="21.6" customHeight="1" x14ac:dyDescent="0.45">
      <c r="A16" s="135"/>
      <c r="B16" s="17"/>
      <c r="C16" s="17">
        <v>220</v>
      </c>
      <c r="D16" s="17">
        <f t="shared" si="0"/>
        <v>36324821</v>
      </c>
      <c r="E16" s="25" t="s">
        <v>155</v>
      </c>
    </row>
    <row r="17" spans="1:10" ht="21.6" customHeight="1" x14ac:dyDescent="0.45">
      <c r="A17" s="135"/>
      <c r="B17" s="49"/>
      <c r="C17" s="49">
        <v>90000</v>
      </c>
      <c r="D17" s="49">
        <f t="shared" si="0"/>
        <v>36234821</v>
      </c>
      <c r="E17" s="51" t="s">
        <v>159</v>
      </c>
    </row>
    <row r="18" spans="1:10" ht="21.6" customHeight="1" x14ac:dyDescent="0.45">
      <c r="A18" s="135"/>
      <c r="B18" s="49"/>
      <c r="C18" s="49">
        <v>107470</v>
      </c>
      <c r="D18" s="49">
        <f t="shared" si="0"/>
        <v>36127351</v>
      </c>
      <c r="E18" s="51" t="s">
        <v>160</v>
      </c>
    </row>
    <row r="19" spans="1:10" ht="21.6" customHeight="1" thickBot="1" x14ac:dyDescent="0.5">
      <c r="A19" s="135"/>
      <c r="B19" s="17"/>
      <c r="C19" s="17">
        <v>220</v>
      </c>
      <c r="D19" s="17">
        <f t="shared" si="0"/>
        <v>36127131</v>
      </c>
      <c r="E19" s="25" t="s">
        <v>155</v>
      </c>
    </row>
    <row r="20" spans="1:10" ht="21.6" customHeight="1" thickBot="1" x14ac:dyDescent="0.5">
      <c r="A20" s="135"/>
      <c r="B20" s="49"/>
      <c r="C20" s="49">
        <v>789950</v>
      </c>
      <c r="D20" s="49">
        <f t="shared" si="0"/>
        <v>35337181</v>
      </c>
      <c r="E20" s="51" t="s">
        <v>161</v>
      </c>
      <c r="G20" s="140">
        <f>C21+C19+C16+C14+C12+C10</f>
        <v>1320</v>
      </c>
      <c r="H20" s="142"/>
      <c r="I20" s="150">
        <f>F21-G20</f>
        <v>5634168</v>
      </c>
      <c r="J20" s="151"/>
    </row>
    <row r="21" spans="1:10" ht="21.6" customHeight="1" thickBot="1" x14ac:dyDescent="0.5">
      <c r="A21" s="136"/>
      <c r="B21" s="26"/>
      <c r="C21" s="26">
        <v>220</v>
      </c>
      <c r="D21" s="26">
        <f t="shared" si="0"/>
        <v>35336961</v>
      </c>
      <c r="E21" s="27" t="s">
        <v>155</v>
      </c>
      <c r="F21" s="154">
        <f>C9+C10+C11+C12+C13+C14+C15+C16+C17+C18+C19+C20+C21</f>
        <v>5635488</v>
      </c>
      <c r="G21" s="141"/>
      <c r="H21" s="142"/>
      <c r="I21" s="152"/>
      <c r="J21" s="153"/>
    </row>
    <row r="22" spans="1:10" ht="21.6" customHeight="1" x14ac:dyDescent="0.45">
      <c r="A22" s="138">
        <v>45555</v>
      </c>
      <c r="B22" s="52"/>
      <c r="C22" s="52">
        <v>607288</v>
      </c>
      <c r="D22" s="52">
        <f>D21-C22</f>
        <v>34729673</v>
      </c>
      <c r="E22" s="53" t="s">
        <v>162</v>
      </c>
    </row>
    <row r="23" spans="1:10" ht="21.6" customHeight="1" x14ac:dyDescent="0.45">
      <c r="A23" s="138"/>
      <c r="B23" s="17"/>
      <c r="C23" s="17">
        <v>220</v>
      </c>
      <c r="D23" s="17">
        <f t="shared" si="0"/>
        <v>34729453</v>
      </c>
      <c r="E23" s="25" t="s">
        <v>155</v>
      </c>
    </row>
    <row r="24" spans="1:10" ht="21.6" customHeight="1" x14ac:dyDescent="0.45">
      <c r="A24" s="138"/>
      <c r="B24" s="49"/>
      <c r="C24" s="49">
        <v>170940</v>
      </c>
      <c r="D24" s="49">
        <f t="shared" si="0"/>
        <v>34558513</v>
      </c>
      <c r="E24" s="51" t="s">
        <v>163</v>
      </c>
    </row>
    <row r="25" spans="1:10" ht="21.6" customHeight="1" x14ac:dyDescent="0.45">
      <c r="A25" s="138"/>
      <c r="B25" s="17"/>
      <c r="C25" s="17">
        <v>220</v>
      </c>
      <c r="D25" s="17">
        <f t="shared" si="0"/>
        <v>34558293</v>
      </c>
      <c r="E25" s="25" t="s">
        <v>155</v>
      </c>
    </row>
    <row r="26" spans="1:10" ht="21.6" customHeight="1" x14ac:dyDescent="0.45">
      <c r="A26" s="138"/>
      <c r="B26" s="49"/>
      <c r="C26" s="49">
        <v>880541</v>
      </c>
      <c r="D26" s="49">
        <f t="shared" si="0"/>
        <v>33677752</v>
      </c>
      <c r="E26" s="51" t="s">
        <v>164</v>
      </c>
    </row>
    <row r="27" spans="1:10" ht="21.6" customHeight="1" x14ac:dyDescent="0.45">
      <c r="A27" s="138"/>
      <c r="B27" s="17"/>
      <c r="C27" s="17">
        <v>220</v>
      </c>
      <c r="D27" s="17">
        <f t="shared" si="0"/>
        <v>33677532</v>
      </c>
      <c r="E27" s="25" t="s">
        <v>155</v>
      </c>
    </row>
    <row r="28" spans="1:10" ht="21.6" customHeight="1" x14ac:dyDescent="0.45">
      <c r="A28" s="138"/>
      <c r="B28" s="49"/>
      <c r="C28" s="49">
        <v>517409</v>
      </c>
      <c r="D28" s="49">
        <f t="shared" si="0"/>
        <v>33160123</v>
      </c>
      <c r="E28" s="51" t="s">
        <v>165</v>
      </c>
    </row>
    <row r="29" spans="1:10" ht="21.6" customHeight="1" x14ac:dyDescent="0.45">
      <c r="A29" s="138"/>
      <c r="B29" s="49"/>
      <c r="C29" s="49">
        <v>690664</v>
      </c>
      <c r="D29" s="49">
        <f t="shared" si="0"/>
        <v>32469459</v>
      </c>
      <c r="E29" s="51" t="s">
        <v>166</v>
      </c>
    </row>
    <row r="30" spans="1:10" ht="21.6" customHeight="1" x14ac:dyDescent="0.45">
      <c r="A30" s="138"/>
      <c r="B30" s="17"/>
      <c r="C30" s="17">
        <v>220</v>
      </c>
      <c r="D30" s="17">
        <f t="shared" si="0"/>
        <v>32469239</v>
      </c>
      <c r="E30" s="25" t="s">
        <v>155</v>
      </c>
    </row>
    <row r="31" spans="1:10" ht="21.6" customHeight="1" x14ac:dyDescent="0.45">
      <c r="A31" s="138"/>
      <c r="B31" s="49"/>
      <c r="C31" s="49">
        <v>936892</v>
      </c>
      <c r="D31" s="49">
        <f t="shared" si="0"/>
        <v>31532347</v>
      </c>
      <c r="E31" s="51" t="s">
        <v>167</v>
      </c>
    </row>
    <row r="32" spans="1:10" ht="21.6" customHeight="1" x14ac:dyDescent="0.45">
      <c r="A32" s="138"/>
      <c r="B32" s="17"/>
      <c r="C32" s="17">
        <v>220</v>
      </c>
      <c r="D32" s="17">
        <f t="shared" si="0"/>
        <v>31532127</v>
      </c>
      <c r="E32" s="25" t="s">
        <v>155</v>
      </c>
    </row>
    <row r="33" spans="1:8" ht="21.6" customHeight="1" x14ac:dyDescent="0.45">
      <c r="A33" s="138"/>
      <c r="B33" s="49"/>
      <c r="C33" s="49">
        <v>533530</v>
      </c>
      <c r="D33" s="49">
        <f t="shared" si="0"/>
        <v>30998597</v>
      </c>
      <c r="E33" s="51" t="s">
        <v>168</v>
      </c>
    </row>
    <row r="34" spans="1:8" ht="21.6" customHeight="1" x14ac:dyDescent="0.45">
      <c r="A34" s="138"/>
      <c r="B34" s="17"/>
      <c r="C34" s="17">
        <v>220</v>
      </c>
      <c r="D34" s="17">
        <f t="shared" si="0"/>
        <v>30998377</v>
      </c>
      <c r="E34" s="25" t="s">
        <v>155</v>
      </c>
    </row>
    <row r="35" spans="1:8" ht="21.6" customHeight="1" thickBot="1" x14ac:dyDescent="0.5">
      <c r="A35" s="138"/>
      <c r="B35" s="49"/>
      <c r="C35" s="49">
        <v>207623</v>
      </c>
      <c r="D35" s="49">
        <f t="shared" si="0"/>
        <v>30790754</v>
      </c>
      <c r="E35" s="51" t="s">
        <v>169</v>
      </c>
    </row>
    <row r="36" spans="1:8" ht="21.6" customHeight="1" thickBot="1" x14ac:dyDescent="0.5">
      <c r="A36" s="139"/>
      <c r="B36" s="26"/>
      <c r="C36" s="26">
        <v>220</v>
      </c>
      <c r="D36" s="26">
        <f t="shared" si="0"/>
        <v>30790534</v>
      </c>
      <c r="E36" s="27" t="s">
        <v>155</v>
      </c>
      <c r="F36" s="154">
        <f>C22+C23+C24+C25+C26+C27+C28+C29+C30+C31+C32+C33+C34+C35+C36</f>
        <v>4546427</v>
      </c>
      <c r="G36" s="141"/>
      <c r="H36" s="142"/>
    </row>
    <row r="37" spans="1:8" ht="21.6" customHeight="1" thickBot="1" x14ac:dyDescent="0.5">
      <c r="A37" s="29"/>
      <c r="B37" s="30" t="s">
        <v>147</v>
      </c>
      <c r="C37" s="30" t="s">
        <v>148</v>
      </c>
      <c r="D37" s="30" t="s">
        <v>149</v>
      </c>
      <c r="E37" s="31" t="s">
        <v>150</v>
      </c>
    </row>
    <row r="38" spans="1:8" ht="21.6" customHeight="1" x14ac:dyDescent="0.45">
      <c r="A38" s="138">
        <v>45555</v>
      </c>
      <c r="B38" s="52"/>
      <c r="C38" s="52">
        <v>1639855</v>
      </c>
      <c r="D38" s="52">
        <f>D36-C38</f>
        <v>29150679</v>
      </c>
      <c r="E38" s="53" t="s">
        <v>207</v>
      </c>
    </row>
    <row r="39" spans="1:8" ht="21.6" customHeight="1" x14ac:dyDescent="0.45">
      <c r="A39" s="138"/>
      <c r="B39" s="49"/>
      <c r="C39" s="49">
        <v>198660</v>
      </c>
      <c r="D39" s="49">
        <f t="shared" ref="D39:D63" si="1">D38-C39</f>
        <v>28952019</v>
      </c>
      <c r="E39" s="51" t="s">
        <v>171</v>
      </c>
    </row>
    <row r="40" spans="1:8" ht="21.6" customHeight="1" x14ac:dyDescent="0.45">
      <c r="A40" s="138"/>
      <c r="B40" s="17"/>
      <c r="C40" s="17">
        <v>220</v>
      </c>
      <c r="D40" s="17">
        <f t="shared" si="1"/>
        <v>28951799</v>
      </c>
      <c r="E40" s="25" t="s">
        <v>155</v>
      </c>
    </row>
    <row r="41" spans="1:8" ht="21.6" customHeight="1" x14ac:dyDescent="0.45">
      <c r="A41" s="138"/>
      <c r="B41" s="49"/>
      <c r="C41" s="49">
        <v>919472</v>
      </c>
      <c r="D41" s="49">
        <f t="shared" si="1"/>
        <v>28032327</v>
      </c>
      <c r="E41" s="51" t="s">
        <v>172</v>
      </c>
    </row>
    <row r="42" spans="1:8" ht="21.6" customHeight="1" x14ac:dyDescent="0.45">
      <c r="A42" s="138"/>
      <c r="B42" s="17"/>
      <c r="C42" s="17">
        <v>220</v>
      </c>
      <c r="D42" s="17">
        <f t="shared" si="1"/>
        <v>28032107</v>
      </c>
      <c r="E42" s="25" t="s">
        <v>155</v>
      </c>
    </row>
    <row r="43" spans="1:8" ht="21.6" customHeight="1" x14ac:dyDescent="0.45">
      <c r="A43" s="138"/>
      <c r="B43" s="49"/>
      <c r="C43" s="49">
        <v>326304</v>
      </c>
      <c r="D43" s="49">
        <f t="shared" si="1"/>
        <v>27705803</v>
      </c>
      <c r="E43" s="51" t="s">
        <v>173</v>
      </c>
    </row>
    <row r="44" spans="1:8" ht="21.6" customHeight="1" x14ac:dyDescent="0.45">
      <c r="A44" s="138"/>
      <c r="B44" s="17"/>
      <c r="C44" s="17">
        <v>220</v>
      </c>
      <c r="D44" s="17">
        <f t="shared" si="1"/>
        <v>27705583</v>
      </c>
      <c r="E44" s="25" t="s">
        <v>155</v>
      </c>
    </row>
    <row r="45" spans="1:8" ht="21.6" customHeight="1" x14ac:dyDescent="0.45">
      <c r="A45" s="138"/>
      <c r="B45" s="49"/>
      <c r="C45" s="49">
        <v>169448</v>
      </c>
      <c r="D45" s="49">
        <f t="shared" si="1"/>
        <v>27536135</v>
      </c>
      <c r="E45" s="51" t="s">
        <v>174</v>
      </c>
    </row>
    <row r="46" spans="1:8" ht="21.6" customHeight="1" x14ac:dyDescent="0.45">
      <c r="A46" s="138"/>
      <c r="B46" s="49"/>
      <c r="C46" s="49">
        <v>390253</v>
      </c>
      <c r="D46" s="49">
        <f t="shared" si="1"/>
        <v>27145882</v>
      </c>
      <c r="E46" s="51" t="s">
        <v>175</v>
      </c>
    </row>
    <row r="47" spans="1:8" ht="21.6" customHeight="1" x14ac:dyDescent="0.45">
      <c r="A47" s="138"/>
      <c r="B47" s="17"/>
      <c r="C47" s="17">
        <v>220</v>
      </c>
      <c r="D47" s="17">
        <f t="shared" si="1"/>
        <v>27145662</v>
      </c>
      <c r="E47" s="25" t="s">
        <v>155</v>
      </c>
    </row>
    <row r="48" spans="1:8" ht="21.6" customHeight="1" x14ac:dyDescent="0.45">
      <c r="A48" s="138"/>
      <c r="B48" s="49"/>
      <c r="C48" s="49">
        <v>161700</v>
      </c>
      <c r="D48" s="49">
        <f t="shared" si="1"/>
        <v>26983962</v>
      </c>
      <c r="E48" s="51" t="s">
        <v>176</v>
      </c>
    </row>
    <row r="49" spans="1:5" ht="21.6" customHeight="1" x14ac:dyDescent="0.45">
      <c r="A49" s="138"/>
      <c r="B49" s="17"/>
      <c r="C49" s="17">
        <v>220</v>
      </c>
      <c r="D49" s="17">
        <f t="shared" si="1"/>
        <v>26983742</v>
      </c>
      <c r="E49" s="25" t="s">
        <v>155</v>
      </c>
    </row>
    <row r="50" spans="1:5" ht="21.6" customHeight="1" x14ac:dyDescent="0.45">
      <c r="A50" s="138"/>
      <c r="B50" s="49"/>
      <c r="C50" s="49">
        <v>172973</v>
      </c>
      <c r="D50" s="49">
        <f t="shared" si="1"/>
        <v>26810769</v>
      </c>
      <c r="E50" s="51" t="s">
        <v>177</v>
      </c>
    </row>
    <row r="51" spans="1:5" ht="21.6" customHeight="1" x14ac:dyDescent="0.45">
      <c r="A51" s="138"/>
      <c r="B51" s="17"/>
      <c r="C51" s="17">
        <v>220</v>
      </c>
      <c r="D51" s="17">
        <f t="shared" si="1"/>
        <v>26810549</v>
      </c>
      <c r="E51" s="25" t="s">
        <v>155</v>
      </c>
    </row>
    <row r="52" spans="1:5" ht="21.6" customHeight="1" x14ac:dyDescent="0.45">
      <c r="A52" s="138"/>
      <c r="B52" s="49"/>
      <c r="C52" s="49">
        <v>564960</v>
      </c>
      <c r="D52" s="49">
        <f t="shared" si="1"/>
        <v>26245589</v>
      </c>
      <c r="E52" s="51" t="s">
        <v>178</v>
      </c>
    </row>
    <row r="53" spans="1:5" ht="21.6" customHeight="1" x14ac:dyDescent="0.45">
      <c r="A53" s="138"/>
      <c r="B53" s="17"/>
      <c r="C53" s="17">
        <v>220</v>
      </c>
      <c r="D53" s="17">
        <f t="shared" si="1"/>
        <v>26245369</v>
      </c>
      <c r="E53" s="25" t="s">
        <v>155</v>
      </c>
    </row>
    <row r="54" spans="1:5" ht="21.6" customHeight="1" x14ac:dyDescent="0.45">
      <c r="A54" s="138"/>
      <c r="B54" s="49"/>
      <c r="C54" s="49">
        <v>517291</v>
      </c>
      <c r="D54" s="49">
        <f t="shared" si="1"/>
        <v>25728078</v>
      </c>
      <c r="E54" s="51" t="s">
        <v>179</v>
      </c>
    </row>
    <row r="55" spans="1:5" ht="21.6" customHeight="1" thickBot="1" x14ac:dyDescent="0.5">
      <c r="A55" s="139"/>
      <c r="B55" s="54"/>
      <c r="C55" s="54">
        <v>372403</v>
      </c>
      <c r="D55" s="54">
        <f t="shared" si="1"/>
        <v>25355675</v>
      </c>
      <c r="E55" s="55" t="s">
        <v>191</v>
      </c>
    </row>
    <row r="56" spans="1:5" ht="21.6" customHeight="1" x14ac:dyDescent="0.45">
      <c r="A56" s="137">
        <v>45556</v>
      </c>
      <c r="B56" s="56"/>
      <c r="C56" s="56">
        <v>1139424</v>
      </c>
      <c r="D56" s="56">
        <f t="shared" si="1"/>
        <v>24216251</v>
      </c>
      <c r="E56" s="57" t="s">
        <v>180</v>
      </c>
    </row>
    <row r="57" spans="1:5" ht="21.6" customHeight="1" x14ac:dyDescent="0.45">
      <c r="A57" s="138"/>
      <c r="B57" s="17"/>
      <c r="C57" s="17">
        <v>220</v>
      </c>
      <c r="D57" s="17">
        <f t="shared" si="1"/>
        <v>24216031</v>
      </c>
      <c r="E57" s="25" t="s">
        <v>155</v>
      </c>
    </row>
    <row r="58" spans="1:5" ht="21.6" customHeight="1" x14ac:dyDescent="0.45">
      <c r="A58" s="138"/>
      <c r="B58" s="49"/>
      <c r="C58" s="49">
        <v>1365320</v>
      </c>
      <c r="D58" s="49">
        <f t="shared" si="1"/>
        <v>22850711</v>
      </c>
      <c r="E58" s="51" t="s">
        <v>181</v>
      </c>
    </row>
    <row r="59" spans="1:5" ht="21.6" customHeight="1" x14ac:dyDescent="0.45">
      <c r="A59" s="138"/>
      <c r="B59" s="17"/>
      <c r="C59" s="17">
        <v>220</v>
      </c>
      <c r="D59" s="17">
        <f t="shared" si="1"/>
        <v>22850491</v>
      </c>
      <c r="E59" s="25" t="s">
        <v>155</v>
      </c>
    </row>
    <row r="60" spans="1:5" ht="21.6" customHeight="1" x14ac:dyDescent="0.45">
      <c r="A60" s="138"/>
      <c r="B60" s="49"/>
      <c r="C60" s="49">
        <v>1545872</v>
      </c>
      <c r="D60" s="49">
        <f t="shared" si="1"/>
        <v>21304619</v>
      </c>
      <c r="E60" s="51" t="s">
        <v>182</v>
      </c>
    </row>
    <row r="61" spans="1:5" ht="21.6" customHeight="1" x14ac:dyDescent="0.45">
      <c r="A61" s="138"/>
      <c r="B61" s="17"/>
      <c r="C61" s="17">
        <v>220</v>
      </c>
      <c r="D61" s="17">
        <f t="shared" si="1"/>
        <v>21304399</v>
      </c>
      <c r="E61" s="25" t="s">
        <v>155</v>
      </c>
    </row>
    <row r="62" spans="1:5" ht="21.6" customHeight="1" x14ac:dyDescent="0.45">
      <c r="A62" s="138"/>
      <c r="B62" s="49"/>
      <c r="C62" s="49">
        <v>1873080</v>
      </c>
      <c r="D62" s="49">
        <f t="shared" si="1"/>
        <v>19431319</v>
      </c>
      <c r="E62" s="51" t="s">
        <v>183</v>
      </c>
    </row>
    <row r="63" spans="1:5" ht="21.6" customHeight="1" x14ac:dyDescent="0.45">
      <c r="A63" s="138"/>
      <c r="B63" s="17"/>
      <c r="C63" s="17">
        <v>220</v>
      </c>
      <c r="D63" s="17">
        <f t="shared" si="1"/>
        <v>19431099</v>
      </c>
      <c r="E63" s="25" t="s">
        <v>155</v>
      </c>
    </row>
    <row r="64" spans="1:5" ht="21.6" customHeight="1" x14ac:dyDescent="0.45">
      <c r="A64" s="138"/>
      <c r="B64" s="49"/>
      <c r="C64" s="49">
        <v>1228112</v>
      </c>
      <c r="D64" s="49">
        <f>D63-C65</f>
        <v>19430879</v>
      </c>
      <c r="E64" s="51" t="s">
        <v>184</v>
      </c>
    </row>
    <row r="65" spans="1:8" ht="21.6" customHeight="1" x14ac:dyDescent="0.45">
      <c r="A65" s="138"/>
      <c r="B65" s="17"/>
      <c r="C65" s="17">
        <v>220</v>
      </c>
      <c r="D65" s="17">
        <f t="shared" ref="D65:D71" si="2">D64-C65</f>
        <v>19430659</v>
      </c>
      <c r="E65" s="25" t="s">
        <v>155</v>
      </c>
    </row>
    <row r="66" spans="1:8" ht="21.6" customHeight="1" x14ac:dyDescent="0.45">
      <c r="A66" s="138"/>
      <c r="B66" s="49"/>
      <c r="C66" s="49">
        <v>164736</v>
      </c>
      <c r="D66" s="49">
        <f t="shared" si="2"/>
        <v>19265923</v>
      </c>
      <c r="E66" s="51" t="s">
        <v>185</v>
      </c>
    </row>
    <row r="67" spans="1:8" ht="21.6" customHeight="1" x14ac:dyDescent="0.45">
      <c r="A67" s="138"/>
      <c r="B67" s="17"/>
      <c r="C67" s="17">
        <v>220</v>
      </c>
      <c r="D67" s="17">
        <f t="shared" si="2"/>
        <v>19265703</v>
      </c>
      <c r="E67" s="25" t="s">
        <v>155</v>
      </c>
    </row>
    <row r="68" spans="1:8" ht="21.6" customHeight="1" x14ac:dyDescent="0.45">
      <c r="A68" s="138"/>
      <c r="B68" s="49"/>
      <c r="C68" s="49">
        <v>337861</v>
      </c>
      <c r="D68" s="49">
        <f t="shared" si="2"/>
        <v>18927842</v>
      </c>
      <c r="E68" s="51" t="s">
        <v>186</v>
      </c>
    </row>
    <row r="69" spans="1:8" ht="21.6" customHeight="1" x14ac:dyDescent="0.45">
      <c r="A69" s="138"/>
      <c r="B69" s="17"/>
      <c r="C69" s="17">
        <v>220</v>
      </c>
      <c r="D69" s="17">
        <f t="shared" si="2"/>
        <v>18927622</v>
      </c>
      <c r="E69" s="25" t="s">
        <v>155</v>
      </c>
    </row>
    <row r="70" spans="1:8" ht="21.6" customHeight="1" x14ac:dyDescent="0.45">
      <c r="A70" s="138"/>
      <c r="B70" s="49"/>
      <c r="C70" s="49">
        <v>1151812</v>
      </c>
      <c r="D70" s="49">
        <f t="shared" si="2"/>
        <v>17775810</v>
      </c>
      <c r="E70" s="53" t="s">
        <v>187</v>
      </c>
    </row>
    <row r="71" spans="1:8" ht="21.6" customHeight="1" thickBot="1" x14ac:dyDescent="0.5">
      <c r="A71" s="138"/>
      <c r="B71" s="17"/>
      <c r="C71" s="17">
        <v>220</v>
      </c>
      <c r="D71" s="17">
        <f t="shared" si="2"/>
        <v>17775590</v>
      </c>
      <c r="E71" s="25" t="s">
        <v>155</v>
      </c>
    </row>
    <row r="72" spans="1:8" ht="21.6" customHeight="1" thickBot="1" x14ac:dyDescent="0.5">
      <c r="A72" s="139"/>
      <c r="B72" s="26"/>
      <c r="C72" s="26">
        <v>0</v>
      </c>
      <c r="D72" s="26">
        <v>0</v>
      </c>
      <c r="E72" s="27"/>
      <c r="F72" s="140">
        <f>C38+C39+C40+C41+C42+C43+C44+C45+C46+C47+C48+C49+C50+C51+C52+C53+C54+C55+C56+C57+C58+C59+C60+C61+C62+C63+C64+C65+C66+C67+C68+C69+C70+C71</f>
        <v>14242836</v>
      </c>
      <c r="G72" s="141"/>
      <c r="H72" s="142"/>
    </row>
    <row r="73" spans="1:8" ht="21.6" customHeight="1" thickBot="1" x14ac:dyDescent="0.5">
      <c r="A73" s="29"/>
      <c r="B73" s="30" t="s">
        <v>147</v>
      </c>
      <c r="C73" s="30" t="s">
        <v>148</v>
      </c>
      <c r="D73" s="30" t="s">
        <v>149</v>
      </c>
      <c r="E73" s="59" t="s">
        <v>150</v>
      </c>
    </row>
    <row r="74" spans="1:8" ht="21.6" customHeight="1" x14ac:dyDescent="0.45">
      <c r="A74" s="143">
        <v>45557</v>
      </c>
      <c r="B74" s="58"/>
      <c r="C74" s="52">
        <v>372403</v>
      </c>
      <c r="D74" s="52">
        <f>D71-C74</f>
        <v>17403187</v>
      </c>
      <c r="E74" s="53" t="s">
        <v>188</v>
      </c>
    </row>
    <row r="75" spans="1:8" ht="21.6" customHeight="1" x14ac:dyDescent="0.45">
      <c r="A75" s="143"/>
      <c r="B75" s="39"/>
      <c r="C75" s="39">
        <v>220</v>
      </c>
      <c r="D75" s="17">
        <f t="shared" ref="D75:D101" si="3">D74-C75</f>
        <v>17402967</v>
      </c>
      <c r="E75" s="40" t="s">
        <v>155</v>
      </c>
    </row>
    <row r="76" spans="1:8" ht="21.6" customHeight="1" x14ac:dyDescent="0.45">
      <c r="A76" s="143"/>
      <c r="B76" s="39"/>
      <c r="C76" s="49">
        <v>640204</v>
      </c>
      <c r="D76" s="49">
        <f t="shared" si="3"/>
        <v>16762763</v>
      </c>
      <c r="E76" s="51" t="s">
        <v>189</v>
      </c>
    </row>
    <row r="77" spans="1:8" ht="21.6" customHeight="1" x14ac:dyDescent="0.45">
      <c r="A77" s="143"/>
      <c r="B77" s="39"/>
      <c r="C77" s="39">
        <v>220</v>
      </c>
      <c r="D77" s="17">
        <f t="shared" si="3"/>
        <v>16762543</v>
      </c>
      <c r="E77" s="40" t="s">
        <v>155</v>
      </c>
    </row>
    <row r="78" spans="1:8" ht="21.6" customHeight="1" x14ac:dyDescent="0.45">
      <c r="A78" s="143"/>
      <c r="B78" s="39"/>
      <c r="C78" s="49">
        <v>180147</v>
      </c>
      <c r="D78" s="49">
        <f t="shared" si="3"/>
        <v>16582396</v>
      </c>
      <c r="E78" s="51" t="s">
        <v>190</v>
      </c>
    </row>
    <row r="79" spans="1:8" ht="21.6" customHeight="1" thickBot="1" x14ac:dyDescent="0.5">
      <c r="A79" s="144"/>
      <c r="B79" s="41"/>
      <c r="C79" s="41">
        <v>220</v>
      </c>
      <c r="D79" s="26">
        <f t="shared" si="3"/>
        <v>16582176</v>
      </c>
      <c r="E79" s="42" t="s">
        <v>155</v>
      </c>
    </row>
    <row r="80" spans="1:8" ht="21.6" customHeight="1" x14ac:dyDescent="0.45">
      <c r="A80" s="137">
        <v>45558</v>
      </c>
      <c r="B80" s="22"/>
      <c r="C80" s="56">
        <v>346038</v>
      </c>
      <c r="D80" s="56">
        <f t="shared" si="3"/>
        <v>16236138</v>
      </c>
      <c r="E80" s="57" t="s">
        <v>192</v>
      </c>
    </row>
    <row r="81" spans="1:5" ht="21.6" customHeight="1" x14ac:dyDescent="0.45">
      <c r="A81" s="145"/>
      <c r="B81" s="17"/>
      <c r="C81" s="17">
        <v>220</v>
      </c>
      <c r="D81" s="17">
        <f t="shared" si="3"/>
        <v>16235918</v>
      </c>
      <c r="E81" s="25" t="s">
        <v>155</v>
      </c>
    </row>
    <row r="82" spans="1:5" ht="21.6" customHeight="1" x14ac:dyDescent="0.45">
      <c r="A82" s="145"/>
      <c r="B82" s="17"/>
      <c r="C82" s="52">
        <v>3312965</v>
      </c>
      <c r="D82" s="49">
        <f t="shared" si="3"/>
        <v>12922953</v>
      </c>
      <c r="E82" s="53" t="s">
        <v>193</v>
      </c>
    </row>
    <row r="83" spans="1:5" ht="21.6" customHeight="1" x14ac:dyDescent="0.45">
      <c r="A83" s="145"/>
      <c r="B83" s="17"/>
      <c r="C83" s="17">
        <v>220</v>
      </c>
      <c r="D83" s="17">
        <f t="shared" si="3"/>
        <v>12922733</v>
      </c>
      <c r="E83" s="25" t="s">
        <v>155</v>
      </c>
    </row>
    <row r="84" spans="1:5" ht="21.6" customHeight="1" x14ac:dyDescent="0.45">
      <c r="A84" s="145"/>
      <c r="B84" s="17"/>
      <c r="C84" s="49">
        <v>402887</v>
      </c>
      <c r="D84" s="49">
        <f t="shared" si="3"/>
        <v>12519846</v>
      </c>
      <c r="E84" s="51" t="s">
        <v>194</v>
      </c>
    </row>
    <row r="85" spans="1:5" ht="21.6" customHeight="1" x14ac:dyDescent="0.45">
      <c r="A85" s="145"/>
      <c r="B85" s="17"/>
      <c r="C85" s="49">
        <v>247170</v>
      </c>
      <c r="D85" s="49">
        <f t="shared" si="3"/>
        <v>12272676</v>
      </c>
      <c r="E85" s="51" t="s">
        <v>195</v>
      </c>
    </row>
    <row r="86" spans="1:5" ht="21.6" customHeight="1" x14ac:dyDescent="0.45">
      <c r="A86" s="145"/>
      <c r="B86" s="17"/>
      <c r="C86" s="17">
        <v>220</v>
      </c>
      <c r="D86" s="17">
        <f t="shared" si="3"/>
        <v>12272456</v>
      </c>
      <c r="E86" s="25" t="s">
        <v>155</v>
      </c>
    </row>
    <row r="87" spans="1:5" ht="21.6" customHeight="1" x14ac:dyDescent="0.45">
      <c r="A87" s="145"/>
      <c r="B87" s="17"/>
      <c r="C87" s="49">
        <v>830491</v>
      </c>
      <c r="D87" s="49">
        <f t="shared" si="3"/>
        <v>11441965</v>
      </c>
      <c r="E87" s="51" t="s">
        <v>196</v>
      </c>
    </row>
    <row r="88" spans="1:5" ht="21.6" customHeight="1" x14ac:dyDescent="0.45">
      <c r="A88" s="145"/>
      <c r="B88" s="17"/>
      <c r="C88" s="17">
        <v>220</v>
      </c>
      <c r="D88" s="17">
        <f t="shared" si="3"/>
        <v>11441745</v>
      </c>
      <c r="E88" s="25" t="s">
        <v>155</v>
      </c>
    </row>
    <row r="89" spans="1:5" ht="21.6" customHeight="1" x14ac:dyDescent="0.45">
      <c r="A89" s="145"/>
      <c r="B89" s="17"/>
      <c r="C89" s="49">
        <v>171310</v>
      </c>
      <c r="D89" s="49">
        <f t="shared" si="3"/>
        <v>11270435</v>
      </c>
      <c r="E89" s="51" t="s">
        <v>197</v>
      </c>
    </row>
    <row r="90" spans="1:5" ht="21.6" customHeight="1" x14ac:dyDescent="0.45">
      <c r="A90" s="145"/>
      <c r="B90" s="17"/>
      <c r="C90" s="17">
        <v>220</v>
      </c>
      <c r="D90" s="17">
        <f t="shared" si="3"/>
        <v>11270215</v>
      </c>
      <c r="E90" s="25" t="s">
        <v>155</v>
      </c>
    </row>
    <row r="91" spans="1:5" ht="21.6" customHeight="1" x14ac:dyDescent="0.45">
      <c r="A91" s="145"/>
      <c r="B91" s="17"/>
      <c r="C91" s="49">
        <v>207622</v>
      </c>
      <c r="D91" s="49">
        <f t="shared" si="3"/>
        <v>11062593</v>
      </c>
      <c r="E91" s="51" t="s">
        <v>198</v>
      </c>
    </row>
    <row r="92" spans="1:5" ht="21.6" customHeight="1" x14ac:dyDescent="0.45">
      <c r="A92" s="145"/>
      <c r="B92" s="17"/>
      <c r="C92" s="17">
        <v>220</v>
      </c>
      <c r="D92" s="17">
        <f t="shared" si="3"/>
        <v>11062373</v>
      </c>
      <c r="E92" s="25" t="s">
        <v>155</v>
      </c>
    </row>
    <row r="93" spans="1:5" ht="21.6" customHeight="1" x14ac:dyDescent="0.45">
      <c r="A93" s="145"/>
      <c r="B93" s="17"/>
      <c r="C93" s="49">
        <v>581229</v>
      </c>
      <c r="D93" s="49">
        <f t="shared" si="3"/>
        <v>10481144</v>
      </c>
      <c r="E93" s="51" t="s">
        <v>199</v>
      </c>
    </row>
    <row r="94" spans="1:5" ht="21.6" customHeight="1" x14ac:dyDescent="0.45">
      <c r="A94" s="145"/>
      <c r="B94" s="17"/>
      <c r="C94" s="17">
        <v>220</v>
      </c>
      <c r="D94" s="17">
        <f t="shared" si="3"/>
        <v>10480924</v>
      </c>
      <c r="E94" s="25" t="s">
        <v>155</v>
      </c>
    </row>
    <row r="95" spans="1:5" ht="21.6" customHeight="1" x14ac:dyDescent="0.45">
      <c r="A95" s="145"/>
      <c r="B95" s="17"/>
      <c r="C95" s="49">
        <v>539053</v>
      </c>
      <c r="D95" s="49">
        <f t="shared" si="3"/>
        <v>9941871</v>
      </c>
      <c r="E95" s="51" t="s">
        <v>200</v>
      </c>
    </row>
    <row r="96" spans="1:5" ht="21.6" customHeight="1" x14ac:dyDescent="0.45">
      <c r="A96" s="145"/>
      <c r="B96" s="17"/>
      <c r="C96" s="17">
        <v>220</v>
      </c>
      <c r="D96" s="17">
        <f t="shared" si="3"/>
        <v>9941651</v>
      </c>
      <c r="E96" s="25" t="s">
        <v>155</v>
      </c>
    </row>
    <row r="97" spans="1:8" ht="21.6" customHeight="1" x14ac:dyDescent="0.45">
      <c r="A97" s="145"/>
      <c r="B97" s="17"/>
      <c r="C97" s="49">
        <v>529494</v>
      </c>
      <c r="D97" s="49">
        <f t="shared" si="3"/>
        <v>9412157</v>
      </c>
      <c r="E97" s="51" t="s">
        <v>201</v>
      </c>
    </row>
    <row r="98" spans="1:8" ht="21.6" customHeight="1" x14ac:dyDescent="0.45">
      <c r="A98" s="145"/>
      <c r="B98" s="17"/>
      <c r="C98" s="17">
        <v>220</v>
      </c>
      <c r="D98" s="17">
        <f t="shared" si="3"/>
        <v>9411937</v>
      </c>
      <c r="E98" s="25" t="s">
        <v>155</v>
      </c>
    </row>
    <row r="99" spans="1:8" ht="21.6" customHeight="1" x14ac:dyDescent="0.45">
      <c r="A99" s="145"/>
      <c r="B99" s="17"/>
      <c r="C99" s="49">
        <v>348920</v>
      </c>
      <c r="D99" s="49">
        <f t="shared" si="3"/>
        <v>9063017</v>
      </c>
      <c r="E99" s="51" t="s">
        <v>202</v>
      </c>
    </row>
    <row r="100" spans="1:8" ht="21.6" customHeight="1" x14ac:dyDescent="0.45">
      <c r="A100" s="145"/>
      <c r="B100" s="17"/>
      <c r="C100" s="17">
        <v>220</v>
      </c>
      <c r="D100" s="17">
        <f t="shared" si="3"/>
        <v>9062797</v>
      </c>
      <c r="E100" s="25" t="s">
        <v>155</v>
      </c>
    </row>
    <row r="101" spans="1:8" ht="21.6" customHeight="1" x14ac:dyDescent="0.45">
      <c r="A101" s="145"/>
      <c r="B101" s="17"/>
      <c r="C101" s="49">
        <v>190344</v>
      </c>
      <c r="D101" s="49">
        <f t="shared" si="3"/>
        <v>8872453</v>
      </c>
      <c r="E101" s="51" t="s">
        <v>43</v>
      </c>
    </row>
    <row r="102" spans="1:8" ht="21.6" customHeight="1" thickBot="1" x14ac:dyDescent="0.5">
      <c r="A102" s="146"/>
      <c r="B102" s="26"/>
      <c r="C102" s="26">
        <v>220</v>
      </c>
      <c r="D102" s="26">
        <f>D101-C102</f>
        <v>8872233</v>
      </c>
      <c r="E102" s="27" t="s">
        <v>155</v>
      </c>
    </row>
    <row r="103" spans="1:8" ht="21.6" customHeight="1" thickBot="1" x14ac:dyDescent="0.5">
      <c r="A103" s="48"/>
      <c r="B103" s="21"/>
      <c r="C103" s="21">
        <v>8705351</v>
      </c>
      <c r="D103" s="21">
        <f>D102-C103</f>
        <v>166882</v>
      </c>
      <c r="E103" s="36" t="s">
        <v>203</v>
      </c>
    </row>
    <row r="104" spans="1:8" ht="21.6" customHeight="1" thickBot="1" x14ac:dyDescent="0.5">
      <c r="A104" s="35"/>
      <c r="B104" s="26"/>
      <c r="C104" s="26">
        <v>220</v>
      </c>
      <c r="D104" s="26">
        <f>D103-C104</f>
        <v>166662</v>
      </c>
      <c r="E104" s="60"/>
      <c r="F104" s="140">
        <f>C74+C75+C76+C77+C78+C79+C80+C81+C82+C83+C84+C85+C86+C87+C88+C89+C90+C91+C92+C93+C94+C95+C96+C97+C98+C99+C100+C101+C102+C103+C104</f>
        <v>17608928</v>
      </c>
      <c r="G104" s="141"/>
      <c r="H104" s="142"/>
    </row>
    <row r="105" spans="1:8" ht="21.6" customHeight="1" x14ac:dyDescent="0.45">
      <c r="C105" s="15">
        <f>SUM(C22:C104)</f>
        <v>36398191</v>
      </c>
    </row>
    <row r="106" spans="1:8" ht="21.6" customHeight="1" thickBot="1" x14ac:dyDescent="0.5">
      <c r="B106" s="15" t="s">
        <v>206</v>
      </c>
      <c r="C106" s="15">
        <f>C23+C25+C27+C30+C32+C34+C36+C40+C42+C44+C47+C49+C51+C53+C57+C59+C61+C63+C65+C67+C69+C71+C75+C77+C79+C81+C83+C86+C88+C90+C92+C94+C96+C98+C100+C102+C104</f>
        <v>8140</v>
      </c>
      <c r="F106" s="127" t="s">
        <v>205</v>
      </c>
      <c r="G106" s="127"/>
      <c r="H106" s="127"/>
    </row>
    <row r="107" spans="1:8" ht="21.6" customHeight="1" x14ac:dyDescent="0.45">
      <c r="C107" s="15">
        <f>C105-C106</f>
        <v>36390051</v>
      </c>
      <c r="F107" s="128">
        <f>F104+F72+F36</f>
        <v>36398191</v>
      </c>
      <c r="G107" s="129"/>
      <c r="H107" s="130"/>
    </row>
    <row r="108" spans="1:8" ht="21.6" customHeight="1" thickBot="1" x14ac:dyDescent="0.5">
      <c r="F108" s="131"/>
      <c r="G108" s="132"/>
      <c r="H108" s="133"/>
    </row>
  </sheetData>
  <mergeCells count="15">
    <mergeCell ref="I20:J21"/>
    <mergeCell ref="F107:H108"/>
    <mergeCell ref="E2:E6"/>
    <mergeCell ref="A74:A79"/>
    <mergeCell ref="A80:A102"/>
    <mergeCell ref="F104:H104"/>
    <mergeCell ref="F106:H106"/>
    <mergeCell ref="A2:A21"/>
    <mergeCell ref="F21:H21"/>
    <mergeCell ref="A22:A36"/>
    <mergeCell ref="F36:H36"/>
    <mergeCell ref="A38:A55"/>
    <mergeCell ref="A56:A72"/>
    <mergeCell ref="F72:H72"/>
    <mergeCell ref="G20:H20"/>
  </mergeCells>
  <phoneticPr fontId="1"/>
  <pageMargins left="0.26" right="0.16" top="0.36" bottom="0.1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B3BE3-8313-4E57-9B22-5F9DF315FE78}">
  <dimension ref="A1:K108"/>
  <sheetViews>
    <sheetView topLeftCell="A28" workbookViewId="0">
      <selection activeCell="K10" sqref="K10"/>
    </sheetView>
  </sheetViews>
  <sheetFormatPr defaultRowHeight="21.6" customHeight="1" x14ac:dyDescent="0.45"/>
  <cols>
    <col min="1" max="1" width="8.19921875" style="14" customWidth="1"/>
    <col min="2" max="4" width="18.19921875" style="15" customWidth="1"/>
    <col min="5" max="5" width="29.09765625" style="16" customWidth="1"/>
    <col min="6" max="16384" width="8.796875" style="14"/>
  </cols>
  <sheetData>
    <row r="1" spans="1:5" ht="21.6" customHeight="1" thickBot="1" x14ac:dyDescent="0.5">
      <c r="A1" s="18"/>
      <c r="B1" s="19" t="s">
        <v>147</v>
      </c>
      <c r="C1" s="19" t="s">
        <v>148</v>
      </c>
      <c r="D1" s="19" t="s">
        <v>149</v>
      </c>
      <c r="E1" s="20" t="s">
        <v>150</v>
      </c>
    </row>
    <row r="2" spans="1:5" ht="21.6" customHeight="1" x14ac:dyDescent="0.45">
      <c r="A2" s="137">
        <v>45554</v>
      </c>
      <c r="B2" s="22">
        <v>1396039</v>
      </c>
      <c r="C2" s="22">
        <v>1396039</v>
      </c>
      <c r="D2" s="22">
        <f>B2-C2</f>
        <v>0</v>
      </c>
      <c r="E2" s="23" t="s">
        <v>151</v>
      </c>
    </row>
    <row r="3" spans="1:5" ht="21.6" customHeight="1" x14ac:dyDescent="0.45">
      <c r="A3" s="138"/>
      <c r="B3" s="17">
        <v>1733828</v>
      </c>
      <c r="C3" s="17">
        <v>1733828</v>
      </c>
      <c r="D3" s="17">
        <f t="shared" ref="D3:D10" si="0">D2+B3-C3</f>
        <v>0</v>
      </c>
      <c r="E3" s="24" t="s">
        <v>151</v>
      </c>
    </row>
    <row r="4" spans="1:5" ht="21.6" customHeight="1" x14ac:dyDescent="0.45">
      <c r="A4" s="138"/>
      <c r="B4" s="17">
        <v>3954939</v>
      </c>
      <c r="C4" s="17">
        <v>3954939</v>
      </c>
      <c r="D4" s="17">
        <f t="shared" si="0"/>
        <v>0</v>
      </c>
      <c r="E4" s="24" t="s">
        <v>151</v>
      </c>
    </row>
    <row r="5" spans="1:5" ht="21.6" customHeight="1" x14ac:dyDescent="0.45">
      <c r="A5" s="138"/>
      <c r="B5" s="17">
        <v>988710</v>
      </c>
      <c r="C5" s="17">
        <v>988710</v>
      </c>
      <c r="D5" s="17">
        <f t="shared" si="0"/>
        <v>0</v>
      </c>
      <c r="E5" s="24" t="s">
        <v>151</v>
      </c>
    </row>
    <row r="6" spans="1:5" ht="21.6" customHeight="1" x14ac:dyDescent="0.45">
      <c r="A6" s="138"/>
      <c r="B6" s="17">
        <v>1122964</v>
      </c>
      <c r="C6" s="17">
        <v>1122964</v>
      </c>
      <c r="D6" s="17">
        <f t="shared" si="0"/>
        <v>0</v>
      </c>
      <c r="E6" s="24" t="s">
        <v>151</v>
      </c>
    </row>
    <row r="7" spans="1:5" ht="21.6" customHeight="1" x14ac:dyDescent="0.45">
      <c r="A7" s="138"/>
      <c r="B7" s="17">
        <v>35971679</v>
      </c>
      <c r="C7" s="17"/>
      <c r="D7" s="17">
        <f t="shared" si="0"/>
        <v>35971679</v>
      </c>
      <c r="E7" s="24" t="s">
        <v>152</v>
      </c>
    </row>
    <row r="8" spans="1:5" ht="21.6" customHeight="1" x14ac:dyDescent="0.45">
      <c r="A8" s="138"/>
      <c r="B8" s="17">
        <v>5000000</v>
      </c>
      <c r="C8" s="17"/>
      <c r="D8" s="17">
        <f t="shared" si="0"/>
        <v>40971679</v>
      </c>
      <c r="E8" s="24" t="s">
        <v>153</v>
      </c>
    </row>
    <row r="9" spans="1:5" ht="21.6" customHeight="1" x14ac:dyDescent="0.45">
      <c r="A9" s="138"/>
      <c r="B9" s="17"/>
      <c r="C9" s="17">
        <v>3278440</v>
      </c>
      <c r="D9" s="17">
        <f t="shared" si="0"/>
        <v>37693239</v>
      </c>
      <c r="E9" s="24" t="s">
        <v>154</v>
      </c>
    </row>
    <row r="10" spans="1:5" ht="21.6" customHeight="1" x14ac:dyDescent="0.45">
      <c r="A10" s="138"/>
      <c r="B10" s="17"/>
      <c r="C10" s="17">
        <v>220</v>
      </c>
      <c r="D10" s="17">
        <f t="shared" si="0"/>
        <v>37693019</v>
      </c>
      <c r="E10" s="24" t="s">
        <v>155</v>
      </c>
    </row>
    <row r="11" spans="1:5" ht="21.6" customHeight="1" x14ac:dyDescent="0.45">
      <c r="A11" s="138"/>
      <c r="B11" s="17"/>
      <c r="C11" s="17">
        <v>760848</v>
      </c>
      <c r="D11" s="17">
        <f t="shared" ref="D11:D18" si="1">D10+B11-C11</f>
        <v>36932171</v>
      </c>
      <c r="E11" s="24" t="s">
        <v>156</v>
      </c>
    </row>
    <row r="12" spans="1:5" ht="21.6" customHeight="1" x14ac:dyDescent="0.45">
      <c r="A12" s="138"/>
      <c r="B12" s="17"/>
      <c r="C12" s="17">
        <v>220</v>
      </c>
      <c r="D12" s="17">
        <f t="shared" si="1"/>
        <v>36931951</v>
      </c>
      <c r="E12" s="24" t="s">
        <v>155</v>
      </c>
    </row>
    <row r="13" spans="1:5" ht="21.6" customHeight="1" x14ac:dyDescent="0.45">
      <c r="A13" s="138"/>
      <c r="B13" s="17"/>
      <c r="C13" s="17">
        <v>257400</v>
      </c>
      <c r="D13" s="17">
        <f t="shared" si="1"/>
        <v>36674551</v>
      </c>
      <c r="E13" s="24" t="s">
        <v>157</v>
      </c>
    </row>
    <row r="14" spans="1:5" ht="21.6" customHeight="1" x14ac:dyDescent="0.45">
      <c r="A14" s="138"/>
      <c r="B14" s="17"/>
      <c r="C14" s="17">
        <v>220</v>
      </c>
      <c r="D14" s="17">
        <f t="shared" si="1"/>
        <v>36674331</v>
      </c>
      <c r="E14" s="25" t="s">
        <v>155</v>
      </c>
    </row>
    <row r="15" spans="1:5" ht="21.6" customHeight="1" x14ac:dyDescent="0.45">
      <c r="A15" s="138"/>
      <c r="B15" s="17"/>
      <c r="C15" s="17">
        <v>350060</v>
      </c>
      <c r="D15" s="17">
        <f t="shared" si="1"/>
        <v>36324271</v>
      </c>
      <c r="E15" s="25" t="s">
        <v>158</v>
      </c>
    </row>
    <row r="16" spans="1:5" ht="21.6" customHeight="1" x14ac:dyDescent="0.45">
      <c r="A16" s="138"/>
      <c r="B16" s="17"/>
      <c r="C16" s="17">
        <v>220</v>
      </c>
      <c r="D16" s="17">
        <f t="shared" si="1"/>
        <v>36324051</v>
      </c>
      <c r="E16" s="25" t="s">
        <v>155</v>
      </c>
    </row>
    <row r="17" spans="1:8" ht="21.6" customHeight="1" x14ac:dyDescent="0.45">
      <c r="A17" s="138"/>
      <c r="B17" s="17"/>
      <c r="C17" s="17">
        <v>90000</v>
      </c>
      <c r="D17" s="17">
        <f t="shared" si="1"/>
        <v>36234051</v>
      </c>
      <c r="E17" s="25" t="s">
        <v>159</v>
      </c>
    </row>
    <row r="18" spans="1:8" ht="21.6" customHeight="1" x14ac:dyDescent="0.45">
      <c r="A18" s="138"/>
      <c r="B18" s="17"/>
      <c r="C18" s="17">
        <v>107470</v>
      </c>
      <c r="D18" s="17">
        <f t="shared" si="1"/>
        <v>36126581</v>
      </c>
      <c r="E18" s="25" t="s">
        <v>160</v>
      </c>
    </row>
    <row r="19" spans="1:8" ht="21.6" customHeight="1" x14ac:dyDescent="0.45">
      <c r="A19" s="138"/>
      <c r="B19" s="17"/>
      <c r="C19" s="17">
        <v>220</v>
      </c>
      <c r="D19" s="17">
        <f t="shared" ref="D19:D27" si="2">D18+B19-C19</f>
        <v>36126361</v>
      </c>
      <c r="E19" s="25" t="s">
        <v>155</v>
      </c>
    </row>
    <row r="20" spans="1:8" ht="21.6" customHeight="1" thickBot="1" x14ac:dyDescent="0.5">
      <c r="A20" s="138"/>
      <c r="B20" s="17"/>
      <c r="C20" s="17">
        <v>789950</v>
      </c>
      <c r="D20" s="17">
        <f t="shared" si="2"/>
        <v>35336411</v>
      </c>
      <c r="E20" s="25" t="s">
        <v>161</v>
      </c>
    </row>
    <row r="21" spans="1:8" ht="21.6" customHeight="1" thickBot="1" x14ac:dyDescent="0.5">
      <c r="A21" s="139"/>
      <c r="B21" s="26"/>
      <c r="C21" s="26">
        <v>220</v>
      </c>
      <c r="D21" s="26">
        <f t="shared" si="2"/>
        <v>35336191</v>
      </c>
      <c r="E21" s="27" t="s">
        <v>155</v>
      </c>
      <c r="F21" s="140">
        <f>C9+C10+C11+C12+C13+C14+C15+C16+C17+C18+C19+C20+C21</f>
        <v>5635488</v>
      </c>
      <c r="G21" s="141"/>
      <c r="H21" s="142"/>
    </row>
    <row r="22" spans="1:8" ht="21.6" customHeight="1" x14ac:dyDescent="0.45">
      <c r="A22" s="137">
        <v>45555</v>
      </c>
      <c r="B22" s="22"/>
      <c r="C22" s="44">
        <v>607288</v>
      </c>
      <c r="D22" s="22">
        <f t="shared" si="2"/>
        <v>34728903</v>
      </c>
      <c r="E22" s="28" t="s">
        <v>162</v>
      </c>
    </row>
    <row r="23" spans="1:8" ht="21.6" customHeight="1" x14ac:dyDescent="0.45">
      <c r="A23" s="138"/>
      <c r="B23" s="17"/>
      <c r="C23" s="17">
        <v>220</v>
      </c>
      <c r="D23" s="17">
        <f t="shared" si="2"/>
        <v>34728683</v>
      </c>
      <c r="E23" s="25" t="s">
        <v>155</v>
      </c>
    </row>
    <row r="24" spans="1:8" ht="21.6" customHeight="1" x14ac:dyDescent="0.45">
      <c r="A24" s="138"/>
      <c r="B24" s="17"/>
      <c r="C24" s="45">
        <v>170940</v>
      </c>
      <c r="D24" s="17">
        <f t="shared" si="2"/>
        <v>34557743</v>
      </c>
      <c r="E24" s="25" t="s">
        <v>163</v>
      </c>
    </row>
    <row r="25" spans="1:8" ht="21.6" customHeight="1" x14ac:dyDescent="0.45">
      <c r="A25" s="138"/>
      <c r="B25" s="17"/>
      <c r="C25" s="17">
        <v>220</v>
      </c>
      <c r="D25" s="17">
        <f t="shared" si="2"/>
        <v>34557523</v>
      </c>
      <c r="E25" s="25" t="s">
        <v>155</v>
      </c>
    </row>
    <row r="26" spans="1:8" ht="21.6" customHeight="1" x14ac:dyDescent="0.45">
      <c r="A26" s="138"/>
      <c r="B26" s="17"/>
      <c r="C26" s="45">
        <v>880541</v>
      </c>
      <c r="D26" s="17">
        <f t="shared" si="2"/>
        <v>33676982</v>
      </c>
      <c r="E26" s="25" t="s">
        <v>164</v>
      </c>
    </row>
    <row r="27" spans="1:8" ht="21.6" customHeight="1" x14ac:dyDescent="0.45">
      <c r="A27" s="138"/>
      <c r="B27" s="17"/>
      <c r="C27" s="17">
        <v>220</v>
      </c>
      <c r="D27" s="17">
        <f t="shared" si="2"/>
        <v>33676762</v>
      </c>
      <c r="E27" s="25" t="s">
        <v>155</v>
      </c>
    </row>
    <row r="28" spans="1:8" ht="21.6" customHeight="1" x14ac:dyDescent="0.45">
      <c r="A28" s="138"/>
      <c r="B28" s="17"/>
      <c r="C28" s="45">
        <v>517409</v>
      </c>
      <c r="D28" s="17">
        <f t="shared" ref="D28:D69" si="3">D27+B28-C28</f>
        <v>33159353</v>
      </c>
      <c r="E28" s="25" t="s">
        <v>165</v>
      </c>
    </row>
    <row r="29" spans="1:8" ht="21.6" customHeight="1" x14ac:dyDescent="0.45">
      <c r="A29" s="138"/>
      <c r="B29" s="17"/>
      <c r="C29" s="45">
        <v>690664</v>
      </c>
      <c r="D29" s="17">
        <f t="shared" si="3"/>
        <v>32468689</v>
      </c>
      <c r="E29" s="25" t="s">
        <v>166</v>
      </c>
    </row>
    <row r="30" spans="1:8" ht="21.6" customHeight="1" x14ac:dyDescent="0.45">
      <c r="A30" s="138"/>
      <c r="B30" s="17"/>
      <c r="C30" s="17">
        <v>220</v>
      </c>
      <c r="D30" s="17">
        <f t="shared" si="3"/>
        <v>32468469</v>
      </c>
      <c r="E30" s="25" t="s">
        <v>155</v>
      </c>
    </row>
    <row r="31" spans="1:8" ht="21.6" customHeight="1" x14ac:dyDescent="0.45">
      <c r="A31" s="138"/>
      <c r="B31" s="17"/>
      <c r="C31" s="45">
        <v>936892</v>
      </c>
      <c r="D31" s="17">
        <f t="shared" si="3"/>
        <v>31531577</v>
      </c>
      <c r="E31" s="25" t="s">
        <v>167</v>
      </c>
    </row>
    <row r="32" spans="1:8" ht="21.6" customHeight="1" x14ac:dyDescent="0.45">
      <c r="A32" s="138"/>
      <c r="B32" s="17"/>
      <c r="C32" s="17">
        <v>220</v>
      </c>
      <c r="D32" s="17">
        <f t="shared" si="3"/>
        <v>31531357</v>
      </c>
      <c r="E32" s="25" t="s">
        <v>155</v>
      </c>
    </row>
    <row r="33" spans="1:8" ht="21.6" customHeight="1" x14ac:dyDescent="0.45">
      <c r="A33" s="138"/>
      <c r="B33" s="17"/>
      <c r="C33" s="45">
        <v>533530</v>
      </c>
      <c r="D33" s="17">
        <f t="shared" si="3"/>
        <v>30997827</v>
      </c>
      <c r="E33" s="25" t="s">
        <v>168</v>
      </c>
    </row>
    <row r="34" spans="1:8" ht="21.6" customHeight="1" x14ac:dyDescent="0.45">
      <c r="A34" s="138"/>
      <c r="B34" s="17"/>
      <c r="C34" s="17">
        <v>220</v>
      </c>
      <c r="D34" s="17">
        <f t="shared" si="3"/>
        <v>30997607</v>
      </c>
      <c r="E34" s="25" t="s">
        <v>155</v>
      </c>
    </row>
    <row r="35" spans="1:8" ht="21.6" customHeight="1" thickBot="1" x14ac:dyDescent="0.5">
      <c r="A35" s="138"/>
      <c r="B35" s="17"/>
      <c r="C35" s="45">
        <v>207623</v>
      </c>
      <c r="D35" s="17">
        <f t="shared" si="3"/>
        <v>30789984</v>
      </c>
      <c r="E35" s="25" t="s">
        <v>169</v>
      </c>
    </row>
    <row r="36" spans="1:8" ht="21.6" customHeight="1" thickBot="1" x14ac:dyDescent="0.5">
      <c r="A36" s="139"/>
      <c r="B36" s="26"/>
      <c r="C36" s="26">
        <v>220</v>
      </c>
      <c r="D36" s="26">
        <f t="shared" si="3"/>
        <v>30789764</v>
      </c>
      <c r="E36" s="27" t="s">
        <v>155</v>
      </c>
      <c r="F36" s="140">
        <f>C22+C23+C24+C25+C26+C27+C28+C29+C30+C31+C32+C33+C34+C35+C36</f>
        <v>4546427</v>
      </c>
      <c r="G36" s="141"/>
      <c r="H36" s="142"/>
    </row>
    <row r="37" spans="1:8" ht="21.6" customHeight="1" thickBot="1" x14ac:dyDescent="0.5">
      <c r="A37" s="29"/>
      <c r="B37" s="30" t="s">
        <v>147</v>
      </c>
      <c r="C37" s="30" t="s">
        <v>148</v>
      </c>
      <c r="D37" s="30" t="s">
        <v>149</v>
      </c>
      <c r="E37" s="31" t="s">
        <v>150</v>
      </c>
    </row>
    <row r="38" spans="1:8" ht="21.6" customHeight="1" x14ac:dyDescent="0.45">
      <c r="A38" s="137">
        <v>45555</v>
      </c>
      <c r="B38" s="22"/>
      <c r="C38" s="44">
        <v>1639855</v>
      </c>
      <c r="D38" s="22">
        <f>D36+B38-C38</f>
        <v>29149909</v>
      </c>
      <c r="E38" s="28" t="s">
        <v>170</v>
      </c>
    </row>
    <row r="39" spans="1:8" ht="21.6" customHeight="1" x14ac:dyDescent="0.45">
      <c r="A39" s="138"/>
      <c r="B39" s="17"/>
      <c r="C39" s="45">
        <v>198660</v>
      </c>
      <c r="D39" s="17">
        <f t="shared" si="3"/>
        <v>28951249</v>
      </c>
      <c r="E39" s="25" t="s">
        <v>171</v>
      </c>
    </row>
    <row r="40" spans="1:8" ht="21.6" customHeight="1" x14ac:dyDescent="0.45">
      <c r="A40" s="138"/>
      <c r="B40" s="17"/>
      <c r="C40" s="17">
        <v>220</v>
      </c>
      <c r="D40" s="17">
        <f t="shared" si="3"/>
        <v>28951029</v>
      </c>
      <c r="E40" s="25" t="s">
        <v>155</v>
      </c>
    </row>
    <row r="41" spans="1:8" ht="21.6" customHeight="1" x14ac:dyDescent="0.45">
      <c r="A41" s="138"/>
      <c r="B41" s="17"/>
      <c r="C41" s="45">
        <v>919472</v>
      </c>
      <c r="D41" s="17">
        <f t="shared" si="3"/>
        <v>28031557</v>
      </c>
      <c r="E41" s="25" t="s">
        <v>172</v>
      </c>
    </row>
    <row r="42" spans="1:8" ht="21.6" customHeight="1" x14ac:dyDescent="0.45">
      <c r="A42" s="138"/>
      <c r="B42" s="17"/>
      <c r="C42" s="17">
        <v>220</v>
      </c>
      <c r="D42" s="17">
        <f t="shared" si="3"/>
        <v>28031337</v>
      </c>
      <c r="E42" s="25" t="s">
        <v>155</v>
      </c>
    </row>
    <row r="43" spans="1:8" ht="21.6" customHeight="1" x14ac:dyDescent="0.45">
      <c r="A43" s="138"/>
      <c r="B43" s="17"/>
      <c r="C43" s="45">
        <v>326304</v>
      </c>
      <c r="D43" s="17">
        <f t="shared" si="3"/>
        <v>27705033</v>
      </c>
      <c r="E43" s="25" t="s">
        <v>173</v>
      </c>
    </row>
    <row r="44" spans="1:8" ht="21.6" customHeight="1" x14ac:dyDescent="0.45">
      <c r="A44" s="138"/>
      <c r="B44" s="17"/>
      <c r="C44" s="17">
        <v>220</v>
      </c>
      <c r="D44" s="17">
        <f t="shared" si="3"/>
        <v>27704813</v>
      </c>
      <c r="E44" s="25" t="s">
        <v>155</v>
      </c>
    </row>
    <row r="45" spans="1:8" ht="21.6" customHeight="1" x14ac:dyDescent="0.45">
      <c r="A45" s="138"/>
      <c r="B45" s="17"/>
      <c r="C45" s="45">
        <v>169448</v>
      </c>
      <c r="D45" s="17">
        <f t="shared" si="3"/>
        <v>27535365</v>
      </c>
      <c r="E45" s="25" t="s">
        <v>174</v>
      </c>
    </row>
    <row r="46" spans="1:8" ht="21.6" customHeight="1" x14ac:dyDescent="0.45">
      <c r="A46" s="138"/>
      <c r="B46" s="17"/>
      <c r="C46" s="45">
        <v>390253</v>
      </c>
      <c r="D46" s="17">
        <f t="shared" si="3"/>
        <v>27145112</v>
      </c>
      <c r="E46" s="25" t="s">
        <v>175</v>
      </c>
    </row>
    <row r="47" spans="1:8" ht="21.6" customHeight="1" x14ac:dyDescent="0.45">
      <c r="A47" s="138"/>
      <c r="B47" s="17"/>
      <c r="C47" s="17">
        <v>220</v>
      </c>
      <c r="D47" s="17">
        <f t="shared" si="3"/>
        <v>27144892</v>
      </c>
      <c r="E47" s="25" t="s">
        <v>155</v>
      </c>
    </row>
    <row r="48" spans="1:8" ht="21.6" customHeight="1" x14ac:dyDescent="0.45">
      <c r="A48" s="138"/>
      <c r="B48" s="17"/>
      <c r="C48" s="45">
        <v>161700</v>
      </c>
      <c r="D48" s="17">
        <f t="shared" si="3"/>
        <v>26983192</v>
      </c>
      <c r="E48" s="25" t="s">
        <v>176</v>
      </c>
    </row>
    <row r="49" spans="1:5" ht="21.6" customHeight="1" x14ac:dyDescent="0.45">
      <c r="A49" s="138"/>
      <c r="B49" s="17"/>
      <c r="C49" s="17">
        <v>220</v>
      </c>
      <c r="D49" s="17">
        <f t="shared" si="3"/>
        <v>26982972</v>
      </c>
      <c r="E49" s="25" t="s">
        <v>155</v>
      </c>
    </row>
    <row r="50" spans="1:5" ht="21.6" customHeight="1" x14ac:dyDescent="0.45">
      <c r="A50" s="138"/>
      <c r="B50" s="17"/>
      <c r="C50" s="45">
        <v>172973</v>
      </c>
      <c r="D50" s="17">
        <f t="shared" si="3"/>
        <v>26809999</v>
      </c>
      <c r="E50" s="25" t="s">
        <v>177</v>
      </c>
    </row>
    <row r="51" spans="1:5" ht="21.6" customHeight="1" x14ac:dyDescent="0.45">
      <c r="A51" s="138"/>
      <c r="B51" s="17"/>
      <c r="C51" s="17">
        <v>220</v>
      </c>
      <c r="D51" s="17">
        <f t="shared" si="3"/>
        <v>26809779</v>
      </c>
      <c r="E51" s="25" t="s">
        <v>155</v>
      </c>
    </row>
    <row r="52" spans="1:5" ht="21.6" customHeight="1" x14ac:dyDescent="0.45">
      <c r="A52" s="138"/>
      <c r="B52" s="17"/>
      <c r="C52" s="17">
        <v>564960</v>
      </c>
      <c r="D52" s="17">
        <f t="shared" si="3"/>
        <v>26244819</v>
      </c>
      <c r="E52" s="25" t="s">
        <v>178</v>
      </c>
    </row>
    <row r="53" spans="1:5" ht="21.6" customHeight="1" x14ac:dyDescent="0.45">
      <c r="A53" s="138"/>
      <c r="B53" s="17"/>
      <c r="C53" s="17">
        <v>220</v>
      </c>
      <c r="D53" s="17">
        <f t="shared" si="3"/>
        <v>26244599</v>
      </c>
      <c r="E53" s="25" t="s">
        <v>155</v>
      </c>
    </row>
    <row r="54" spans="1:5" ht="21.6" customHeight="1" x14ac:dyDescent="0.45">
      <c r="A54" s="138"/>
      <c r="B54" s="17"/>
      <c r="C54" s="45">
        <v>517291</v>
      </c>
      <c r="D54" s="17">
        <f t="shared" si="3"/>
        <v>25727308</v>
      </c>
      <c r="E54" s="25" t="s">
        <v>179</v>
      </c>
    </row>
    <row r="55" spans="1:5" ht="21.6" customHeight="1" thickBot="1" x14ac:dyDescent="0.5">
      <c r="A55" s="139"/>
      <c r="B55" s="26"/>
      <c r="C55" s="46">
        <v>372403</v>
      </c>
      <c r="D55" s="26">
        <f t="shared" si="3"/>
        <v>25354905</v>
      </c>
      <c r="E55" s="27" t="s">
        <v>191</v>
      </c>
    </row>
    <row r="56" spans="1:5" ht="21.6" customHeight="1" x14ac:dyDescent="0.45">
      <c r="A56" s="137">
        <v>45556</v>
      </c>
      <c r="B56" s="22"/>
      <c r="C56" s="44">
        <v>1139424</v>
      </c>
      <c r="D56" s="22">
        <f t="shared" si="3"/>
        <v>24215481</v>
      </c>
      <c r="E56" s="28" t="s">
        <v>180</v>
      </c>
    </row>
    <row r="57" spans="1:5" ht="21.6" customHeight="1" x14ac:dyDescent="0.45">
      <c r="A57" s="138"/>
      <c r="B57" s="17"/>
      <c r="C57" s="17">
        <v>220</v>
      </c>
      <c r="D57" s="17">
        <f t="shared" si="3"/>
        <v>24215261</v>
      </c>
      <c r="E57" s="25" t="s">
        <v>155</v>
      </c>
    </row>
    <row r="58" spans="1:5" ht="21.6" customHeight="1" x14ac:dyDescent="0.45">
      <c r="A58" s="138"/>
      <c r="B58" s="17"/>
      <c r="C58" s="45">
        <v>1365320</v>
      </c>
      <c r="D58" s="17">
        <f t="shared" si="3"/>
        <v>22849941</v>
      </c>
      <c r="E58" s="25" t="s">
        <v>181</v>
      </c>
    </row>
    <row r="59" spans="1:5" ht="21.6" customHeight="1" x14ac:dyDescent="0.45">
      <c r="A59" s="138"/>
      <c r="B59" s="17"/>
      <c r="C59" s="17">
        <v>220</v>
      </c>
      <c r="D59" s="17">
        <f t="shared" si="3"/>
        <v>22849721</v>
      </c>
      <c r="E59" s="25" t="s">
        <v>155</v>
      </c>
    </row>
    <row r="60" spans="1:5" ht="21.6" customHeight="1" x14ac:dyDescent="0.45">
      <c r="A60" s="138"/>
      <c r="B60" s="17"/>
      <c r="C60" s="45">
        <v>1545872</v>
      </c>
      <c r="D60" s="17">
        <f t="shared" si="3"/>
        <v>21303849</v>
      </c>
      <c r="E60" s="25" t="s">
        <v>182</v>
      </c>
    </row>
    <row r="61" spans="1:5" ht="21.6" customHeight="1" x14ac:dyDescent="0.45">
      <c r="A61" s="138"/>
      <c r="B61" s="17"/>
      <c r="C61" s="17">
        <v>220</v>
      </c>
      <c r="D61" s="17">
        <f t="shared" si="3"/>
        <v>21303629</v>
      </c>
      <c r="E61" s="25" t="s">
        <v>155</v>
      </c>
    </row>
    <row r="62" spans="1:5" ht="21.6" customHeight="1" x14ac:dyDescent="0.45">
      <c r="A62" s="138"/>
      <c r="B62" s="17"/>
      <c r="C62" s="45">
        <v>1873080</v>
      </c>
      <c r="D62" s="17">
        <f t="shared" si="3"/>
        <v>19430549</v>
      </c>
      <c r="E62" s="25" t="s">
        <v>183</v>
      </c>
    </row>
    <row r="63" spans="1:5" ht="21.6" customHeight="1" x14ac:dyDescent="0.45">
      <c r="A63" s="138"/>
      <c r="B63" s="17"/>
      <c r="C63" s="17">
        <v>220</v>
      </c>
      <c r="D63" s="17">
        <f t="shared" si="3"/>
        <v>19430329</v>
      </c>
      <c r="E63" s="25" t="s">
        <v>155</v>
      </c>
    </row>
    <row r="64" spans="1:5" ht="21.6" customHeight="1" x14ac:dyDescent="0.45">
      <c r="A64" s="138"/>
      <c r="B64" s="17"/>
      <c r="C64" s="45">
        <v>1228112</v>
      </c>
      <c r="D64" s="17">
        <f>D63+B64-C64</f>
        <v>18202217</v>
      </c>
      <c r="E64" s="25" t="s">
        <v>184</v>
      </c>
    </row>
    <row r="65" spans="1:8" ht="21.6" customHeight="1" x14ac:dyDescent="0.45">
      <c r="A65" s="138"/>
      <c r="B65" s="17"/>
      <c r="C65" s="17">
        <v>220</v>
      </c>
      <c r="D65" s="17">
        <f t="shared" si="3"/>
        <v>18201997</v>
      </c>
      <c r="E65" s="25" t="s">
        <v>155</v>
      </c>
    </row>
    <row r="66" spans="1:8" ht="21.6" customHeight="1" x14ac:dyDescent="0.45">
      <c r="A66" s="138"/>
      <c r="B66" s="17"/>
      <c r="C66" s="45">
        <v>164736</v>
      </c>
      <c r="D66" s="17">
        <f t="shared" si="3"/>
        <v>18037261</v>
      </c>
      <c r="E66" s="25" t="s">
        <v>185</v>
      </c>
    </row>
    <row r="67" spans="1:8" ht="21.6" customHeight="1" x14ac:dyDescent="0.45">
      <c r="A67" s="138"/>
      <c r="B67" s="17"/>
      <c r="C67" s="17">
        <v>220</v>
      </c>
      <c r="D67" s="17">
        <f t="shared" si="3"/>
        <v>18037041</v>
      </c>
      <c r="E67" s="25" t="s">
        <v>155</v>
      </c>
    </row>
    <row r="68" spans="1:8" ht="21.6" customHeight="1" x14ac:dyDescent="0.45">
      <c r="A68" s="138"/>
      <c r="B68" s="17"/>
      <c r="C68" s="45">
        <v>337861</v>
      </c>
      <c r="D68" s="17">
        <f t="shared" si="3"/>
        <v>17699180</v>
      </c>
      <c r="E68" s="25" t="s">
        <v>186</v>
      </c>
    </row>
    <row r="69" spans="1:8" ht="21.6" customHeight="1" x14ac:dyDescent="0.45">
      <c r="A69" s="138"/>
      <c r="B69" s="17"/>
      <c r="C69" s="17">
        <v>220</v>
      </c>
      <c r="D69" s="17">
        <f t="shared" si="3"/>
        <v>17698960</v>
      </c>
      <c r="E69" s="25" t="s">
        <v>155</v>
      </c>
    </row>
    <row r="70" spans="1:8" ht="21.6" customHeight="1" x14ac:dyDescent="0.45">
      <c r="A70" s="138"/>
      <c r="B70" s="17"/>
      <c r="C70" s="45">
        <v>1151812</v>
      </c>
      <c r="D70" s="17">
        <f t="shared" ref="D70:D72" si="4">D69+B70-C70</f>
        <v>16547148</v>
      </c>
      <c r="E70" s="36" t="s">
        <v>187</v>
      </c>
    </row>
    <row r="71" spans="1:8" ht="21.6" customHeight="1" thickBot="1" x14ac:dyDescent="0.5">
      <c r="A71" s="138"/>
      <c r="B71" s="17"/>
      <c r="C71" s="17">
        <v>220</v>
      </c>
      <c r="D71" s="17">
        <f t="shared" si="4"/>
        <v>16546928</v>
      </c>
      <c r="E71" s="25" t="s">
        <v>155</v>
      </c>
    </row>
    <row r="72" spans="1:8" ht="21.6" customHeight="1" thickBot="1" x14ac:dyDescent="0.5">
      <c r="A72" s="139"/>
      <c r="B72" s="26"/>
      <c r="C72" s="26">
        <v>0</v>
      </c>
      <c r="D72" s="26">
        <f t="shared" si="4"/>
        <v>16546928</v>
      </c>
      <c r="E72" s="27"/>
      <c r="F72" s="140">
        <f>C38+C39+C40+C41+C42+C43+C44+C45+C46+C47+C48+C49+C50+C51+C52+C53+C54+C55+C56+C57+C58+C59+C60+C61+C62+C63+C64+C65+C66+C67+C68+C69+C70+C71</f>
        <v>14242836</v>
      </c>
      <c r="G72" s="141"/>
      <c r="H72" s="142"/>
    </row>
    <row r="73" spans="1:8" ht="21.6" customHeight="1" thickBot="1" x14ac:dyDescent="0.5">
      <c r="A73" s="32"/>
      <c r="B73" s="33" t="s">
        <v>147</v>
      </c>
      <c r="C73" s="30" t="s">
        <v>148</v>
      </c>
      <c r="D73" s="33" t="s">
        <v>149</v>
      </c>
      <c r="E73" s="34" t="s">
        <v>150</v>
      </c>
    </row>
    <row r="74" spans="1:8" ht="21.6" customHeight="1" x14ac:dyDescent="0.45">
      <c r="A74" s="160">
        <v>45557</v>
      </c>
      <c r="B74" s="37"/>
      <c r="C74" s="44">
        <v>372403</v>
      </c>
      <c r="D74" s="37">
        <f>D72+B74-C74</f>
        <v>16174525</v>
      </c>
      <c r="E74" s="38" t="s">
        <v>188</v>
      </c>
    </row>
    <row r="75" spans="1:8" ht="21.6" customHeight="1" x14ac:dyDescent="0.45">
      <c r="A75" s="143"/>
      <c r="B75" s="39"/>
      <c r="C75" s="39">
        <v>220</v>
      </c>
      <c r="D75" s="39">
        <f>D74+B75-C75</f>
        <v>16174305</v>
      </c>
      <c r="E75" s="40" t="s">
        <v>155</v>
      </c>
    </row>
    <row r="76" spans="1:8" ht="21.6" customHeight="1" x14ac:dyDescent="0.45">
      <c r="A76" s="143"/>
      <c r="B76" s="39"/>
      <c r="C76" s="45">
        <v>640204</v>
      </c>
      <c r="D76" s="39">
        <f t="shared" ref="D76:D102" si="5">D75+B76-C76</f>
        <v>15534101</v>
      </c>
      <c r="E76" s="40" t="s">
        <v>189</v>
      </c>
    </row>
    <row r="77" spans="1:8" ht="21.6" customHeight="1" x14ac:dyDescent="0.45">
      <c r="A77" s="143"/>
      <c r="B77" s="39"/>
      <c r="C77" s="39">
        <v>220</v>
      </c>
      <c r="D77" s="39">
        <f t="shared" si="5"/>
        <v>15533881</v>
      </c>
      <c r="E77" s="40" t="s">
        <v>155</v>
      </c>
    </row>
    <row r="78" spans="1:8" ht="21.6" customHeight="1" x14ac:dyDescent="0.45">
      <c r="A78" s="143"/>
      <c r="B78" s="39"/>
      <c r="C78" s="45">
        <v>180147</v>
      </c>
      <c r="D78" s="39">
        <f t="shared" si="5"/>
        <v>15353734</v>
      </c>
      <c r="E78" s="40" t="s">
        <v>190</v>
      </c>
    </row>
    <row r="79" spans="1:8" ht="21.6" customHeight="1" thickBot="1" x14ac:dyDescent="0.5">
      <c r="A79" s="144"/>
      <c r="B79" s="41"/>
      <c r="C79" s="41">
        <v>220</v>
      </c>
      <c r="D79" s="41">
        <f t="shared" si="5"/>
        <v>15353514</v>
      </c>
      <c r="E79" s="42" t="s">
        <v>155</v>
      </c>
    </row>
    <row r="80" spans="1:8" ht="21.6" customHeight="1" x14ac:dyDescent="0.45">
      <c r="A80" s="137">
        <v>45558</v>
      </c>
      <c r="B80" s="22"/>
      <c r="C80" s="44">
        <v>346038</v>
      </c>
      <c r="D80" s="22">
        <f>D79+B80-C80</f>
        <v>15007476</v>
      </c>
      <c r="E80" s="28" t="s">
        <v>192</v>
      </c>
    </row>
    <row r="81" spans="1:5" ht="21.6" customHeight="1" x14ac:dyDescent="0.45">
      <c r="A81" s="145"/>
      <c r="B81" s="17"/>
      <c r="C81" s="17">
        <v>220</v>
      </c>
      <c r="D81" s="17">
        <f t="shared" si="5"/>
        <v>15007256</v>
      </c>
      <c r="E81" s="25" t="s">
        <v>155</v>
      </c>
    </row>
    <row r="82" spans="1:5" ht="21.6" customHeight="1" x14ac:dyDescent="0.45">
      <c r="A82" s="145"/>
      <c r="B82" s="17"/>
      <c r="C82" s="47">
        <v>3312955</v>
      </c>
      <c r="D82" s="21">
        <f t="shared" si="5"/>
        <v>11694301</v>
      </c>
      <c r="E82" s="36" t="s">
        <v>193</v>
      </c>
    </row>
    <row r="83" spans="1:5" ht="21.6" customHeight="1" x14ac:dyDescent="0.45">
      <c r="A83" s="145"/>
      <c r="B83" s="17"/>
      <c r="C83" s="17">
        <v>220</v>
      </c>
      <c r="D83" s="17">
        <f t="shared" si="5"/>
        <v>11694081</v>
      </c>
      <c r="E83" s="25" t="s">
        <v>155</v>
      </c>
    </row>
    <row r="84" spans="1:5" ht="21.6" customHeight="1" x14ac:dyDescent="0.45">
      <c r="A84" s="145"/>
      <c r="B84" s="17"/>
      <c r="C84" s="45">
        <v>402887</v>
      </c>
      <c r="D84" s="17">
        <f t="shared" si="5"/>
        <v>11291194</v>
      </c>
      <c r="E84" s="25" t="s">
        <v>194</v>
      </c>
    </row>
    <row r="85" spans="1:5" ht="21.6" customHeight="1" x14ac:dyDescent="0.45">
      <c r="A85" s="145"/>
      <c r="B85" s="17"/>
      <c r="C85" s="45">
        <v>247170</v>
      </c>
      <c r="D85" s="17">
        <f t="shared" si="5"/>
        <v>11044024</v>
      </c>
      <c r="E85" s="25" t="s">
        <v>195</v>
      </c>
    </row>
    <row r="86" spans="1:5" ht="21.6" customHeight="1" x14ac:dyDescent="0.45">
      <c r="A86" s="145"/>
      <c r="B86" s="17"/>
      <c r="C86" s="17">
        <v>220</v>
      </c>
      <c r="D86" s="17">
        <f t="shared" si="5"/>
        <v>11043804</v>
      </c>
      <c r="E86" s="25" t="s">
        <v>155</v>
      </c>
    </row>
    <row r="87" spans="1:5" ht="21.6" customHeight="1" x14ac:dyDescent="0.45">
      <c r="A87" s="145"/>
      <c r="B87" s="17"/>
      <c r="C87" s="45">
        <v>830491</v>
      </c>
      <c r="D87" s="17">
        <f t="shared" si="5"/>
        <v>10213313</v>
      </c>
      <c r="E87" s="25" t="s">
        <v>196</v>
      </c>
    </row>
    <row r="88" spans="1:5" ht="21.6" customHeight="1" x14ac:dyDescent="0.45">
      <c r="A88" s="145"/>
      <c r="B88" s="17"/>
      <c r="C88" s="17">
        <v>220</v>
      </c>
      <c r="D88" s="17">
        <f t="shared" si="5"/>
        <v>10213093</v>
      </c>
      <c r="E88" s="25" t="s">
        <v>155</v>
      </c>
    </row>
    <row r="89" spans="1:5" ht="21.6" customHeight="1" x14ac:dyDescent="0.45">
      <c r="A89" s="145"/>
      <c r="B89" s="17"/>
      <c r="C89" s="45">
        <v>171310</v>
      </c>
      <c r="D89" s="17">
        <f t="shared" si="5"/>
        <v>10041783</v>
      </c>
      <c r="E89" s="25" t="s">
        <v>197</v>
      </c>
    </row>
    <row r="90" spans="1:5" ht="21.6" customHeight="1" x14ac:dyDescent="0.45">
      <c r="A90" s="145"/>
      <c r="B90" s="17"/>
      <c r="C90" s="17">
        <v>220</v>
      </c>
      <c r="D90" s="17">
        <f t="shared" si="5"/>
        <v>10041563</v>
      </c>
      <c r="E90" s="25" t="s">
        <v>155</v>
      </c>
    </row>
    <row r="91" spans="1:5" ht="21.6" customHeight="1" x14ac:dyDescent="0.45">
      <c r="A91" s="145"/>
      <c r="B91" s="17"/>
      <c r="C91" s="45">
        <v>207622</v>
      </c>
      <c r="D91" s="17">
        <f t="shared" si="5"/>
        <v>9833941</v>
      </c>
      <c r="E91" s="25" t="s">
        <v>198</v>
      </c>
    </row>
    <row r="92" spans="1:5" ht="21.6" customHeight="1" x14ac:dyDescent="0.45">
      <c r="A92" s="145"/>
      <c r="B92" s="17"/>
      <c r="C92" s="17">
        <v>220</v>
      </c>
      <c r="D92" s="17">
        <f t="shared" si="5"/>
        <v>9833721</v>
      </c>
      <c r="E92" s="25" t="s">
        <v>155</v>
      </c>
    </row>
    <row r="93" spans="1:5" ht="21.6" customHeight="1" x14ac:dyDescent="0.45">
      <c r="A93" s="145"/>
      <c r="B93" s="17"/>
      <c r="C93" s="45">
        <v>581229</v>
      </c>
      <c r="D93" s="17">
        <f t="shared" si="5"/>
        <v>9252492</v>
      </c>
      <c r="E93" s="25" t="s">
        <v>199</v>
      </c>
    </row>
    <row r="94" spans="1:5" ht="21.6" customHeight="1" x14ac:dyDescent="0.45">
      <c r="A94" s="145"/>
      <c r="B94" s="17"/>
      <c r="C94" s="17">
        <v>220</v>
      </c>
      <c r="D94" s="17">
        <f t="shared" si="5"/>
        <v>9252272</v>
      </c>
      <c r="E94" s="25" t="s">
        <v>155</v>
      </c>
    </row>
    <row r="95" spans="1:5" ht="21.6" customHeight="1" x14ac:dyDescent="0.45">
      <c r="A95" s="145"/>
      <c r="B95" s="17"/>
      <c r="C95" s="45">
        <v>539053</v>
      </c>
      <c r="D95" s="17">
        <f t="shared" si="5"/>
        <v>8713219</v>
      </c>
      <c r="E95" s="25" t="s">
        <v>200</v>
      </c>
    </row>
    <row r="96" spans="1:5" ht="21.6" customHeight="1" x14ac:dyDescent="0.45">
      <c r="A96" s="145"/>
      <c r="B96" s="17"/>
      <c r="C96" s="17">
        <v>220</v>
      </c>
      <c r="D96" s="17">
        <f t="shared" si="5"/>
        <v>8712999</v>
      </c>
      <c r="E96" s="25" t="s">
        <v>155</v>
      </c>
    </row>
    <row r="97" spans="1:11" ht="21.6" customHeight="1" x14ac:dyDescent="0.45">
      <c r="A97" s="145"/>
      <c r="B97" s="17"/>
      <c r="C97" s="45">
        <v>529494</v>
      </c>
      <c r="D97" s="17">
        <f>D96+B97-C97</f>
        <v>8183505</v>
      </c>
      <c r="E97" s="25" t="s">
        <v>201</v>
      </c>
    </row>
    <row r="98" spans="1:11" ht="21.6" customHeight="1" x14ac:dyDescent="0.45">
      <c r="A98" s="145"/>
      <c r="B98" s="17"/>
      <c r="C98" s="17">
        <v>220</v>
      </c>
      <c r="D98" s="17">
        <f t="shared" si="5"/>
        <v>8183285</v>
      </c>
      <c r="E98" s="25" t="s">
        <v>155</v>
      </c>
    </row>
    <row r="99" spans="1:11" ht="21.6" customHeight="1" x14ac:dyDescent="0.45">
      <c r="A99" s="145"/>
      <c r="B99" s="17"/>
      <c r="C99" s="45">
        <v>348920</v>
      </c>
      <c r="D99" s="17">
        <f t="shared" si="5"/>
        <v>7834365</v>
      </c>
      <c r="E99" s="25" t="s">
        <v>202</v>
      </c>
    </row>
    <row r="100" spans="1:11" ht="21.6" customHeight="1" x14ac:dyDescent="0.45">
      <c r="A100" s="145"/>
      <c r="B100" s="17"/>
      <c r="C100" s="17">
        <v>220</v>
      </c>
      <c r="D100" s="17">
        <f t="shared" si="5"/>
        <v>7834145</v>
      </c>
      <c r="E100" s="25" t="s">
        <v>155</v>
      </c>
    </row>
    <row r="101" spans="1:11" ht="21.6" customHeight="1" x14ac:dyDescent="0.45">
      <c r="A101" s="145"/>
      <c r="B101" s="17"/>
      <c r="C101" s="45">
        <v>190344</v>
      </c>
      <c r="D101" s="17">
        <f>D100+B101-C101</f>
        <v>7643801</v>
      </c>
      <c r="E101" s="25" t="s">
        <v>43</v>
      </c>
    </row>
    <row r="102" spans="1:11" ht="21.6" customHeight="1" thickBot="1" x14ac:dyDescent="0.5">
      <c r="A102" s="146"/>
      <c r="B102" s="26"/>
      <c r="C102" s="26">
        <v>220</v>
      </c>
      <c r="D102" s="26">
        <f t="shared" si="5"/>
        <v>7643581</v>
      </c>
      <c r="E102" s="27" t="s">
        <v>155</v>
      </c>
    </row>
    <row r="103" spans="1:11" ht="21.6" customHeight="1" thickBot="1" x14ac:dyDescent="0.5">
      <c r="A103" s="48"/>
      <c r="B103" s="21">
        <v>426502</v>
      </c>
      <c r="C103" s="21">
        <v>8705351</v>
      </c>
      <c r="D103" s="21">
        <f>D102+B103</f>
        <v>8070083</v>
      </c>
      <c r="E103" s="36" t="s">
        <v>203</v>
      </c>
    </row>
    <row r="104" spans="1:11" ht="21.6" customHeight="1" thickBot="1" x14ac:dyDescent="0.5">
      <c r="A104" s="35"/>
      <c r="B104" s="26"/>
      <c r="C104" s="26">
        <v>220</v>
      </c>
      <c r="D104" s="26">
        <f>D103+B104-C104</f>
        <v>8069863</v>
      </c>
      <c r="E104" s="43"/>
      <c r="F104" s="140">
        <f>C74+C75+C76+C77+C78+C79+C80+C81+C82+C83+C84+C85+C86+C87+C88+C89+C90+C91+C92+C93+C94+C95+C96+C97+C98+C99+C100+C101+C102+C103+C104</f>
        <v>17608918</v>
      </c>
      <c r="G104" s="141"/>
      <c r="H104" s="142"/>
    </row>
    <row r="106" spans="1:11" ht="21.6" customHeight="1" thickBot="1" x14ac:dyDescent="0.5">
      <c r="F106" s="127" t="s">
        <v>205</v>
      </c>
      <c r="G106" s="127"/>
      <c r="H106" s="127"/>
      <c r="I106" s="127" t="s">
        <v>204</v>
      </c>
      <c r="J106" s="127"/>
      <c r="K106" s="127"/>
    </row>
    <row r="107" spans="1:11" ht="21.6" customHeight="1" x14ac:dyDescent="0.45">
      <c r="F107" s="128">
        <f>F104+F72+F36</f>
        <v>36398181</v>
      </c>
      <c r="G107" s="155"/>
      <c r="H107" s="156"/>
      <c r="I107" s="128">
        <f>F107-B7</f>
        <v>426502</v>
      </c>
      <c r="J107" s="155"/>
      <c r="K107" s="156"/>
    </row>
    <row r="108" spans="1:11" ht="21.6" customHeight="1" thickBot="1" x14ac:dyDescent="0.5">
      <c r="F108" s="157"/>
      <c r="G108" s="158"/>
      <c r="H108" s="159"/>
      <c r="I108" s="157"/>
      <c r="J108" s="158"/>
      <c r="K108" s="159"/>
    </row>
  </sheetData>
  <mergeCells count="14">
    <mergeCell ref="I107:K108"/>
    <mergeCell ref="I106:K106"/>
    <mergeCell ref="F106:H106"/>
    <mergeCell ref="A2:A21"/>
    <mergeCell ref="A22:A36"/>
    <mergeCell ref="A38:A55"/>
    <mergeCell ref="A56:A72"/>
    <mergeCell ref="A74:A79"/>
    <mergeCell ref="A80:A102"/>
    <mergeCell ref="F21:H21"/>
    <mergeCell ref="F36:H36"/>
    <mergeCell ref="F72:H72"/>
    <mergeCell ref="F104:H104"/>
    <mergeCell ref="F107:H108"/>
  </mergeCells>
  <phoneticPr fontId="1"/>
  <pageMargins left="0.26" right="0.16" top="0.36" bottom="0.1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2024総計算</vt:lpstr>
      <vt:lpstr>Sheet1 (3)</vt:lpstr>
      <vt:lpstr>Sheet1 (4)</vt:lpstr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BVB2021-3</dc:creator>
  <cp:lastModifiedBy>keiko_4512@outlook.com</cp:lastModifiedBy>
  <cp:lastPrinted>2024-11-01T07:06:03Z</cp:lastPrinted>
  <dcterms:created xsi:type="dcterms:W3CDTF">2023-05-09T23:07:55Z</dcterms:created>
  <dcterms:modified xsi:type="dcterms:W3CDTF">2024-11-01T07:06:21Z</dcterms:modified>
</cp:coreProperties>
</file>