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\OneDrive\デスクトップ\発注書\"/>
    </mc:Choice>
  </mc:AlternateContent>
  <xr:revisionPtr revIDLastSave="0" documentId="13_ncr:1_{2490E316-1991-42D2-8097-A87C28D9ECF6}" xr6:coauthVersionLast="47" xr6:coauthVersionMax="47" xr10:uidLastSave="{00000000-0000-0000-0000-000000000000}"/>
  <bookViews>
    <workbookView xWindow="-108" yWindow="-108" windowWidth="23256" windowHeight="12456" activeTab="1" xr2:uid="{64210B10-9B7D-4393-9F44-82470C78BCA8}"/>
  </bookViews>
  <sheets>
    <sheet name="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X44" i="2" l="1"/>
  <c r="AX43" i="2"/>
  <c r="AW43" i="2"/>
  <c r="AV43" i="2"/>
  <c r="AP43" i="2"/>
  <c r="AQ43" i="2" s="1"/>
  <c r="AJ43" i="2"/>
  <c r="AK43" i="2" s="1"/>
  <c r="AE43" i="2"/>
  <c r="AD43" i="2"/>
  <c r="Y43" i="2"/>
  <c r="X43" i="2"/>
  <c r="R43" i="2"/>
  <c r="S43" i="2" s="1"/>
  <c r="L43" i="2"/>
  <c r="M43" i="2" s="1"/>
  <c r="F43" i="2"/>
  <c r="G43" i="2" s="1"/>
  <c r="AZ43" i="2" l="1"/>
  <c r="BA43" i="2" s="1"/>
  <c r="BB43" i="2" l="1"/>
  <c r="BC43" i="2" s="1"/>
  <c r="AD3" i="2" l="1"/>
  <c r="AE3" i="2" s="1"/>
  <c r="F55" i="1"/>
  <c r="G55" i="1" s="1"/>
  <c r="F489" i="1"/>
  <c r="G489" i="1" s="1"/>
  <c r="F309" i="1"/>
  <c r="G309" i="1" s="1"/>
  <c r="F56" i="1"/>
  <c r="G56" i="1" s="1"/>
  <c r="F57" i="1"/>
  <c r="G57" i="1" s="1"/>
  <c r="F23" i="1"/>
  <c r="G23" i="1" s="1"/>
  <c r="F11" i="1"/>
  <c r="G11" i="1" s="1"/>
  <c r="F24" i="1"/>
  <c r="G24" i="1" s="1"/>
  <c r="F22" i="1"/>
  <c r="G22" i="1" s="1"/>
  <c r="F7" i="1"/>
  <c r="G7" i="1" s="1"/>
  <c r="F157" i="1"/>
  <c r="AD44" i="2"/>
  <c r="AE44" i="2" s="1"/>
  <c r="AD42" i="2"/>
  <c r="AE42" i="2" s="1"/>
  <c r="AD41" i="2"/>
  <c r="AE41" i="2" s="1"/>
  <c r="AD40" i="2"/>
  <c r="AE40" i="2" s="1"/>
  <c r="AD39" i="2"/>
  <c r="AE39" i="2" s="1"/>
  <c r="AD38" i="2"/>
  <c r="AE38" i="2" s="1"/>
  <c r="AD37" i="2"/>
  <c r="AE37" i="2" s="1"/>
  <c r="AD36" i="2"/>
  <c r="AE36" i="2" s="1"/>
  <c r="AD35" i="2"/>
  <c r="AE35" i="2" s="1"/>
  <c r="AD34" i="2"/>
  <c r="AE34" i="2" s="1"/>
  <c r="AD33" i="2"/>
  <c r="AE33" i="2" s="1"/>
  <c r="AD32" i="2"/>
  <c r="AE32" i="2" s="1"/>
  <c r="AD31" i="2"/>
  <c r="AE31" i="2" s="1"/>
  <c r="AD30" i="2"/>
  <c r="AE30" i="2" s="1"/>
  <c r="AD29" i="2"/>
  <c r="AE29" i="2" s="1"/>
  <c r="AD28" i="2"/>
  <c r="AE28" i="2" s="1"/>
  <c r="AD27" i="2"/>
  <c r="AE27" i="2" s="1"/>
  <c r="AD26" i="2"/>
  <c r="AE26" i="2" s="1"/>
  <c r="AD25" i="2"/>
  <c r="AE25" i="2" s="1"/>
  <c r="AD24" i="2"/>
  <c r="AE24" i="2" s="1"/>
  <c r="AD23" i="2"/>
  <c r="AE23" i="2" s="1"/>
  <c r="AD22" i="2"/>
  <c r="AE22" i="2" s="1"/>
  <c r="AD21" i="2"/>
  <c r="AE21" i="2" s="1"/>
  <c r="AD20" i="2"/>
  <c r="AE20" i="2" s="1"/>
  <c r="AD19" i="2"/>
  <c r="AE19" i="2" s="1"/>
  <c r="AD18" i="2"/>
  <c r="AE18" i="2" s="1"/>
  <c r="AD17" i="2"/>
  <c r="AE17" i="2" s="1"/>
  <c r="AD16" i="2"/>
  <c r="AE16" i="2" s="1"/>
  <c r="AD15" i="2"/>
  <c r="AE15" i="2" s="1"/>
  <c r="AD14" i="2"/>
  <c r="AE14" i="2" s="1"/>
  <c r="AD13" i="2"/>
  <c r="AE13" i="2" s="1"/>
  <c r="AD12" i="2"/>
  <c r="AE12" i="2" s="1"/>
  <c r="AD11" i="2"/>
  <c r="AE11" i="2" s="1"/>
  <c r="AD10" i="2"/>
  <c r="AE10" i="2" s="1"/>
  <c r="AD9" i="2"/>
  <c r="AE9" i="2" s="1"/>
  <c r="AD8" i="2"/>
  <c r="AE8" i="2" s="1"/>
  <c r="AD7" i="2"/>
  <c r="AE7" i="2" s="1"/>
  <c r="AD6" i="2"/>
  <c r="AE6" i="2" s="1"/>
  <c r="AD5" i="2"/>
  <c r="AE5" i="2" s="1"/>
  <c r="AD4" i="2"/>
  <c r="AE4" i="2" s="1"/>
  <c r="AD2" i="2"/>
  <c r="AE2" i="2" s="1"/>
  <c r="F122" i="1" l="1"/>
  <c r="G122" i="1" s="1"/>
  <c r="G121" i="1"/>
  <c r="BC45" i="2" l="1"/>
  <c r="F42" i="2"/>
  <c r="G42" i="2" s="1"/>
  <c r="L42" i="2"/>
  <c r="M42" i="2" s="1"/>
  <c r="R42" i="2"/>
  <c r="S42" i="2" s="1"/>
  <c r="X42" i="2"/>
  <c r="Y42" i="2" s="1"/>
  <c r="AJ42" i="2"/>
  <c r="AK42" i="2" s="1"/>
  <c r="AP42" i="2"/>
  <c r="AQ42" i="2" s="1"/>
  <c r="AV42" i="2"/>
  <c r="AW42" i="2" s="1"/>
  <c r="F44" i="2"/>
  <c r="G44" i="2" s="1"/>
  <c r="L44" i="2"/>
  <c r="M44" i="2"/>
  <c r="R44" i="2"/>
  <c r="S44" i="2" s="1"/>
  <c r="X44" i="2"/>
  <c r="Y44" i="2" s="1"/>
  <c r="AJ44" i="2"/>
  <c r="AK44" i="2" s="1"/>
  <c r="AP44" i="2"/>
  <c r="AQ44" i="2"/>
  <c r="AV44" i="2"/>
  <c r="AW44" i="2" s="1"/>
  <c r="AJ39" i="2"/>
  <c r="AK39" i="2"/>
  <c r="AX34" i="2"/>
  <c r="F31" i="2"/>
  <c r="G31" i="2" s="1"/>
  <c r="L31" i="2"/>
  <c r="M31" i="2" s="1"/>
  <c r="R31" i="2"/>
  <c r="S31" i="2" s="1"/>
  <c r="X31" i="2"/>
  <c r="Y31" i="2"/>
  <c r="AJ31" i="2"/>
  <c r="AK31" i="2" s="1"/>
  <c r="AP31" i="2"/>
  <c r="AQ31" i="2" s="1"/>
  <c r="AV31" i="2"/>
  <c r="AW31" i="2" s="1"/>
  <c r="AX31" i="2"/>
  <c r="F32" i="2"/>
  <c r="G32" i="2" s="1"/>
  <c r="L32" i="2"/>
  <c r="M32" i="2" s="1"/>
  <c r="R32" i="2"/>
  <c r="S32" i="2" s="1"/>
  <c r="X32" i="2"/>
  <c r="Y32" i="2"/>
  <c r="AJ32" i="2"/>
  <c r="AK32" i="2" s="1"/>
  <c r="AP32" i="2"/>
  <c r="AQ32" i="2" s="1"/>
  <c r="AV32" i="2"/>
  <c r="AW32" i="2" s="1"/>
  <c r="AX32" i="2"/>
  <c r="F33" i="2"/>
  <c r="G33" i="2" s="1"/>
  <c r="L33" i="2"/>
  <c r="M33" i="2" s="1"/>
  <c r="R33" i="2"/>
  <c r="S33" i="2" s="1"/>
  <c r="X33" i="2"/>
  <c r="Y33" i="2" s="1"/>
  <c r="AJ33" i="2"/>
  <c r="AK33" i="2" s="1"/>
  <c r="AP33" i="2"/>
  <c r="AQ33" i="2" s="1"/>
  <c r="AV33" i="2"/>
  <c r="AW33" i="2" s="1"/>
  <c r="AX33" i="2"/>
  <c r="F34" i="2"/>
  <c r="G34" i="2" s="1"/>
  <c r="L34" i="2"/>
  <c r="M34" i="2" s="1"/>
  <c r="R34" i="2"/>
  <c r="S34" i="2" s="1"/>
  <c r="X34" i="2"/>
  <c r="Y34" i="2" s="1"/>
  <c r="AJ34" i="2"/>
  <c r="AK34" i="2" s="1"/>
  <c r="AP34" i="2"/>
  <c r="AQ34" i="2" s="1"/>
  <c r="AV34" i="2"/>
  <c r="AW34" i="2"/>
  <c r="F35" i="2"/>
  <c r="G35" i="2" s="1"/>
  <c r="L35" i="2"/>
  <c r="M35" i="2" s="1"/>
  <c r="R35" i="2"/>
  <c r="S35" i="2"/>
  <c r="X35" i="2"/>
  <c r="Y35" i="2" s="1"/>
  <c r="AJ35" i="2"/>
  <c r="AK35" i="2" s="1"/>
  <c r="AP35" i="2"/>
  <c r="AQ35" i="2" s="1"/>
  <c r="AV35" i="2"/>
  <c r="AW35" i="2" s="1"/>
  <c r="AX35" i="2"/>
  <c r="F36" i="2"/>
  <c r="G36" i="2" s="1"/>
  <c r="L36" i="2"/>
  <c r="M36" i="2" s="1"/>
  <c r="R36" i="2"/>
  <c r="S36" i="2" s="1"/>
  <c r="X36" i="2"/>
  <c r="Y36" i="2" s="1"/>
  <c r="AJ36" i="2"/>
  <c r="AK36" i="2" s="1"/>
  <c r="AP36" i="2"/>
  <c r="AQ36" i="2" s="1"/>
  <c r="AV36" i="2"/>
  <c r="AW36" i="2"/>
  <c r="AX36" i="2"/>
  <c r="F37" i="2"/>
  <c r="G37" i="2" s="1"/>
  <c r="L37" i="2"/>
  <c r="M37" i="2" s="1"/>
  <c r="R37" i="2"/>
  <c r="S37" i="2" s="1"/>
  <c r="X37" i="2"/>
  <c r="Y37" i="2" s="1"/>
  <c r="AJ37" i="2"/>
  <c r="AK37" i="2" s="1"/>
  <c r="AP37" i="2"/>
  <c r="AQ37" i="2" s="1"/>
  <c r="AV37" i="2"/>
  <c r="AW37" i="2"/>
  <c r="AX37" i="2"/>
  <c r="F38" i="2"/>
  <c r="G38" i="2" s="1"/>
  <c r="L38" i="2"/>
  <c r="M38" i="2" s="1"/>
  <c r="R38" i="2"/>
  <c r="S38" i="2" s="1"/>
  <c r="X38" i="2"/>
  <c r="Y38" i="2"/>
  <c r="AJ38" i="2"/>
  <c r="AK38" i="2" s="1"/>
  <c r="AP38" i="2"/>
  <c r="AQ38" i="2" s="1"/>
  <c r="AV38" i="2"/>
  <c r="AW38" i="2" s="1"/>
  <c r="AX38" i="2"/>
  <c r="F39" i="2"/>
  <c r="G39" i="2" s="1"/>
  <c r="L39" i="2"/>
  <c r="M39" i="2" s="1"/>
  <c r="R39" i="2"/>
  <c r="S39" i="2" s="1"/>
  <c r="X39" i="2"/>
  <c r="Y39" i="2" s="1"/>
  <c r="AP39" i="2"/>
  <c r="AQ39" i="2" s="1"/>
  <c r="AV39" i="2"/>
  <c r="AW39" i="2" s="1"/>
  <c r="AX39" i="2"/>
  <c r="F40" i="2"/>
  <c r="G40" i="2" s="1"/>
  <c r="L40" i="2"/>
  <c r="M40" i="2" s="1"/>
  <c r="R40" i="2"/>
  <c r="S40" i="2" s="1"/>
  <c r="X40" i="2"/>
  <c r="Y40" i="2" s="1"/>
  <c r="AJ40" i="2"/>
  <c r="AK40" i="2" s="1"/>
  <c r="AP40" i="2"/>
  <c r="AQ40" i="2"/>
  <c r="AV40" i="2"/>
  <c r="AW40" i="2" s="1"/>
  <c r="AX40" i="2"/>
  <c r="F41" i="2"/>
  <c r="G41" i="2" s="1"/>
  <c r="L41" i="2"/>
  <c r="M41" i="2"/>
  <c r="R41" i="2"/>
  <c r="S41" i="2" s="1"/>
  <c r="X41" i="2"/>
  <c r="Y41" i="2" s="1"/>
  <c r="AJ41" i="2"/>
  <c r="AK41" i="2" s="1"/>
  <c r="AP41" i="2"/>
  <c r="AQ41" i="2" s="1"/>
  <c r="AV41" i="2"/>
  <c r="AW41" i="2" s="1"/>
  <c r="AX41" i="2"/>
  <c r="F8" i="2"/>
  <c r="G8" i="2" s="1"/>
  <c r="L8" i="2"/>
  <c r="M8" i="2" s="1"/>
  <c r="R8" i="2"/>
  <c r="S8" i="2"/>
  <c r="X8" i="2"/>
  <c r="Y8" i="2" s="1"/>
  <c r="AJ8" i="2"/>
  <c r="AK8" i="2" s="1"/>
  <c r="AP8" i="2"/>
  <c r="AQ8" i="2"/>
  <c r="AV8" i="2"/>
  <c r="AW8" i="2"/>
  <c r="AX8" i="2"/>
  <c r="F9" i="2"/>
  <c r="G9" i="2" s="1"/>
  <c r="L9" i="2"/>
  <c r="M9" i="2" s="1"/>
  <c r="R9" i="2"/>
  <c r="S9" i="2" s="1"/>
  <c r="X9" i="2"/>
  <c r="Y9" i="2" s="1"/>
  <c r="AJ9" i="2"/>
  <c r="AK9" i="2" s="1"/>
  <c r="AP9" i="2"/>
  <c r="AQ9" i="2" s="1"/>
  <c r="AV9" i="2"/>
  <c r="AW9" i="2" s="1"/>
  <c r="AX9" i="2"/>
  <c r="F10" i="2"/>
  <c r="G10" i="2" s="1"/>
  <c r="L10" i="2"/>
  <c r="M10" i="2" s="1"/>
  <c r="R10" i="2"/>
  <c r="S10" i="2" s="1"/>
  <c r="X10" i="2"/>
  <c r="Y10" i="2" s="1"/>
  <c r="AJ10" i="2"/>
  <c r="AK10" i="2" s="1"/>
  <c r="AP10" i="2"/>
  <c r="AQ10" i="2" s="1"/>
  <c r="AV10" i="2"/>
  <c r="AW10" i="2" s="1"/>
  <c r="AX10" i="2"/>
  <c r="F11" i="2"/>
  <c r="G11" i="2" s="1"/>
  <c r="L11" i="2"/>
  <c r="M11" i="2" s="1"/>
  <c r="R11" i="2"/>
  <c r="S11" i="2"/>
  <c r="X11" i="2"/>
  <c r="Y11" i="2"/>
  <c r="AJ11" i="2"/>
  <c r="AK11" i="2" s="1"/>
  <c r="AP11" i="2"/>
  <c r="AQ11" i="2" s="1"/>
  <c r="AV11" i="2"/>
  <c r="AW11" i="2"/>
  <c r="AX11" i="2"/>
  <c r="F12" i="2"/>
  <c r="G12" i="2" s="1"/>
  <c r="L12" i="2"/>
  <c r="M12" i="2" s="1"/>
  <c r="R12" i="2"/>
  <c r="S12" i="2" s="1"/>
  <c r="X12" i="2"/>
  <c r="Y12" i="2" s="1"/>
  <c r="AJ12" i="2"/>
  <c r="AK12" i="2" s="1"/>
  <c r="AP12" i="2"/>
  <c r="AQ12" i="2" s="1"/>
  <c r="AV12" i="2"/>
  <c r="AW12" i="2" s="1"/>
  <c r="AX12" i="2"/>
  <c r="F13" i="2"/>
  <c r="G13" i="2" s="1"/>
  <c r="L13" i="2"/>
  <c r="M13" i="2" s="1"/>
  <c r="R13" i="2"/>
  <c r="S13" i="2" s="1"/>
  <c r="X13" i="2"/>
  <c r="Y13" i="2" s="1"/>
  <c r="AJ13" i="2"/>
  <c r="AK13" i="2" s="1"/>
  <c r="AP13" i="2"/>
  <c r="AQ13" i="2" s="1"/>
  <c r="AV13" i="2"/>
  <c r="AW13" i="2" s="1"/>
  <c r="AX13" i="2"/>
  <c r="F14" i="2"/>
  <c r="G14" i="2" s="1"/>
  <c r="L14" i="2"/>
  <c r="M14" i="2" s="1"/>
  <c r="R14" i="2"/>
  <c r="S14" i="2" s="1"/>
  <c r="X14" i="2"/>
  <c r="Y14" i="2" s="1"/>
  <c r="AJ14" i="2"/>
  <c r="AK14" i="2" s="1"/>
  <c r="AP14" i="2"/>
  <c r="AQ14" i="2"/>
  <c r="AV14" i="2"/>
  <c r="AW14" i="2" s="1"/>
  <c r="AX14" i="2"/>
  <c r="F15" i="2"/>
  <c r="G15" i="2" s="1"/>
  <c r="L15" i="2"/>
  <c r="M15" i="2" s="1"/>
  <c r="R15" i="2"/>
  <c r="S15" i="2" s="1"/>
  <c r="X15" i="2"/>
  <c r="Y15" i="2" s="1"/>
  <c r="AJ15" i="2"/>
  <c r="AK15" i="2"/>
  <c r="AP15" i="2"/>
  <c r="AQ15" i="2"/>
  <c r="AV15" i="2"/>
  <c r="AW15" i="2" s="1"/>
  <c r="AX15" i="2"/>
  <c r="F16" i="2"/>
  <c r="G16" i="2" s="1"/>
  <c r="L16" i="2"/>
  <c r="M16" i="2"/>
  <c r="R16" i="2"/>
  <c r="S16" i="2" s="1"/>
  <c r="X16" i="2"/>
  <c r="Y16" i="2" s="1"/>
  <c r="AJ16" i="2"/>
  <c r="AK16" i="2" s="1"/>
  <c r="AP16" i="2"/>
  <c r="AQ16" i="2" s="1"/>
  <c r="AV16" i="2"/>
  <c r="AW16" i="2" s="1"/>
  <c r="AX16" i="2"/>
  <c r="F17" i="2"/>
  <c r="G17" i="2" s="1"/>
  <c r="L17" i="2"/>
  <c r="M17" i="2" s="1"/>
  <c r="R17" i="2"/>
  <c r="S17" i="2" s="1"/>
  <c r="X17" i="2"/>
  <c r="Y17" i="2" s="1"/>
  <c r="AJ17" i="2"/>
  <c r="AK17" i="2" s="1"/>
  <c r="AP17" i="2"/>
  <c r="AQ17" i="2" s="1"/>
  <c r="AV17" i="2"/>
  <c r="AW17" i="2"/>
  <c r="AX17" i="2"/>
  <c r="F18" i="2"/>
  <c r="G18" i="2" s="1"/>
  <c r="L18" i="2"/>
  <c r="M18" i="2" s="1"/>
  <c r="R18" i="2"/>
  <c r="S18" i="2"/>
  <c r="X18" i="2"/>
  <c r="Y18" i="2" s="1"/>
  <c r="AJ18" i="2"/>
  <c r="AK18" i="2" s="1"/>
  <c r="AP18" i="2"/>
  <c r="AQ18" i="2" s="1"/>
  <c r="AV18" i="2"/>
  <c r="AW18" i="2" s="1"/>
  <c r="AX18" i="2"/>
  <c r="F19" i="2"/>
  <c r="G19" i="2" s="1"/>
  <c r="L19" i="2"/>
  <c r="M19" i="2" s="1"/>
  <c r="R19" i="2"/>
  <c r="S19" i="2"/>
  <c r="X19" i="2"/>
  <c r="Y19" i="2" s="1"/>
  <c r="AJ19" i="2"/>
  <c r="AK19" i="2" s="1"/>
  <c r="AP19" i="2"/>
  <c r="AQ19" i="2" s="1"/>
  <c r="AV19" i="2"/>
  <c r="AW19" i="2" s="1"/>
  <c r="AX19" i="2"/>
  <c r="F20" i="2"/>
  <c r="G20" i="2" s="1"/>
  <c r="L20" i="2"/>
  <c r="M20" i="2" s="1"/>
  <c r="R20" i="2"/>
  <c r="S20" i="2" s="1"/>
  <c r="X20" i="2"/>
  <c r="Y20" i="2" s="1"/>
  <c r="AJ20" i="2"/>
  <c r="AK20" i="2" s="1"/>
  <c r="AP20" i="2"/>
  <c r="AQ20" i="2" s="1"/>
  <c r="AV20" i="2"/>
  <c r="AW20" i="2" s="1"/>
  <c r="AX20" i="2"/>
  <c r="F21" i="2"/>
  <c r="G21" i="2" s="1"/>
  <c r="L21" i="2"/>
  <c r="M21" i="2" s="1"/>
  <c r="R21" i="2"/>
  <c r="S21" i="2" s="1"/>
  <c r="X21" i="2"/>
  <c r="Y21" i="2" s="1"/>
  <c r="AJ21" i="2"/>
  <c r="AK21" i="2" s="1"/>
  <c r="AP21" i="2"/>
  <c r="AQ21" i="2" s="1"/>
  <c r="AV21" i="2"/>
  <c r="AW21" i="2" s="1"/>
  <c r="AX21" i="2"/>
  <c r="F22" i="2"/>
  <c r="G22" i="2" s="1"/>
  <c r="L22" i="2"/>
  <c r="M22" i="2"/>
  <c r="R22" i="2"/>
  <c r="S22" i="2" s="1"/>
  <c r="X22" i="2"/>
  <c r="Y22" i="2" s="1"/>
  <c r="AJ22" i="2"/>
  <c r="AK22" i="2" s="1"/>
  <c r="AP22" i="2"/>
  <c r="AQ22" i="2" s="1"/>
  <c r="AV22" i="2"/>
  <c r="AW22" i="2" s="1"/>
  <c r="AX22" i="2"/>
  <c r="F23" i="2"/>
  <c r="G23" i="2"/>
  <c r="L23" i="2"/>
  <c r="M23" i="2"/>
  <c r="R23" i="2"/>
  <c r="S23" i="2" s="1"/>
  <c r="X23" i="2"/>
  <c r="Y23" i="2" s="1"/>
  <c r="AJ23" i="2"/>
  <c r="AK23" i="2" s="1"/>
  <c r="AP23" i="2"/>
  <c r="AQ23" i="2" s="1"/>
  <c r="AV23" i="2"/>
  <c r="AW23" i="2" s="1"/>
  <c r="AX23" i="2"/>
  <c r="F24" i="2"/>
  <c r="G24" i="2" s="1"/>
  <c r="L24" i="2"/>
  <c r="M24" i="2" s="1"/>
  <c r="R24" i="2"/>
  <c r="S24" i="2"/>
  <c r="X24" i="2"/>
  <c r="Y24" i="2" s="1"/>
  <c r="AJ24" i="2"/>
  <c r="AK24" i="2" s="1"/>
  <c r="AP24" i="2"/>
  <c r="AQ24" i="2" s="1"/>
  <c r="AV24" i="2"/>
  <c r="AW24" i="2" s="1"/>
  <c r="AX24" i="2"/>
  <c r="F25" i="2"/>
  <c r="G25" i="2" s="1"/>
  <c r="L25" i="2"/>
  <c r="M25" i="2"/>
  <c r="R25" i="2"/>
  <c r="S25" i="2"/>
  <c r="X25" i="2"/>
  <c r="Y25" i="2" s="1"/>
  <c r="AJ25" i="2"/>
  <c r="AK25" i="2" s="1"/>
  <c r="AP25" i="2"/>
  <c r="AQ25" i="2"/>
  <c r="AV25" i="2"/>
  <c r="AW25" i="2"/>
  <c r="AX25" i="2"/>
  <c r="F26" i="2"/>
  <c r="G26" i="2" s="1"/>
  <c r="L26" i="2"/>
  <c r="M26" i="2" s="1"/>
  <c r="R26" i="2"/>
  <c r="S26" i="2" s="1"/>
  <c r="X26" i="2"/>
  <c r="Y26" i="2"/>
  <c r="AJ26" i="2"/>
  <c r="AK26" i="2" s="1"/>
  <c r="AP26" i="2"/>
  <c r="AQ26" i="2" s="1"/>
  <c r="AV26" i="2"/>
  <c r="AW26" i="2" s="1"/>
  <c r="AX26" i="2"/>
  <c r="F27" i="2"/>
  <c r="G27" i="2" s="1"/>
  <c r="L27" i="2"/>
  <c r="M27" i="2" s="1"/>
  <c r="R27" i="2"/>
  <c r="S27" i="2"/>
  <c r="X27" i="2"/>
  <c r="Y27" i="2" s="1"/>
  <c r="AJ27" i="2"/>
  <c r="AK27" i="2" s="1"/>
  <c r="AP27" i="2"/>
  <c r="AQ27" i="2" s="1"/>
  <c r="AV27" i="2"/>
  <c r="AW27" i="2" s="1"/>
  <c r="AX27" i="2"/>
  <c r="F28" i="2"/>
  <c r="G28" i="2" s="1"/>
  <c r="L28" i="2"/>
  <c r="M28" i="2" s="1"/>
  <c r="R28" i="2"/>
  <c r="S28" i="2" s="1"/>
  <c r="X28" i="2"/>
  <c r="Y28" i="2" s="1"/>
  <c r="AJ28" i="2"/>
  <c r="AK28" i="2" s="1"/>
  <c r="AP28" i="2"/>
  <c r="AQ28" i="2" s="1"/>
  <c r="AV28" i="2"/>
  <c r="AW28" i="2" s="1"/>
  <c r="AX28" i="2"/>
  <c r="F29" i="2"/>
  <c r="G29" i="2" s="1"/>
  <c r="L29" i="2"/>
  <c r="M29" i="2" s="1"/>
  <c r="R29" i="2"/>
  <c r="S29" i="2" s="1"/>
  <c r="X29" i="2"/>
  <c r="Y29" i="2" s="1"/>
  <c r="AJ29" i="2"/>
  <c r="AK29" i="2" s="1"/>
  <c r="AP29" i="2"/>
  <c r="AQ29" i="2" s="1"/>
  <c r="AV29" i="2"/>
  <c r="AW29" i="2" s="1"/>
  <c r="AX29" i="2"/>
  <c r="F30" i="2"/>
  <c r="G30" i="2" s="1"/>
  <c r="L30" i="2"/>
  <c r="M30" i="2" s="1"/>
  <c r="R30" i="2"/>
  <c r="S30" i="2" s="1"/>
  <c r="X30" i="2"/>
  <c r="Y30" i="2" s="1"/>
  <c r="AJ30" i="2"/>
  <c r="AK30" i="2"/>
  <c r="AP30" i="2"/>
  <c r="AQ30" i="2" s="1"/>
  <c r="AV30" i="2"/>
  <c r="AW30" i="2" s="1"/>
  <c r="AX30" i="2"/>
  <c r="F3" i="2"/>
  <c r="G3" i="2" s="1"/>
  <c r="L3" i="2"/>
  <c r="M3" i="2" s="1"/>
  <c r="R3" i="2"/>
  <c r="S3" i="2" s="1"/>
  <c r="X3" i="2"/>
  <c r="Y3" i="2" s="1"/>
  <c r="AJ3" i="2"/>
  <c r="AK3" i="2" s="1"/>
  <c r="AP3" i="2"/>
  <c r="AQ3" i="2" s="1"/>
  <c r="AV3" i="2"/>
  <c r="AW3" i="2" s="1"/>
  <c r="AX3" i="2"/>
  <c r="F4" i="2"/>
  <c r="G4" i="2" s="1"/>
  <c r="L4" i="2"/>
  <c r="M4" i="2" s="1"/>
  <c r="R4" i="2"/>
  <c r="S4" i="2" s="1"/>
  <c r="X4" i="2"/>
  <c r="Y4" i="2" s="1"/>
  <c r="AJ4" i="2"/>
  <c r="AK4" i="2" s="1"/>
  <c r="AP4" i="2"/>
  <c r="AQ4" i="2"/>
  <c r="AV4" i="2"/>
  <c r="AW4" i="2" s="1"/>
  <c r="AX4" i="2"/>
  <c r="F5" i="2"/>
  <c r="G5" i="2" s="1"/>
  <c r="L5" i="2"/>
  <c r="M5" i="2" s="1"/>
  <c r="R5" i="2"/>
  <c r="S5" i="2" s="1"/>
  <c r="X5" i="2"/>
  <c r="Y5" i="2" s="1"/>
  <c r="AJ5" i="2"/>
  <c r="AK5" i="2"/>
  <c r="AP5" i="2"/>
  <c r="AQ5" i="2"/>
  <c r="AV5" i="2"/>
  <c r="AW5" i="2" s="1"/>
  <c r="AX5" i="2"/>
  <c r="F6" i="2"/>
  <c r="G6" i="2" s="1"/>
  <c r="L6" i="2"/>
  <c r="M6" i="2" s="1"/>
  <c r="R6" i="2"/>
  <c r="S6" i="2" s="1"/>
  <c r="X6" i="2"/>
  <c r="Y6" i="2" s="1"/>
  <c r="AJ6" i="2"/>
  <c r="AK6" i="2" s="1"/>
  <c r="AP6" i="2"/>
  <c r="AQ6" i="2"/>
  <c r="AV6" i="2"/>
  <c r="AW6" i="2"/>
  <c r="AX6" i="2"/>
  <c r="F7" i="2"/>
  <c r="G7" i="2" s="1"/>
  <c r="L7" i="2"/>
  <c r="M7" i="2" s="1"/>
  <c r="R7" i="2"/>
  <c r="S7" i="2" s="1"/>
  <c r="X7" i="2"/>
  <c r="Y7" i="2" s="1"/>
  <c r="AJ7" i="2"/>
  <c r="AK7" i="2" s="1"/>
  <c r="AP7" i="2"/>
  <c r="AQ7" i="2" s="1"/>
  <c r="AV7" i="2"/>
  <c r="AW7" i="2" s="1"/>
  <c r="AX7" i="2"/>
  <c r="AP2" i="2"/>
  <c r="AQ2" i="2" s="1"/>
  <c r="AV2" i="2"/>
  <c r="AW2" i="2" s="1"/>
  <c r="AJ2" i="2"/>
  <c r="AK2" i="2" s="1"/>
  <c r="R2" i="2"/>
  <c r="S2" i="2" s="1"/>
  <c r="AX2" i="2"/>
  <c r="X2" i="2"/>
  <c r="Y2" i="2" s="1"/>
  <c r="L2" i="2"/>
  <c r="M2" i="2" s="1"/>
  <c r="F2" i="2"/>
  <c r="G2" i="2" s="1"/>
  <c r="F210" i="1"/>
  <c r="G210" i="1" s="1"/>
  <c r="F197" i="1"/>
  <c r="G197" i="1" s="1"/>
  <c r="F198" i="1"/>
  <c r="G198" i="1" s="1"/>
  <c r="F185" i="1"/>
  <c r="G185" i="1" s="1"/>
  <c r="F170" i="1"/>
  <c r="G170" i="1" s="1"/>
  <c r="F158" i="1"/>
  <c r="G158" i="1" s="1"/>
  <c r="F146" i="1"/>
  <c r="G146" i="1" s="1"/>
  <c r="F131" i="1"/>
  <c r="G131" i="1" s="1"/>
  <c r="F119" i="1"/>
  <c r="G119" i="1" s="1"/>
  <c r="F105" i="1"/>
  <c r="G105" i="1" s="1"/>
  <c r="F93" i="1"/>
  <c r="G93" i="1" s="1"/>
  <c r="F79" i="1"/>
  <c r="G79" i="1" s="1"/>
  <c r="F80" i="1"/>
  <c r="G80" i="1" s="1"/>
  <c r="F66" i="1"/>
  <c r="G66" i="1" s="1"/>
  <c r="F175" i="1"/>
  <c r="G175" i="1" s="1"/>
  <c r="F174" i="1"/>
  <c r="G174" i="1" s="1"/>
  <c r="F172" i="1"/>
  <c r="G172" i="1" s="1"/>
  <c r="F171" i="1"/>
  <c r="G171" i="1" s="1"/>
  <c r="F149" i="1"/>
  <c r="G149" i="1" s="1"/>
  <c r="F162" i="1"/>
  <c r="G162" i="1" s="1"/>
  <c r="F161" i="1"/>
  <c r="G161" i="1" s="1"/>
  <c r="F159" i="1"/>
  <c r="G159" i="1" s="1"/>
  <c r="G157" i="1"/>
  <c r="F136" i="1"/>
  <c r="G136" i="1" s="1"/>
  <c r="F135" i="1"/>
  <c r="G135" i="1" s="1"/>
  <c r="F133" i="1"/>
  <c r="G133" i="1" s="1"/>
  <c r="F132" i="1"/>
  <c r="G132" i="1" s="1"/>
  <c r="F110" i="1"/>
  <c r="G110" i="1" s="1"/>
  <c r="F109" i="1"/>
  <c r="G109" i="1" s="1"/>
  <c r="F107" i="1"/>
  <c r="G107" i="1" s="1"/>
  <c r="F106" i="1"/>
  <c r="G106" i="1" s="1"/>
  <c r="F97" i="1"/>
  <c r="G97" i="1" s="1"/>
  <c r="F96" i="1"/>
  <c r="G96" i="1" s="1"/>
  <c r="F94" i="1"/>
  <c r="G94" i="1" s="1"/>
  <c r="F92" i="1"/>
  <c r="G92" i="1" s="1"/>
  <c r="F84" i="1"/>
  <c r="G84" i="1" s="1"/>
  <c r="F83" i="1"/>
  <c r="G83" i="1" s="1"/>
  <c r="F81" i="1"/>
  <c r="G81" i="1" s="1"/>
  <c r="F71" i="1"/>
  <c r="G71" i="1" s="1"/>
  <c r="F70" i="1"/>
  <c r="G70" i="1" s="1"/>
  <c r="F68" i="1"/>
  <c r="G68" i="1" s="1"/>
  <c r="F67" i="1"/>
  <c r="G67" i="1" s="1"/>
  <c r="F123" i="1"/>
  <c r="G123" i="1" s="1"/>
  <c r="F120" i="1"/>
  <c r="G120" i="1" s="1"/>
  <c r="F188" i="1"/>
  <c r="G188" i="1" s="1"/>
  <c r="F184" i="1"/>
  <c r="G184" i="1" s="1"/>
  <c r="F525" i="1"/>
  <c r="F169" i="1"/>
  <c r="F143" i="1"/>
  <c r="F130" i="1"/>
  <c r="F108" i="1"/>
  <c r="F104" i="1"/>
  <c r="AX45" i="2" l="1"/>
  <c r="AZ3" i="2"/>
  <c r="BA3" i="2" s="1"/>
  <c r="BB3" i="2" s="1"/>
  <c r="BC3" i="2" s="1"/>
  <c r="AZ11" i="2"/>
  <c r="BA11" i="2" s="1"/>
  <c r="AZ44" i="2"/>
  <c r="BA44" i="2" s="1"/>
  <c r="AZ42" i="2"/>
  <c r="BA42" i="2" s="1"/>
  <c r="AZ41" i="2"/>
  <c r="BA41" i="2" s="1"/>
  <c r="AZ37" i="2"/>
  <c r="BA37" i="2" s="1"/>
  <c r="AZ35" i="2"/>
  <c r="BA35" i="2" s="1"/>
  <c r="AZ38" i="2"/>
  <c r="BA38" i="2"/>
  <c r="AZ36" i="2"/>
  <c r="BA36" i="2" s="1"/>
  <c r="AZ31" i="2"/>
  <c r="BA31" i="2" s="1"/>
  <c r="AZ40" i="2"/>
  <c r="BA40" i="2" s="1"/>
  <c r="AZ33" i="2"/>
  <c r="BA33" i="2" s="1"/>
  <c r="AZ32" i="2"/>
  <c r="BA32" i="2" s="1"/>
  <c r="AZ39" i="2"/>
  <c r="BA39" i="2" s="1"/>
  <c r="AZ34" i="2"/>
  <c r="BA34" i="2" s="1"/>
  <c r="AZ16" i="2"/>
  <c r="BA16" i="2" s="1"/>
  <c r="AZ28" i="2"/>
  <c r="BA28" i="2" s="1"/>
  <c r="AZ26" i="2"/>
  <c r="BA26" i="2" s="1"/>
  <c r="AZ12" i="2"/>
  <c r="BA12" i="2" s="1"/>
  <c r="AZ10" i="2"/>
  <c r="BA10" i="2" s="1"/>
  <c r="AZ30" i="2"/>
  <c r="BA30" i="2" s="1"/>
  <c r="AZ23" i="2"/>
  <c r="BA23" i="2" s="1"/>
  <c r="AZ21" i="2"/>
  <c r="BA21" i="2" s="1"/>
  <c r="AZ14" i="2"/>
  <c r="BA14" i="2" s="1"/>
  <c r="AZ20" i="2"/>
  <c r="BA20" i="2" s="1"/>
  <c r="AZ18" i="2"/>
  <c r="BA18" i="2" s="1"/>
  <c r="AZ24" i="2"/>
  <c r="BA24" i="2" s="1"/>
  <c r="AZ8" i="2"/>
  <c r="BA8" i="2" s="1"/>
  <c r="AZ29" i="2"/>
  <c r="BA29" i="2" s="1"/>
  <c r="AZ22" i="2"/>
  <c r="BA22" i="2" s="1"/>
  <c r="AZ15" i="2"/>
  <c r="BA15" i="2" s="1"/>
  <c r="AZ13" i="2"/>
  <c r="BA13" i="2" s="1"/>
  <c r="AZ27" i="2"/>
  <c r="BA27" i="2" s="1"/>
  <c r="AZ19" i="2"/>
  <c r="BA19" i="2" s="1"/>
  <c r="AZ25" i="2"/>
  <c r="BA25" i="2" s="1"/>
  <c r="AZ17" i="2"/>
  <c r="BA17" i="2" s="1"/>
  <c r="AZ9" i="2"/>
  <c r="BA9" i="2" s="1"/>
  <c r="AZ6" i="2"/>
  <c r="BA6" i="2" s="1"/>
  <c r="BB6" i="2" s="1"/>
  <c r="BC6" i="2" s="1"/>
  <c r="AZ4" i="2"/>
  <c r="BA4" i="2" s="1"/>
  <c r="BB4" i="2" s="1"/>
  <c r="BC4" i="2" s="1"/>
  <c r="AZ7" i="2"/>
  <c r="BA7" i="2" s="1"/>
  <c r="BB7" i="2" s="1"/>
  <c r="BC7" i="2" s="1"/>
  <c r="AZ5" i="2"/>
  <c r="BA5" i="2" s="1"/>
  <c r="BB5" i="2" s="1"/>
  <c r="BC5" i="2" s="1"/>
  <c r="AZ2" i="2"/>
  <c r="BA2" i="2" s="1"/>
  <c r="BB42" i="2" l="1"/>
  <c r="BB44" i="2"/>
  <c r="BC44" i="2" s="1"/>
  <c r="BB33" i="2"/>
  <c r="BC33" i="2" s="1"/>
  <c r="BB34" i="2"/>
  <c r="BC34" i="2" s="1"/>
  <c r="BB39" i="2"/>
  <c r="BC39" i="2" s="1"/>
  <c r="BB31" i="2"/>
  <c r="BC31" i="2" s="1"/>
  <c r="BB36" i="2"/>
  <c r="BC36" i="2" s="1"/>
  <c r="BB32" i="2"/>
  <c r="BC32" i="2" s="1"/>
  <c r="BB40" i="2"/>
  <c r="BC40" i="2" s="1"/>
  <c r="BB35" i="2"/>
  <c r="BC35" i="2" s="1"/>
  <c r="BB37" i="2"/>
  <c r="BC37" i="2" s="1"/>
  <c r="BB38" i="2"/>
  <c r="BC38" i="2"/>
  <c r="BB41" i="2"/>
  <c r="BC41" i="2" s="1"/>
  <c r="BB24" i="2"/>
  <c r="BC24" i="2" s="1"/>
  <c r="BB27" i="2"/>
  <c r="BC27" i="2" s="1"/>
  <c r="BB21" i="2"/>
  <c r="BC21" i="2" s="1"/>
  <c r="BB18" i="2"/>
  <c r="BC18" i="2" s="1"/>
  <c r="BB25" i="2"/>
  <c r="BC25" i="2" s="1"/>
  <c r="BB20" i="2"/>
  <c r="BC20" i="2" s="1"/>
  <c r="BB10" i="2"/>
  <c r="BC10" i="2" s="1"/>
  <c r="BB30" i="2"/>
  <c r="BC30" i="2" s="1"/>
  <c r="BB11" i="2"/>
  <c r="BC11" i="2" s="1"/>
  <c r="BB12" i="2"/>
  <c r="BC12" i="2" s="1"/>
  <c r="BB19" i="2"/>
  <c r="BC19" i="2" s="1"/>
  <c r="BB26" i="2"/>
  <c r="BC26" i="2" s="1"/>
  <c r="BB17" i="2"/>
  <c r="BC17" i="2" s="1"/>
  <c r="BB9" i="2"/>
  <c r="BC9" i="2" s="1"/>
  <c r="BB16" i="2"/>
  <c r="BC16" i="2"/>
  <c r="BB13" i="2"/>
  <c r="BC13" i="2" s="1"/>
  <c r="BB23" i="2"/>
  <c r="BC23" i="2" s="1"/>
  <c r="BB8" i="2"/>
  <c r="BC8" i="2" s="1"/>
  <c r="BB28" i="2"/>
  <c r="BC28" i="2" s="1"/>
  <c r="BB15" i="2"/>
  <c r="BC15" i="2" s="1"/>
  <c r="BB22" i="2"/>
  <c r="BC22" i="2"/>
  <c r="BB14" i="2"/>
  <c r="BC14" i="2" s="1"/>
  <c r="BB29" i="2"/>
  <c r="BC29" i="2" s="1"/>
  <c r="BB2" i="2"/>
  <c r="BC2" i="2" s="1"/>
  <c r="BC46" i="2" l="1"/>
  <c r="F20" i="1"/>
  <c r="C46" i="1"/>
  <c r="F53" i="1" l="1"/>
  <c r="G53" i="1" s="1"/>
  <c r="C529" i="1"/>
  <c r="C517" i="1"/>
  <c r="C505" i="1"/>
  <c r="C493" i="1"/>
  <c r="C481" i="1"/>
  <c r="C469" i="1"/>
  <c r="C457" i="1"/>
  <c r="C445" i="1"/>
  <c r="C433" i="1"/>
  <c r="C421" i="1"/>
  <c r="C409" i="1"/>
  <c r="C397" i="1"/>
  <c r="C385" i="1"/>
  <c r="C373" i="1"/>
  <c r="C361" i="1"/>
  <c r="C349" i="1"/>
  <c r="C337" i="1"/>
  <c r="C325" i="1"/>
  <c r="C313" i="1"/>
  <c r="C300" i="1"/>
  <c r="C288" i="1"/>
  <c r="C276" i="1"/>
  <c r="C264" i="1"/>
  <c r="C252" i="1"/>
  <c r="C240" i="1"/>
  <c r="C228" i="1"/>
  <c r="C216" i="1"/>
  <c r="C203" i="1"/>
  <c r="C190" i="1"/>
  <c r="C177" i="1"/>
  <c r="C164" i="1"/>
  <c r="C151" i="1"/>
  <c r="C60" i="1"/>
  <c r="C125" i="1"/>
  <c r="C138" i="1"/>
  <c r="C112" i="1"/>
  <c r="C99" i="1"/>
  <c r="C86" i="1"/>
  <c r="C73" i="1"/>
  <c r="C33" i="1"/>
  <c r="F18" i="1"/>
  <c r="G18" i="1" s="1"/>
  <c r="F19" i="1"/>
  <c r="G19" i="1" s="1"/>
  <c r="F29" i="1"/>
  <c r="G29" i="1" s="1"/>
  <c r="F30" i="1"/>
  <c r="G30" i="1" s="1"/>
  <c r="F17" i="1"/>
  <c r="G17" i="1" s="1"/>
  <c r="F27" i="1"/>
  <c r="G27" i="1" s="1"/>
  <c r="F16" i="1"/>
  <c r="G16" i="1" s="1"/>
  <c r="F15" i="1"/>
  <c r="G15" i="1" s="1"/>
  <c r="F14" i="1"/>
  <c r="G14" i="1" s="1"/>
  <c r="F13" i="1"/>
  <c r="G13" i="1" s="1"/>
  <c r="F12" i="1"/>
  <c r="G12" i="1" s="1"/>
  <c r="F10" i="1"/>
  <c r="G10" i="1" s="1"/>
  <c r="F9" i="1"/>
  <c r="G9" i="1" s="1"/>
  <c r="F28" i="1"/>
  <c r="G28" i="1" s="1"/>
  <c r="F26" i="1"/>
  <c r="G26" i="1" s="1"/>
  <c r="F8" i="1"/>
  <c r="G8" i="1" s="1"/>
  <c r="F6" i="1"/>
  <c r="G6" i="1" s="1"/>
  <c r="F5" i="1"/>
  <c r="G5" i="1" s="1"/>
  <c r="F31" i="1"/>
  <c r="G31" i="1" s="1"/>
  <c r="F25" i="1"/>
  <c r="G25" i="1" s="1"/>
  <c r="F21" i="1"/>
  <c r="G21" i="1" s="1"/>
  <c r="G20" i="1"/>
  <c r="F4" i="1"/>
  <c r="G4" i="1" s="1"/>
  <c r="F3" i="1"/>
  <c r="G3" i="1" s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G453" i="1"/>
  <c r="F343" i="1"/>
  <c r="G343" i="1" s="1"/>
  <c r="F319" i="1"/>
  <c r="G319" i="1" s="1"/>
  <c r="F269" i="1"/>
  <c r="G269" i="1" s="1"/>
  <c r="F270" i="1"/>
  <c r="G270" i="1" s="1"/>
  <c r="F271" i="1"/>
  <c r="G271" i="1" s="1"/>
  <c r="F272" i="1"/>
  <c r="G272" i="1" s="1"/>
  <c r="F273" i="1"/>
  <c r="G273" i="1" s="1"/>
  <c r="F274" i="1"/>
  <c r="G274" i="1" s="1"/>
  <c r="F281" i="1"/>
  <c r="G281" i="1" s="1"/>
  <c r="F282" i="1"/>
  <c r="G282" i="1" s="1"/>
  <c r="F283" i="1"/>
  <c r="G283" i="1" s="1"/>
  <c r="F284" i="1"/>
  <c r="G284" i="1" s="1"/>
  <c r="F285" i="1"/>
  <c r="G285" i="1" s="1"/>
  <c r="F286" i="1"/>
  <c r="G286" i="1" s="1"/>
  <c r="F293" i="1"/>
  <c r="G293" i="1" s="1"/>
  <c r="F294" i="1"/>
  <c r="G294" i="1" s="1"/>
  <c r="F295" i="1"/>
  <c r="G295" i="1" s="1"/>
  <c r="F296" i="1"/>
  <c r="G296" i="1" s="1"/>
  <c r="F297" i="1"/>
  <c r="G297" i="1" s="1"/>
  <c r="F298" i="1"/>
  <c r="G298" i="1" s="1"/>
  <c r="F305" i="1"/>
  <c r="G305" i="1" s="1"/>
  <c r="F306" i="1"/>
  <c r="G306" i="1" s="1"/>
  <c r="F307" i="1"/>
  <c r="G307" i="1" s="1"/>
  <c r="F308" i="1"/>
  <c r="G308" i="1" s="1"/>
  <c r="F310" i="1"/>
  <c r="G310" i="1" s="1"/>
  <c r="F311" i="1"/>
  <c r="G311" i="1" s="1"/>
  <c r="F318" i="1"/>
  <c r="G318" i="1" s="1"/>
  <c r="F320" i="1"/>
  <c r="G320" i="1" s="1"/>
  <c r="F321" i="1"/>
  <c r="G321" i="1" s="1"/>
  <c r="F322" i="1"/>
  <c r="G322" i="1" s="1"/>
  <c r="F323" i="1"/>
  <c r="G323" i="1" s="1"/>
  <c r="F330" i="1"/>
  <c r="G330" i="1" s="1"/>
  <c r="F331" i="1"/>
  <c r="G331" i="1" s="1"/>
  <c r="F332" i="1"/>
  <c r="G332" i="1" s="1"/>
  <c r="F333" i="1"/>
  <c r="G333" i="1" s="1"/>
  <c r="F334" i="1"/>
  <c r="G334" i="1" s="1"/>
  <c r="F335" i="1"/>
  <c r="G335" i="1" s="1"/>
  <c r="F342" i="1"/>
  <c r="G342" i="1" s="1"/>
  <c r="F344" i="1"/>
  <c r="G344" i="1" s="1"/>
  <c r="F345" i="1"/>
  <c r="G345" i="1" s="1"/>
  <c r="F346" i="1"/>
  <c r="G346" i="1" s="1"/>
  <c r="F347" i="1"/>
  <c r="G347" i="1" s="1"/>
  <c r="F354" i="1"/>
  <c r="G354" i="1" s="1"/>
  <c r="F355" i="1"/>
  <c r="G355" i="1" s="1"/>
  <c r="F356" i="1"/>
  <c r="G356" i="1" s="1"/>
  <c r="F357" i="1"/>
  <c r="G357" i="1" s="1"/>
  <c r="F358" i="1"/>
  <c r="G358" i="1" s="1"/>
  <c r="F359" i="1"/>
  <c r="G359" i="1" s="1"/>
  <c r="F366" i="1"/>
  <c r="G366" i="1" s="1"/>
  <c r="F367" i="1"/>
  <c r="G367" i="1" s="1"/>
  <c r="F368" i="1"/>
  <c r="G368" i="1" s="1"/>
  <c r="F369" i="1"/>
  <c r="G369" i="1" s="1"/>
  <c r="F370" i="1"/>
  <c r="G370" i="1" s="1"/>
  <c r="F371" i="1"/>
  <c r="G371" i="1" s="1"/>
  <c r="F378" i="1"/>
  <c r="G378" i="1" s="1"/>
  <c r="F379" i="1"/>
  <c r="G379" i="1" s="1"/>
  <c r="F380" i="1"/>
  <c r="G380" i="1" s="1"/>
  <c r="F381" i="1"/>
  <c r="G381" i="1" s="1"/>
  <c r="F382" i="1"/>
  <c r="G382" i="1" s="1"/>
  <c r="F383" i="1"/>
  <c r="G383" i="1" s="1"/>
  <c r="F390" i="1"/>
  <c r="G390" i="1" s="1"/>
  <c r="F391" i="1"/>
  <c r="G391" i="1" s="1"/>
  <c r="F392" i="1"/>
  <c r="G392" i="1" s="1"/>
  <c r="F393" i="1"/>
  <c r="G393" i="1" s="1"/>
  <c r="F394" i="1"/>
  <c r="G394" i="1" s="1"/>
  <c r="F395" i="1"/>
  <c r="G395" i="1" s="1"/>
  <c r="F402" i="1"/>
  <c r="G402" i="1" s="1"/>
  <c r="F403" i="1"/>
  <c r="G403" i="1" s="1"/>
  <c r="F404" i="1"/>
  <c r="G404" i="1" s="1"/>
  <c r="F405" i="1"/>
  <c r="G405" i="1" s="1"/>
  <c r="F406" i="1"/>
  <c r="G406" i="1" s="1"/>
  <c r="F407" i="1"/>
  <c r="G407" i="1" s="1"/>
  <c r="F414" i="1"/>
  <c r="G414" i="1" s="1"/>
  <c r="F415" i="1"/>
  <c r="G415" i="1" s="1"/>
  <c r="F416" i="1"/>
  <c r="G416" i="1" s="1"/>
  <c r="F417" i="1"/>
  <c r="G417" i="1" s="1"/>
  <c r="F418" i="1"/>
  <c r="G418" i="1" s="1"/>
  <c r="F419" i="1"/>
  <c r="G419" i="1" s="1"/>
  <c r="F426" i="1"/>
  <c r="G426" i="1" s="1"/>
  <c r="F427" i="1"/>
  <c r="G427" i="1" s="1"/>
  <c r="F428" i="1"/>
  <c r="G428" i="1" s="1"/>
  <c r="F429" i="1"/>
  <c r="G429" i="1" s="1"/>
  <c r="F430" i="1"/>
  <c r="G430" i="1" s="1"/>
  <c r="F431" i="1"/>
  <c r="G431" i="1" s="1"/>
  <c r="F438" i="1"/>
  <c r="G438" i="1" s="1"/>
  <c r="F439" i="1"/>
  <c r="G439" i="1" s="1"/>
  <c r="F440" i="1"/>
  <c r="G440" i="1" s="1"/>
  <c r="F441" i="1"/>
  <c r="G441" i="1" s="1"/>
  <c r="F442" i="1"/>
  <c r="G442" i="1" s="1"/>
  <c r="F443" i="1"/>
  <c r="G443" i="1" s="1"/>
  <c r="F450" i="1"/>
  <c r="G450" i="1" s="1"/>
  <c r="F451" i="1"/>
  <c r="G451" i="1" s="1"/>
  <c r="F452" i="1"/>
  <c r="G452" i="1" s="1"/>
  <c r="F454" i="1"/>
  <c r="G454" i="1" s="1"/>
  <c r="F455" i="1"/>
  <c r="G455" i="1" s="1"/>
  <c r="F462" i="1"/>
  <c r="G462" i="1" s="1"/>
  <c r="F463" i="1"/>
  <c r="G463" i="1" s="1"/>
  <c r="F464" i="1"/>
  <c r="G464" i="1" s="1"/>
  <c r="F465" i="1"/>
  <c r="G465" i="1" s="1"/>
  <c r="F466" i="1"/>
  <c r="G466" i="1" s="1"/>
  <c r="F467" i="1"/>
  <c r="G467" i="1" s="1"/>
  <c r="F474" i="1"/>
  <c r="G474" i="1" s="1"/>
  <c r="F475" i="1"/>
  <c r="G475" i="1" s="1"/>
  <c r="F476" i="1"/>
  <c r="G476" i="1" s="1"/>
  <c r="F477" i="1"/>
  <c r="G477" i="1" s="1"/>
  <c r="F478" i="1"/>
  <c r="G478" i="1" s="1"/>
  <c r="F479" i="1"/>
  <c r="G479" i="1" s="1"/>
  <c r="F486" i="1"/>
  <c r="G486" i="1" s="1"/>
  <c r="F487" i="1"/>
  <c r="G487" i="1" s="1"/>
  <c r="F488" i="1"/>
  <c r="G488" i="1" s="1"/>
  <c r="F490" i="1"/>
  <c r="G490" i="1" s="1"/>
  <c r="F491" i="1"/>
  <c r="G491" i="1" s="1"/>
  <c r="F498" i="1"/>
  <c r="G498" i="1" s="1"/>
  <c r="F499" i="1"/>
  <c r="G499" i="1" s="1"/>
  <c r="F500" i="1"/>
  <c r="G500" i="1" s="1"/>
  <c r="F501" i="1"/>
  <c r="G501" i="1" s="1"/>
  <c r="F502" i="1"/>
  <c r="G502" i="1" s="1"/>
  <c r="F503" i="1"/>
  <c r="G503" i="1" s="1"/>
  <c r="F510" i="1"/>
  <c r="G510" i="1" s="1"/>
  <c r="F511" i="1"/>
  <c r="G511" i="1" s="1"/>
  <c r="F512" i="1"/>
  <c r="G512" i="1" s="1"/>
  <c r="F513" i="1"/>
  <c r="G513" i="1" s="1"/>
  <c r="F514" i="1"/>
  <c r="G514" i="1" s="1"/>
  <c r="F515" i="1"/>
  <c r="G515" i="1" s="1"/>
  <c r="F522" i="1"/>
  <c r="G522" i="1" s="1"/>
  <c r="F523" i="1"/>
  <c r="G523" i="1" s="1"/>
  <c r="F524" i="1"/>
  <c r="G524" i="1" s="1"/>
  <c r="G525" i="1"/>
  <c r="F526" i="1"/>
  <c r="G526" i="1" s="1"/>
  <c r="F527" i="1"/>
  <c r="G527" i="1" s="1"/>
  <c r="F257" i="1"/>
  <c r="G257" i="1" s="1"/>
  <c r="F258" i="1"/>
  <c r="G258" i="1" s="1"/>
  <c r="F259" i="1"/>
  <c r="G259" i="1" s="1"/>
  <c r="F260" i="1"/>
  <c r="G260" i="1" s="1"/>
  <c r="F261" i="1"/>
  <c r="G261" i="1" s="1"/>
  <c r="F262" i="1"/>
  <c r="G262" i="1" s="1"/>
  <c r="F250" i="1"/>
  <c r="G250" i="1" s="1"/>
  <c r="F249" i="1"/>
  <c r="G249" i="1" s="1"/>
  <c r="F248" i="1"/>
  <c r="G248" i="1" s="1"/>
  <c r="F247" i="1"/>
  <c r="G247" i="1" s="1"/>
  <c r="F246" i="1"/>
  <c r="G246" i="1" s="1"/>
  <c r="F245" i="1"/>
  <c r="G245" i="1" s="1"/>
  <c r="F238" i="1"/>
  <c r="G238" i="1" s="1"/>
  <c r="F237" i="1"/>
  <c r="G237" i="1" s="1"/>
  <c r="F236" i="1"/>
  <c r="G236" i="1" s="1"/>
  <c r="F235" i="1"/>
  <c r="G235" i="1" s="1"/>
  <c r="F234" i="1"/>
  <c r="G234" i="1" s="1"/>
  <c r="F233" i="1"/>
  <c r="G233" i="1" s="1"/>
  <c r="F226" i="1"/>
  <c r="G226" i="1" s="1"/>
  <c r="F225" i="1"/>
  <c r="G225" i="1" s="1"/>
  <c r="F224" i="1"/>
  <c r="G224" i="1" s="1"/>
  <c r="F223" i="1"/>
  <c r="G223" i="1" s="1"/>
  <c r="F222" i="1"/>
  <c r="G222" i="1" s="1"/>
  <c r="F221" i="1"/>
  <c r="G221" i="1" s="1"/>
  <c r="F214" i="1"/>
  <c r="G214" i="1" s="1"/>
  <c r="F213" i="1"/>
  <c r="G213" i="1" s="1"/>
  <c r="F212" i="1"/>
  <c r="G212" i="1" s="1"/>
  <c r="F211" i="1"/>
  <c r="G211" i="1" s="1"/>
  <c r="F209" i="1"/>
  <c r="G209" i="1" s="1"/>
  <c r="F208" i="1"/>
  <c r="G208" i="1" s="1"/>
  <c r="F196" i="1"/>
  <c r="G196" i="1" s="1"/>
  <c r="F195" i="1"/>
  <c r="G195" i="1" s="1"/>
  <c r="F200" i="1"/>
  <c r="G200" i="1" s="1"/>
  <c r="F199" i="1"/>
  <c r="G199" i="1" s="1"/>
  <c r="F183" i="1"/>
  <c r="G183" i="1" s="1"/>
  <c r="F182" i="1"/>
  <c r="G182" i="1" s="1"/>
  <c r="F186" i="1"/>
  <c r="G186" i="1" s="1"/>
  <c r="F201" i="1"/>
  <c r="G201" i="1" s="1"/>
  <c r="F187" i="1"/>
  <c r="G187" i="1" s="1"/>
  <c r="F156" i="1"/>
  <c r="G156" i="1" s="1"/>
  <c r="F173" i="1"/>
  <c r="G173" i="1" s="1"/>
  <c r="G169" i="1"/>
  <c r="F144" i="1"/>
  <c r="G144" i="1" s="1"/>
  <c r="F160" i="1"/>
  <c r="G160" i="1" s="1"/>
  <c r="F51" i="1"/>
  <c r="G51" i="1" s="1"/>
  <c r="F52" i="1"/>
  <c r="G52" i="1" s="1"/>
  <c r="F148" i="1"/>
  <c r="G148" i="1" s="1"/>
  <c r="F147" i="1"/>
  <c r="G147" i="1" s="1"/>
  <c r="F145" i="1"/>
  <c r="G145" i="1" s="1"/>
  <c r="G143" i="1"/>
  <c r="F58" i="1"/>
  <c r="G58" i="1" s="1"/>
  <c r="F54" i="1"/>
  <c r="G54" i="1" s="1"/>
  <c r="G59" i="1" s="1"/>
  <c r="G60" i="1" s="1"/>
  <c r="F134" i="1"/>
  <c r="G134" i="1" s="1"/>
  <c r="G130" i="1"/>
  <c r="F95" i="1"/>
  <c r="F91" i="1"/>
  <c r="F82" i="1"/>
  <c r="F78" i="1"/>
  <c r="F121" i="1"/>
  <c r="F118" i="1"/>
  <c r="F117" i="1"/>
  <c r="F69" i="1"/>
  <c r="F65" i="1"/>
  <c r="G118" i="1"/>
  <c r="G117" i="1"/>
  <c r="G108" i="1"/>
  <c r="G104" i="1"/>
  <c r="G95" i="1"/>
  <c r="G91" i="1"/>
  <c r="G82" i="1"/>
  <c r="G78" i="1"/>
  <c r="G69" i="1"/>
  <c r="G65" i="1"/>
  <c r="K3" i="1" l="1"/>
  <c r="G163" i="1"/>
  <c r="G164" i="1" s="1"/>
  <c r="G124" i="1"/>
  <c r="G125" i="1" s="1"/>
  <c r="G45" i="1"/>
  <c r="G46" i="1" s="1"/>
  <c r="G32" i="1"/>
  <c r="G227" i="1"/>
  <c r="G228" i="1" s="1"/>
  <c r="G202" i="1"/>
  <c r="G203" i="1" s="1"/>
  <c r="G480" i="1"/>
  <c r="G481" i="1" s="1"/>
  <c r="G215" i="1"/>
  <c r="G216" i="1" s="1"/>
  <c r="G468" i="1"/>
  <c r="G469" i="1" s="1"/>
  <c r="G456" i="1"/>
  <c r="G457" i="1" s="1"/>
  <c r="G444" i="1"/>
  <c r="G445" i="1" s="1"/>
  <c r="G432" i="1"/>
  <c r="G433" i="1" s="1"/>
  <c r="G408" i="1"/>
  <c r="G409" i="1" s="1"/>
  <c r="G396" i="1"/>
  <c r="G397" i="1" s="1"/>
  <c r="G384" i="1"/>
  <c r="G385" i="1" s="1"/>
  <c r="G372" i="1"/>
  <c r="G373" i="1" s="1"/>
  <c r="G360" i="1"/>
  <c r="G361" i="1" s="1"/>
  <c r="G348" i="1"/>
  <c r="G349" i="1" s="1"/>
  <c r="G324" i="1"/>
  <c r="G325" i="1" s="1"/>
  <c r="G312" i="1"/>
  <c r="G313" i="1" s="1"/>
  <c r="G299" i="1"/>
  <c r="G300" i="1" s="1"/>
  <c r="G287" i="1"/>
  <c r="G288" i="1" s="1"/>
  <c r="G275" i="1"/>
  <c r="G276" i="1" s="1"/>
  <c r="G492" i="1"/>
  <c r="G493" i="1" s="1"/>
  <c r="G516" i="1"/>
  <c r="G517" i="1" s="1"/>
  <c r="G528" i="1"/>
  <c r="G529" i="1" s="1"/>
  <c r="G504" i="1"/>
  <c r="G505" i="1" s="1"/>
  <c r="G420" i="1"/>
  <c r="G421" i="1" s="1"/>
  <c r="G336" i="1"/>
  <c r="G337" i="1" s="1"/>
  <c r="G263" i="1"/>
  <c r="G264" i="1" s="1"/>
  <c r="G239" i="1"/>
  <c r="G240" i="1" s="1"/>
  <c r="G251" i="1"/>
  <c r="G252" i="1" s="1"/>
  <c r="G189" i="1"/>
  <c r="G190" i="1" s="1"/>
  <c r="G176" i="1"/>
  <c r="G177" i="1" s="1"/>
  <c r="G150" i="1"/>
  <c r="G151" i="1" s="1"/>
  <c r="G137" i="1"/>
  <c r="G138" i="1" s="1"/>
  <c r="G111" i="1"/>
  <c r="G112" i="1" s="1"/>
  <c r="G72" i="1"/>
  <c r="G73" i="1" s="1"/>
  <c r="G74" i="1" s="1"/>
  <c r="G75" i="1" s="1"/>
  <c r="G98" i="1"/>
  <c r="G99" i="1" s="1"/>
  <c r="G85" i="1"/>
  <c r="G86" i="1" s="1"/>
  <c r="G33" i="1" l="1"/>
  <c r="G530" i="1"/>
  <c r="G531" i="1" s="1"/>
  <c r="G518" i="1"/>
  <c r="G519" i="1" s="1"/>
  <c r="G494" i="1"/>
  <c r="G495" i="1" s="1"/>
  <c r="G422" i="1"/>
  <c r="G423" i="1" s="1"/>
  <c r="G338" i="1"/>
  <c r="G339" i="1" s="1"/>
  <c r="G482" i="1"/>
  <c r="G483" i="1" s="1"/>
  <c r="G326" i="1"/>
  <c r="G327" i="1" s="1"/>
  <c r="G374" i="1"/>
  <c r="G375" i="1" s="1"/>
  <c r="G386" i="1"/>
  <c r="G387" i="1" s="1"/>
  <c r="G410" i="1"/>
  <c r="G411" i="1" s="1"/>
  <c r="G470" i="1"/>
  <c r="G471" i="1" s="1"/>
  <c r="G362" i="1"/>
  <c r="G363" i="1" s="1"/>
  <c r="G506" i="1"/>
  <c r="G507" i="1" s="1"/>
  <c r="G458" i="1"/>
  <c r="G459" i="1" s="1"/>
  <c r="G289" i="1"/>
  <c r="G290" i="1" s="1"/>
  <c r="G446" i="1"/>
  <c r="G447" i="1" s="1"/>
  <c r="G314" i="1"/>
  <c r="G315" i="1" s="1"/>
  <c r="G277" i="1"/>
  <c r="G278" i="1" s="1"/>
  <c r="G350" i="1"/>
  <c r="G351" i="1" s="1"/>
  <c r="G301" i="1"/>
  <c r="G302" i="1" s="1"/>
  <c r="G434" i="1"/>
  <c r="G435" i="1" s="1"/>
  <c r="G398" i="1"/>
  <c r="G399" i="1" s="1"/>
  <c r="G265" i="1"/>
  <c r="G266" i="1" s="1"/>
  <c r="G253" i="1"/>
  <c r="G254" i="1" s="1"/>
  <c r="G241" i="1"/>
  <c r="G242" i="1" s="1"/>
  <c r="G229" i="1"/>
  <c r="G230" i="1" s="1"/>
  <c r="G217" i="1"/>
  <c r="G218" i="1" s="1"/>
  <c r="G204" i="1"/>
  <c r="G205" i="1" s="1"/>
  <c r="G191" i="1"/>
  <c r="G192" i="1" s="1"/>
  <c r="G178" i="1"/>
  <c r="G179" i="1" s="1"/>
  <c r="G165" i="1"/>
  <c r="G166" i="1" s="1"/>
  <c r="G152" i="1"/>
  <c r="G153" i="1" s="1"/>
  <c r="G61" i="1"/>
  <c r="G62" i="1" s="1"/>
  <c r="G139" i="1"/>
  <c r="G140" i="1" s="1"/>
  <c r="G113" i="1"/>
  <c r="G114" i="1" s="1"/>
  <c r="G100" i="1"/>
  <c r="G101" i="1" s="1"/>
  <c r="G87" i="1"/>
  <c r="G88" i="1" s="1"/>
  <c r="G34" i="1" l="1"/>
  <c r="G35" i="1" s="1"/>
  <c r="K8" i="1"/>
  <c r="K9" i="1" s="1"/>
  <c r="G47" i="1"/>
  <c r="G48" i="1" s="1"/>
  <c r="G126" i="1" l="1"/>
  <c r="G127" i="1" s="1"/>
  <c r="K10" i="1" l="1"/>
</calcChain>
</file>

<file path=xl/sharedStrings.xml><?xml version="1.0" encoding="utf-8"?>
<sst xmlns="http://schemas.openxmlformats.org/spreadsheetml/2006/main" count="871" uniqueCount="225">
  <si>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</si>
  <si>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</si>
  <si>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</si>
  <si>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</si>
  <si>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</si>
  <si>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</si>
  <si>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</si>
  <si>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</si>
  <si>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</si>
  <si>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</si>
  <si>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</si>
  <si>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関西パトロール</t>
    <rPh sb="0" eb="2">
      <t>カンサイ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</si>
  <si>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</si>
  <si>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</si>
  <si>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</si>
  <si>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</si>
  <si>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</si>
  <si>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</si>
  <si>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資格者　13：00～23：00</t>
  </si>
  <si>
    <t>諸経費(委託料)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</si>
  <si>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</si>
  <si>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</si>
  <si>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</si>
  <si>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(株)兵庫警備保障</t>
    <rPh sb="0" eb="3">
      <t>カブ</t>
    </rPh>
    <rPh sb="3" eb="9">
      <t>ヒョウゴケイビホショウ</t>
    </rPh>
    <phoneticPr fontId="1"/>
  </si>
  <si>
    <t>一般　　15：00～23：00</t>
  </si>
  <si>
    <t>諸経費（委託料）</t>
  </si>
  <si>
    <t>(株)エヌエイチエス</t>
    <rPh sb="0" eb="3">
      <t>カブ</t>
    </rPh>
    <phoneticPr fontId="1"/>
  </si>
  <si>
    <t>(株)ヒューチャーコーポ</t>
    <rPh sb="0" eb="3">
      <t>カブ</t>
    </rPh>
    <phoneticPr fontId="1"/>
  </si>
  <si>
    <t>一般　13：00～21：00</t>
  </si>
  <si>
    <t>一般　15：00～22：00</t>
  </si>
  <si>
    <t>資格者　13：00～21：00</t>
  </si>
  <si>
    <t>資格者　15：00～22：00</t>
  </si>
  <si>
    <t>(株)アダムスセキュリティー</t>
    <rPh sb="0" eb="3">
      <t>カブ</t>
    </rPh>
    <phoneticPr fontId="1"/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</si>
  <si>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</si>
  <si>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</si>
  <si>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</si>
  <si>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(株)エムティ</t>
    <rPh sb="0" eb="3">
      <t>カブ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</si>
  <si>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</si>
  <si>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</si>
  <si>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</si>
  <si>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</si>
  <si>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</si>
  <si>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</si>
  <si>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</si>
  <si>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(株)NSS</t>
    <rPh sb="0" eb="3">
      <t>カブ</t>
    </rPh>
    <phoneticPr fontId="1"/>
  </si>
  <si>
    <t>一般　　15：00～22：00</t>
  </si>
  <si>
    <t>(株)トラストセキュリティ</t>
  </si>
  <si>
    <t>(株)アソビイズム</t>
    <rPh sb="0" eb="3">
      <t>カブ</t>
    </rPh>
    <phoneticPr fontId="1"/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</si>
  <si>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</si>
  <si>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</si>
  <si>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</si>
  <si>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(株)コナン</t>
    <rPh sb="0" eb="3">
      <t>カブ</t>
    </rPh>
    <phoneticPr fontId="1"/>
  </si>
  <si>
    <t>一般　１5：00～23：00</t>
    <phoneticPr fontId="1"/>
  </si>
  <si>
    <t>資格者　15：00～23：00</t>
    <phoneticPr fontId="1"/>
  </si>
  <si>
    <t>(株)セノン</t>
    <rPh sb="0" eb="3">
      <t>カブ</t>
    </rPh>
    <phoneticPr fontId="1"/>
  </si>
  <si>
    <t>(株)パナテックジャパン</t>
  </si>
  <si>
    <t>(株)東警サービス</t>
    <rPh sb="0" eb="3">
      <t>カブ</t>
    </rPh>
    <rPh sb="3" eb="4">
      <t>ヒガシ</t>
    </rPh>
    <rPh sb="4" eb="5">
      <t>ケイ</t>
    </rPh>
    <phoneticPr fontId="1"/>
  </si>
  <si>
    <t>一般　16：00～24：00</t>
  </si>
  <si>
    <t>資格者　15：00～24：00</t>
    <phoneticPr fontId="1"/>
  </si>
  <si>
    <t>(株)ジャパンクリエイト</t>
    <rPh sb="0" eb="3">
      <t>カブ</t>
    </rPh>
    <phoneticPr fontId="1"/>
  </si>
  <si>
    <t>(株)イーフロ</t>
    <rPh sb="0" eb="3">
      <t>カブ</t>
    </rPh>
    <phoneticPr fontId="1"/>
  </si>
  <si>
    <t>西部綜合警備株式会社</t>
  </si>
  <si>
    <t>(株)エース警備保障</t>
    <rPh sb="0" eb="3">
      <t>カブ</t>
    </rPh>
    <rPh sb="6" eb="10">
      <t>ケイビホショウ</t>
    </rPh>
    <phoneticPr fontId="1"/>
  </si>
  <si>
    <t>資格者　15:00～24：00</t>
  </si>
  <si>
    <t>(株)ガードアクシス</t>
    <rPh sb="0" eb="3">
      <t>カブ</t>
    </rPh>
    <phoneticPr fontId="1"/>
  </si>
  <si>
    <t>資格者　15：00～23：00</t>
    <rPh sb="0" eb="3">
      <t>シカクシャ</t>
    </rPh>
    <phoneticPr fontId="1"/>
  </si>
  <si>
    <t>東洋ワークセキュリティ(株)大阪営業所</t>
    <phoneticPr fontId="1"/>
  </si>
  <si>
    <t>ジェイティ警備(株)</t>
    <rPh sb="5" eb="7">
      <t>ケイビ</t>
    </rPh>
    <rPh sb="7" eb="10">
      <t>カブ</t>
    </rPh>
    <phoneticPr fontId="1"/>
  </si>
  <si>
    <t>シンテイ警備(株)</t>
    <rPh sb="4" eb="6">
      <t>ケイビ</t>
    </rPh>
    <rPh sb="6" eb="9">
      <t>カブ</t>
    </rPh>
    <phoneticPr fontId="1"/>
  </si>
  <si>
    <t>資格者　15：00～22：30</t>
    <phoneticPr fontId="1"/>
  </si>
  <si>
    <t>(株)NYS</t>
    <rPh sb="0" eb="3">
      <t>カブ</t>
    </rPh>
    <phoneticPr fontId="1"/>
  </si>
  <si>
    <t>一般　16：00～23：00</t>
  </si>
  <si>
    <t>資格者　16：00～23：00</t>
  </si>
  <si>
    <t>資格者　15：30～21：30</t>
  </si>
  <si>
    <t>アイガード(有)</t>
    <rPh sb="5" eb="8">
      <t>ユウ</t>
    </rPh>
    <phoneticPr fontId="1"/>
  </si>
  <si>
    <t>一般　16：00～22：00</t>
  </si>
  <si>
    <t>一般　15：00～22：00</t>
    <phoneticPr fontId="1"/>
  </si>
  <si>
    <t>(株)KS警備</t>
    <rPh sb="0" eb="3">
      <t>カブ</t>
    </rPh>
    <rPh sb="5" eb="7">
      <t>ケイビ</t>
    </rPh>
    <phoneticPr fontId="1"/>
  </si>
  <si>
    <t>資格者　15：00～22：00</t>
    <rPh sb="0" eb="3">
      <t>シカクシャ</t>
    </rPh>
    <phoneticPr fontId="1"/>
  </si>
  <si>
    <t>(株)シンリュウ</t>
    <rPh sb="0" eb="3">
      <t>カブ</t>
    </rPh>
    <phoneticPr fontId="1"/>
  </si>
  <si>
    <t>資格者　16：00～24：00</t>
  </si>
  <si>
    <t>(有)富綜</t>
    <rPh sb="0" eb="3">
      <t>ユウ</t>
    </rPh>
    <rPh sb="3" eb="4">
      <t>トミ</t>
    </rPh>
    <rPh sb="4" eb="5">
      <t>ソウ</t>
    </rPh>
    <phoneticPr fontId="1"/>
  </si>
  <si>
    <t>一般　12：00～22：00</t>
  </si>
  <si>
    <t>一般　15：30～21：30</t>
  </si>
  <si>
    <t>資格者　12：00～22：00</t>
  </si>
  <si>
    <t>一般　15：00～22：30　</t>
    <phoneticPr fontId="1"/>
  </si>
  <si>
    <t>(株)富士総合</t>
    <rPh sb="0" eb="3">
      <t>カブ</t>
    </rPh>
    <rPh sb="3" eb="7">
      <t>フジソウゴウ</t>
    </rPh>
    <phoneticPr fontId="1"/>
  </si>
  <si>
    <t>資格者　15：30～21：30</t>
    <rPh sb="0" eb="3">
      <t>シカクシャ</t>
    </rPh>
    <phoneticPr fontId="1"/>
  </si>
  <si>
    <t>(株)ライズ</t>
    <rPh sb="0" eb="3">
      <t>カブ</t>
    </rPh>
    <phoneticPr fontId="1"/>
  </si>
  <si>
    <t>東洋ワークセキュリティ(株)　草津営業所</t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</si>
  <si>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</si>
  <si>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</si>
  <si>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</si>
  <si>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1"/>
  </si>
  <si>
    <t>資格者　17：00～22：00</t>
    <rPh sb="0" eb="3">
      <t>シカクシャ</t>
    </rPh>
    <phoneticPr fontId="1"/>
  </si>
  <si>
    <t>合計人数</t>
    <rPh sb="0" eb="2">
      <t>ゴウケイ</t>
    </rPh>
    <rPh sb="2" eb="4">
      <t>ニンズウ</t>
    </rPh>
    <phoneticPr fontId="1"/>
  </si>
  <si>
    <t>(株)プラスワン大津</t>
    <rPh sb="0" eb="3">
      <t>カブ</t>
    </rPh>
    <rPh sb="8" eb="10">
      <t>オオツ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</si>
  <si>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</si>
  <si>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</si>
  <si>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(株)ドリーム警備</t>
    <rPh sb="0" eb="3">
      <t>カブ</t>
    </rPh>
    <rPh sb="7" eb="9">
      <t>ケイビ</t>
    </rPh>
    <phoneticPr fontId="1"/>
  </si>
  <si>
    <t>(合)ZERO警備</t>
    <rPh sb="7" eb="9">
      <t>ケイビ</t>
    </rPh>
    <phoneticPr fontId="1"/>
  </si>
  <si>
    <t>AIKOUセキュリティー</t>
    <phoneticPr fontId="1"/>
  </si>
  <si>
    <t>(株)コトナ　　　　　　　　　</t>
    <rPh sb="0" eb="3">
      <t>カブ</t>
    </rPh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</si>
  <si>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</si>
  <si>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</si>
  <si>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</si>
  <si>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</si>
  <si>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</si>
  <si>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</si>
  <si>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</si>
  <si>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</si>
  <si>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</si>
  <si>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</si>
  <si>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</si>
  <si>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</si>
  <si>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</si>
  <si>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</si>
  <si>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</si>
  <si>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</si>
  <si>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</si>
  <si>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</si>
  <si>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</si>
  <si>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</si>
  <si>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</si>
  <si>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</si>
  <si>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</si>
  <si>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</si>
  <si>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</si>
  <si>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</si>
  <si>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</si>
  <si>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</si>
  <si>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</si>
  <si>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</si>
  <si>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</si>
  <si>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</si>
  <si>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</si>
  <si>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</si>
  <si>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</si>
  <si>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</si>
  <si>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</si>
  <si>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関西パトロール(株)</t>
    <rPh sb="0" eb="2">
      <t>カンサイ</t>
    </rPh>
    <rPh sb="7" eb="10">
      <t>カブ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</si>
  <si>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</si>
  <si>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</si>
  <si>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</si>
  <si>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</si>
  <si>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</si>
  <si>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</si>
  <si>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</si>
  <si>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</si>
  <si>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</si>
  <si>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</si>
  <si>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</si>
  <si>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</si>
  <si>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</si>
  <si>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</si>
  <si>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</si>
  <si>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</si>
  <si>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</si>
  <si>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</si>
  <si>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</si>
  <si>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</si>
  <si>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</si>
  <si>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(株)アダムスセキュリティー</t>
    <rPh sb="0" eb="3">
      <t>カブ</t>
    </rPh>
    <phoneticPr fontId="2"/>
  </si>
  <si>
    <t>一般　9：00～17：00</t>
    <phoneticPr fontId="1"/>
  </si>
  <si>
    <t>(株)NSS</t>
    <rPh sb="0" eb="3">
      <t>カブ</t>
    </rPh>
    <phoneticPr fontId="2"/>
  </si>
  <si>
    <t>(株)アソビイズム</t>
    <rPh sb="0" eb="3">
      <t>カブ</t>
    </rPh>
    <phoneticPr fontId="2"/>
  </si>
  <si>
    <t>有限会社大晃</t>
    <rPh sb="0" eb="4">
      <t>ユウゲンガイシャ</t>
    </rPh>
    <rPh sb="4" eb="5">
      <t>ダイ</t>
    </rPh>
    <rPh sb="5" eb="6">
      <t>ヒカル</t>
    </rPh>
    <phoneticPr fontId="2"/>
  </si>
  <si>
    <t>(株)コナン</t>
    <rPh sb="0" eb="3">
      <t>カブ</t>
    </rPh>
    <phoneticPr fontId="2"/>
  </si>
  <si>
    <t>(株)セノン</t>
    <rPh sb="0" eb="3">
      <t>カブ</t>
    </rPh>
    <phoneticPr fontId="2"/>
  </si>
  <si>
    <t>(株)東警サービス</t>
    <rPh sb="0" eb="3">
      <t>カブ</t>
    </rPh>
    <rPh sb="3" eb="4">
      <t>ヒガシ</t>
    </rPh>
    <rPh sb="4" eb="5">
      <t>ケイ</t>
    </rPh>
    <phoneticPr fontId="2"/>
  </si>
  <si>
    <t>(株)ドリーム警備</t>
    <rPh sb="0" eb="3">
      <t>カブ</t>
    </rPh>
    <rPh sb="7" eb="9">
      <t>ケイビ</t>
    </rPh>
    <phoneticPr fontId="2"/>
  </si>
  <si>
    <t>(株)イーフロ</t>
    <rPh sb="0" eb="3">
      <t>カブ</t>
    </rPh>
    <phoneticPr fontId="2"/>
  </si>
  <si>
    <t>西部綜合警備(株)</t>
    <rPh sb="6" eb="9">
      <t>カブ</t>
    </rPh>
    <phoneticPr fontId="1"/>
  </si>
  <si>
    <t>(株)エース警備保障</t>
    <rPh sb="0" eb="3">
      <t>カブ</t>
    </rPh>
    <rPh sb="6" eb="10">
      <t>ケイビホショウ</t>
    </rPh>
    <phoneticPr fontId="2"/>
  </si>
  <si>
    <t>(株)ガードアクシス</t>
    <rPh sb="0" eb="3">
      <t>カブ</t>
    </rPh>
    <phoneticPr fontId="2"/>
  </si>
  <si>
    <t>資格者　15：00～23：00</t>
    <rPh sb="0" eb="3">
      <t>シカクシャ</t>
    </rPh>
    <phoneticPr fontId="2"/>
  </si>
  <si>
    <t>東洋ワークセキュリティ(株)大阪営業所</t>
  </si>
  <si>
    <t>ジェイティ警備(株)</t>
    <rPh sb="5" eb="7">
      <t>ケイビ</t>
    </rPh>
    <rPh sb="7" eb="10">
      <t>カブ</t>
    </rPh>
    <phoneticPr fontId="2"/>
  </si>
  <si>
    <t>シンテイ警備(株)</t>
    <rPh sb="4" eb="6">
      <t>ケイビ</t>
    </rPh>
    <rPh sb="6" eb="9">
      <t>カブ</t>
    </rPh>
    <phoneticPr fontId="2"/>
  </si>
  <si>
    <t>資格者　15：00～22：30</t>
  </si>
  <si>
    <t>(株)NYS</t>
    <rPh sb="0" eb="3">
      <t>カブ</t>
    </rPh>
    <phoneticPr fontId="2"/>
  </si>
  <si>
    <t>一般　15：00～22：30　</t>
  </si>
  <si>
    <t>アイガード(有)</t>
    <rPh sb="5" eb="8">
      <t>ユウ</t>
    </rPh>
    <phoneticPr fontId="2"/>
  </si>
  <si>
    <t>(株)KS警備</t>
    <rPh sb="0" eb="3">
      <t>カブ</t>
    </rPh>
    <rPh sb="5" eb="7">
      <t>ケイビ</t>
    </rPh>
    <phoneticPr fontId="2"/>
  </si>
  <si>
    <t>資格者　15：00～22：00</t>
    <rPh sb="0" eb="3">
      <t>シカクシャ</t>
    </rPh>
    <phoneticPr fontId="2"/>
  </si>
  <si>
    <t>(株)シンリュウ</t>
    <rPh sb="0" eb="3">
      <t>カブ</t>
    </rPh>
    <phoneticPr fontId="2"/>
  </si>
  <si>
    <t>(有)富綜</t>
    <rPh sb="0" eb="3">
      <t>ユウ</t>
    </rPh>
    <rPh sb="3" eb="4">
      <t>トミ</t>
    </rPh>
    <rPh sb="4" eb="5">
      <t>ソウ</t>
    </rPh>
    <phoneticPr fontId="2"/>
  </si>
  <si>
    <t>(株)富士総合</t>
    <rPh sb="0" eb="3">
      <t>カブ</t>
    </rPh>
    <rPh sb="3" eb="7">
      <t>フジソウゴウ</t>
    </rPh>
    <phoneticPr fontId="2"/>
  </si>
  <si>
    <t>(合)ZERO警備</t>
    <rPh sb="7" eb="9">
      <t>ケイビ</t>
    </rPh>
    <phoneticPr fontId="2"/>
  </si>
  <si>
    <t>資格者　15：30～21：30</t>
    <rPh sb="0" eb="3">
      <t>シカクシャ</t>
    </rPh>
    <phoneticPr fontId="2"/>
  </si>
  <si>
    <t>(株)ライズ</t>
    <rPh sb="0" eb="3">
      <t>カブ</t>
    </rPh>
    <phoneticPr fontId="2"/>
  </si>
  <si>
    <t>東洋ワークセキュリティ(株)　草津営業所</t>
  </si>
  <si>
    <t>ルートワン警備保障(株)</t>
    <rPh sb="5" eb="9">
      <t>ケイビホショウ</t>
    </rPh>
    <rPh sb="9" eb="12">
      <t>カブ</t>
    </rPh>
    <phoneticPr fontId="2"/>
  </si>
  <si>
    <t>AIKOUセキュリティー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</si>
  <si>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2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</si>
  <si>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2"/>
  </si>
  <si>
    <t>資格者　17：00～22：00</t>
    <rPh sb="0" eb="3">
      <t>シカクシャ</t>
    </rPh>
    <phoneticPr fontId="2"/>
  </si>
  <si>
    <t>一般　15：00～23：00</t>
    <rPh sb="0" eb="2">
      <t>イッパン</t>
    </rPh>
    <phoneticPr fontId="2"/>
  </si>
  <si>
    <t>(株)コトナ</t>
    <rPh sb="0" eb="3">
      <t>カブ</t>
    </rPh>
    <phoneticPr fontId="1"/>
  </si>
  <si>
    <t xml:space="preserve"> </t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</si>
  <si>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</si>
  <si>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</si>
  <si>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</si>
  <si>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</si>
  <si>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</si>
  <si>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</si>
  <si>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</si>
  <si>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プラスワン(株)</t>
    <rPh sb="5" eb="8">
      <t>カブ</t>
    </rPh>
    <phoneticPr fontId="1"/>
  </si>
  <si>
    <t>(株)プラスワン</t>
    <rPh sb="0" eb="3">
      <t>カブ</t>
    </rPh>
    <phoneticPr fontId="2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</si>
  <si>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</si>
  <si>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</si>
  <si>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</si>
  <si>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一般　13：00～23：00</t>
    <rPh sb="0" eb="2">
      <t>イッパン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</si>
  <si>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</si>
  <si>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</si>
  <si>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(株)プラスワン</t>
    <rPh sb="0" eb="3">
      <t>カブ</t>
    </rPh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</si>
  <si>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</si>
  <si>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</si>
  <si>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</si>
  <si>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有限会社レークサイドガード</t>
    <rPh sb="0" eb="4">
      <t>ユウゲンガイシャ</t>
    </rPh>
    <phoneticPr fontId="1"/>
  </si>
  <si>
    <t>(株)エヌエイチエスフューチャーズ</t>
    <rPh sb="0" eb="3">
      <t>カブ</t>
    </rPh>
    <phoneticPr fontId="2"/>
  </si>
  <si>
    <t>サンエス警備保障(株)　大阪本部</t>
    <rPh sb="4" eb="8">
      <t>ケイビホショウ</t>
    </rPh>
    <rPh sb="8" eb="11">
      <t>カブ</t>
    </rPh>
    <rPh sb="12" eb="14">
      <t>オオサカ</t>
    </rPh>
    <rPh sb="14" eb="16">
      <t>ホンブ</t>
    </rPh>
    <phoneticPr fontId="1"/>
  </si>
  <si>
    <t>(株)ジャパンクリエイトサービス</t>
    <rPh sb="0" eb="3">
      <t>カブ</t>
    </rPh>
    <phoneticPr fontId="2"/>
  </si>
  <si>
    <t>(株)京阪ビルテクノサービス</t>
    <rPh sb="0" eb="3">
      <t>カブ</t>
    </rPh>
    <rPh sb="3" eb="5">
      <t>ケイハン</t>
    </rPh>
    <phoneticPr fontId="1"/>
  </si>
  <si>
    <t>(株)フューチャーコーポレーション</t>
    <rPh sb="0" eb="3">
      <t>カブ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</si>
</sst>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B8F3-10CD-4BD7-A855-7C2C99A49418}">
  <dimension ref="A2:L531"/>
  <sheetViews>
    <sheetView topLeftCell="A30" workbookViewId="0">
      <selection activeCell="C33" sqref="C33"/>
    </sheetView>
  </sheetViews>
  <sheetFormatPr defaultRowHeight="18" x14ac:dyDescent="0.45"/>
  <cols>
    <col min="1" max="1" width="31" customWidth="1"/>
    <col min="2" max="2" width="22.5" customWidth="1"/>
    <col min="6" max="6" width="16.69921875" style="9" customWidth="1"/>
    <col min="7" max="7" width="14.19921875" customWidth="1"/>
    <col min="8" max="8" width="5.69921875" customWidth="1"/>
    <col min="9" max="9" width="8.69921875" customWidth="1"/>
    <col min="10" max="10" width="10.69921875" customWidth="1"/>
    <col min="11" max="11" width="21.5" customWidth="1"/>
  </cols>
  <sheetData>
    <row r="2" spans="1:11" x14ac:dyDescent="0.45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0" t="s">
        <v>2</v>
      </c>
      <c r="G2" s="8" t="s">
        <v>3</v>
      </c>
    </row>
    <row r="3" spans="1:11" x14ac:dyDescent="0.45">
      <c r="A3" s="1" t="s">
        <v>102</v>
      </c>
      <c r="B3" s="1" t="s">
        <v>109</v>
      </c>
      <c r="C3" s="1">
        <v>2</v>
      </c>
      <c r="D3" s="1">
        <v>14</v>
      </c>
      <c r="E3" s="1">
        <v>1</v>
      </c>
      <c r="F3" s="5">
        <f t="shared" ref="F3:F4" si="0">3500*D3+4900*E3</f>
        <v>53900</v>
      </c>
      <c r="G3" s="5">
        <f t="shared" ref="G3:G31" si="1">F3*C3</f>
        <v>107800</v>
      </c>
      <c r="J3" s="1" t="s">
        <v>95</v>
      </c>
      <c r="K3" s="1">
        <f>C33+C46+C73+C86+C99+C112+C125+C138+C60+C151+C164+C177+C190+C203+C216+C228+C240+C252+C264+C276+C288+C300+C313+C325+C337+C349+C361+C373+C385+C397+C409+C421+C433+C445+C457+C469+C481+C493+C505+C517+C529</f>
        <v>970</v>
      </c>
    </row>
    <row r="4" spans="1:11" x14ac:dyDescent="0.45">
      <c r="A4" s="1"/>
      <c r="B4" s="1" t="s">
        <v>110</v>
      </c>
      <c r="C4" s="1">
        <v>8</v>
      </c>
      <c r="D4" s="1">
        <v>9</v>
      </c>
      <c r="E4" s="1"/>
      <c r="F4" s="5">
        <f t="shared" si="0"/>
        <v>31500</v>
      </c>
      <c r="G4" s="5">
        <f t="shared" si="1"/>
        <v>252000</v>
      </c>
    </row>
    <row r="5" spans="1:11" x14ac:dyDescent="0.45">
      <c r="A5" s="1"/>
      <c r="B5" s="1" t="s">
        <v>111</v>
      </c>
      <c r="C5" s="1">
        <v>2</v>
      </c>
      <c r="D5" s="1">
        <v>13</v>
      </c>
      <c r="E5" s="1"/>
      <c r="F5" s="5">
        <f t="shared" ref="F5:F19" si="2">3500*D5+4900*E5</f>
        <v>45500</v>
      </c>
      <c r="G5" s="5">
        <f t="shared" ref="G5:G19" si="3">F5*C5</f>
        <v>91000</v>
      </c>
    </row>
    <row r="6" spans="1:11" x14ac:dyDescent="0.45">
      <c r="A6" s="1"/>
      <c r="B6" s="1" t="s">
        <v>112</v>
      </c>
      <c r="C6" s="1">
        <v>1</v>
      </c>
      <c r="D6" s="1">
        <v>13</v>
      </c>
      <c r="E6" s="1">
        <v>1</v>
      </c>
      <c r="F6" s="5">
        <f t="shared" si="2"/>
        <v>50400</v>
      </c>
      <c r="G6" s="5">
        <f t="shared" si="3"/>
        <v>50400</v>
      </c>
    </row>
    <row r="7" spans="1:11" x14ac:dyDescent="0.45">
      <c r="A7" s="1"/>
      <c r="B7" s="1" t="s">
        <v>209</v>
      </c>
      <c r="C7" s="1">
        <v>4</v>
      </c>
      <c r="D7" s="1">
        <v>9</v>
      </c>
      <c r="E7" s="1"/>
      <c r="F7" s="5">
        <f t="shared" ref="F7" si="4">3500*D7+4900*E7</f>
        <v>31500</v>
      </c>
      <c r="G7" s="5">
        <f t="shared" ref="G7" si="5">F7*C7</f>
        <v>126000</v>
      </c>
      <c r="J7" s="1"/>
      <c r="K7" s="5"/>
    </row>
    <row r="8" spans="1:11" x14ac:dyDescent="0.45">
      <c r="A8" s="1"/>
      <c r="B8" s="1" t="s">
        <v>113</v>
      </c>
      <c r="C8" s="1">
        <v>3</v>
      </c>
      <c r="D8" s="1">
        <v>12</v>
      </c>
      <c r="E8" s="1"/>
      <c r="F8" s="5">
        <f t="shared" si="2"/>
        <v>42000</v>
      </c>
      <c r="G8" s="5">
        <f t="shared" si="3"/>
        <v>126000</v>
      </c>
      <c r="J8" s="1" t="s">
        <v>8</v>
      </c>
      <c r="K8" s="5">
        <f>G33+G46+G73+G86+G99+G112+G125+G138+G60+G151+G164+G177+K12+G203+G216+G228+G240+G252+G264+G276+G288+G300+G313+G325+G337+G349+G361+G373+G385+G397+G409+G421+G433+G445+G457+G469+G481+G493+G505+G517+G529</f>
        <v>29131471.5</v>
      </c>
    </row>
    <row r="9" spans="1:11" x14ac:dyDescent="0.45">
      <c r="A9" s="1"/>
      <c r="B9" s="1" t="s">
        <v>114</v>
      </c>
      <c r="C9" s="1">
        <v>2</v>
      </c>
      <c r="D9" s="1">
        <v>12</v>
      </c>
      <c r="E9" s="1">
        <v>1</v>
      </c>
      <c r="F9" s="5">
        <f t="shared" si="2"/>
        <v>46900</v>
      </c>
      <c r="G9" s="5">
        <f t="shared" si="3"/>
        <v>93800</v>
      </c>
      <c r="J9" s="1" t="s">
        <v>9</v>
      </c>
      <c r="K9" s="5">
        <f>K8*0.1</f>
        <v>2913147.1500000004</v>
      </c>
    </row>
    <row r="10" spans="1:11" x14ac:dyDescent="0.45">
      <c r="A10" s="1"/>
      <c r="B10" s="1" t="s">
        <v>115</v>
      </c>
      <c r="C10" s="1">
        <v>7</v>
      </c>
      <c r="D10" s="1">
        <v>10</v>
      </c>
      <c r="E10" s="1"/>
      <c r="F10" s="5">
        <f t="shared" si="2"/>
        <v>35000</v>
      </c>
      <c r="G10" s="5">
        <f t="shared" si="3"/>
        <v>245000</v>
      </c>
      <c r="J10" s="1" t="s">
        <v>10</v>
      </c>
      <c r="K10" s="5">
        <f>K8+K9</f>
        <v>32044618.649999999</v>
      </c>
    </row>
    <row r="11" spans="1:11" x14ac:dyDescent="0.45">
      <c r="A11" s="1"/>
      <c r="B11" s="1" t="s">
        <v>116</v>
      </c>
      <c r="C11" s="1">
        <v>9</v>
      </c>
      <c r="D11" s="1">
        <v>8</v>
      </c>
      <c r="E11" s="1"/>
      <c r="F11" s="5">
        <f t="shared" ref="F11" si="6">3500*D11+4900*E11</f>
        <v>28000</v>
      </c>
      <c r="G11" s="5">
        <f t="shared" ref="G11" si="7">F11*C11</f>
        <v>252000</v>
      </c>
    </row>
    <row r="12" spans="1:11" x14ac:dyDescent="0.45">
      <c r="A12" s="1"/>
      <c r="B12" s="1" t="s">
        <v>212</v>
      </c>
      <c r="C12" s="1">
        <v>3</v>
      </c>
      <c r="D12" s="1">
        <v>9</v>
      </c>
      <c r="E12" s="1">
        <v>1</v>
      </c>
      <c r="F12" s="5">
        <f t="shared" si="2"/>
        <v>36400</v>
      </c>
      <c r="G12" s="5">
        <f t="shared" si="3"/>
        <v>109200</v>
      </c>
    </row>
    <row r="13" spans="1:11" x14ac:dyDescent="0.45">
      <c r="A13" s="1"/>
      <c r="B13" s="1" t="s">
        <v>117</v>
      </c>
      <c r="C13" s="1">
        <v>12</v>
      </c>
      <c r="D13" s="1">
        <v>8</v>
      </c>
      <c r="E13" s="1"/>
      <c r="F13" s="5">
        <f t="shared" si="2"/>
        <v>28000</v>
      </c>
      <c r="G13" s="5">
        <f t="shared" si="3"/>
        <v>336000</v>
      </c>
    </row>
    <row r="14" spans="1:11" x14ac:dyDescent="0.45">
      <c r="A14" s="1"/>
      <c r="B14" s="1" t="s">
        <v>97</v>
      </c>
      <c r="C14" s="1">
        <v>94</v>
      </c>
      <c r="D14" s="1">
        <v>7</v>
      </c>
      <c r="E14" s="1">
        <v>1</v>
      </c>
      <c r="F14" s="5">
        <f t="shared" si="2"/>
        <v>29400</v>
      </c>
      <c r="G14" s="5">
        <f t="shared" si="3"/>
        <v>2763600</v>
      </c>
    </row>
    <row r="15" spans="1:11" x14ac:dyDescent="0.45">
      <c r="A15" s="1"/>
      <c r="B15" s="1" t="s">
        <v>118</v>
      </c>
      <c r="C15" s="1">
        <v>25</v>
      </c>
      <c r="D15" s="1">
        <v>7</v>
      </c>
      <c r="E15" s="1">
        <v>2</v>
      </c>
      <c r="F15" s="5">
        <f t="shared" si="2"/>
        <v>34300</v>
      </c>
      <c r="G15" s="5">
        <f t="shared" si="3"/>
        <v>857500</v>
      </c>
    </row>
    <row r="16" spans="1:11" x14ac:dyDescent="0.45">
      <c r="A16" s="1"/>
      <c r="B16" s="1" t="s">
        <v>119</v>
      </c>
      <c r="C16" s="1">
        <v>21</v>
      </c>
      <c r="D16" s="1">
        <v>6</v>
      </c>
      <c r="E16" s="1">
        <v>2</v>
      </c>
      <c r="F16" s="5">
        <f t="shared" si="2"/>
        <v>30800</v>
      </c>
      <c r="G16" s="5">
        <f t="shared" si="3"/>
        <v>646800</v>
      </c>
    </row>
    <row r="17" spans="1:7" x14ac:dyDescent="0.45">
      <c r="A17" s="1"/>
      <c r="B17" s="1" t="s">
        <v>120</v>
      </c>
      <c r="C17" s="1">
        <v>7</v>
      </c>
      <c r="D17" s="1">
        <v>5</v>
      </c>
      <c r="E17" s="1">
        <v>1</v>
      </c>
      <c r="F17" s="5">
        <f t="shared" si="2"/>
        <v>22400</v>
      </c>
      <c r="G17" s="5">
        <f t="shared" si="3"/>
        <v>156800</v>
      </c>
    </row>
    <row r="18" spans="1:7" x14ac:dyDescent="0.45">
      <c r="A18" s="1"/>
      <c r="B18" s="1" t="s">
        <v>121</v>
      </c>
      <c r="C18" s="1">
        <v>8</v>
      </c>
      <c r="D18" s="1">
        <v>3</v>
      </c>
      <c r="E18" s="1">
        <v>6</v>
      </c>
      <c r="F18" s="5">
        <f t="shared" ref="F18" si="8">3500*D18+4900*E18</f>
        <v>39900</v>
      </c>
      <c r="G18" s="5">
        <f t="shared" ref="G18" si="9">F18*C18</f>
        <v>319200</v>
      </c>
    </row>
    <row r="19" spans="1:7" x14ac:dyDescent="0.45">
      <c r="A19" s="1"/>
      <c r="B19" s="1"/>
      <c r="C19" s="1"/>
      <c r="D19" s="1"/>
      <c r="E19" s="1"/>
      <c r="F19" s="5">
        <f t="shared" si="2"/>
        <v>0</v>
      </c>
      <c r="G19" s="5">
        <f t="shared" si="3"/>
        <v>0</v>
      </c>
    </row>
    <row r="20" spans="1:7" x14ac:dyDescent="0.45">
      <c r="A20" s="7"/>
      <c r="B20" s="1" t="s">
        <v>122</v>
      </c>
      <c r="C20" s="1">
        <v>1</v>
      </c>
      <c r="D20" s="1">
        <v>14</v>
      </c>
      <c r="E20" s="1">
        <v>1</v>
      </c>
      <c r="F20" s="5">
        <f>4000*D20+5600*E20</f>
        <v>61600</v>
      </c>
      <c r="G20" s="5">
        <f t="shared" si="1"/>
        <v>61600</v>
      </c>
    </row>
    <row r="21" spans="1:7" x14ac:dyDescent="0.45">
      <c r="A21" s="1"/>
      <c r="B21" s="1" t="s">
        <v>123</v>
      </c>
      <c r="C21" s="1">
        <v>1</v>
      </c>
      <c r="D21" s="1">
        <v>13</v>
      </c>
      <c r="E21" s="1">
        <v>1</v>
      </c>
      <c r="F21" s="5">
        <f t="shared" ref="F21:F31" si="10">4000*D21+5600*E21</f>
        <v>57600</v>
      </c>
      <c r="G21" s="5">
        <f t="shared" si="1"/>
        <v>57600</v>
      </c>
    </row>
    <row r="22" spans="1:7" x14ac:dyDescent="0.45">
      <c r="A22" s="1"/>
      <c r="B22" s="1" t="s">
        <v>210</v>
      </c>
      <c r="C22" s="1">
        <v>1</v>
      </c>
      <c r="D22" s="1">
        <v>9</v>
      </c>
      <c r="E22" s="1"/>
      <c r="F22" s="5">
        <f t="shared" ref="F22:F24" si="11">4000*D22+5600*E22</f>
        <v>36000</v>
      </c>
      <c r="G22" s="5">
        <f t="shared" ref="G22:G24" si="12">F22*C22</f>
        <v>36000</v>
      </c>
    </row>
    <row r="23" spans="1:7" x14ac:dyDescent="0.45">
      <c r="A23" s="1"/>
      <c r="B23" s="1" t="s">
        <v>124</v>
      </c>
      <c r="C23" s="1">
        <v>2</v>
      </c>
      <c r="D23" s="1">
        <v>8</v>
      </c>
      <c r="E23" s="1"/>
      <c r="F23" s="5">
        <f t="shared" ref="F23" si="13">4000*D23+5600*E23</f>
        <v>32000</v>
      </c>
      <c r="G23" s="5">
        <f t="shared" ref="G23" si="14">F23*C23</f>
        <v>64000</v>
      </c>
    </row>
    <row r="24" spans="1:7" x14ac:dyDescent="0.45">
      <c r="A24" s="1"/>
      <c r="B24" s="1" t="s">
        <v>213</v>
      </c>
      <c r="C24" s="1">
        <v>1</v>
      </c>
      <c r="D24" s="1">
        <v>9</v>
      </c>
      <c r="E24" s="1">
        <v>1</v>
      </c>
      <c r="F24" s="5">
        <f t="shared" si="11"/>
        <v>41600</v>
      </c>
      <c r="G24" s="5">
        <f t="shared" si="12"/>
        <v>41600</v>
      </c>
    </row>
    <row r="25" spans="1:7" x14ac:dyDescent="0.45">
      <c r="A25" s="1"/>
      <c r="B25" s="1" t="s">
        <v>211</v>
      </c>
      <c r="C25" s="1">
        <v>2</v>
      </c>
      <c r="D25" s="1">
        <v>8</v>
      </c>
      <c r="E25" s="1">
        <v>2</v>
      </c>
      <c r="F25" s="5">
        <f t="shared" si="10"/>
        <v>43200</v>
      </c>
      <c r="G25" s="5">
        <f t="shared" si="1"/>
        <v>86400</v>
      </c>
    </row>
    <row r="26" spans="1:7" x14ac:dyDescent="0.45">
      <c r="A26" s="1"/>
      <c r="B26" s="1"/>
      <c r="C26" s="1"/>
      <c r="D26" s="1"/>
      <c r="E26" s="1"/>
      <c r="F26" s="5">
        <f t="shared" ref="F26:F30" si="15">4000*D26+5600*E26</f>
        <v>0</v>
      </c>
      <c r="G26" s="5">
        <f t="shared" ref="G26:G30" si="16">F26*C26</f>
        <v>0</v>
      </c>
    </row>
    <row r="27" spans="1:7" x14ac:dyDescent="0.45">
      <c r="A27" s="1"/>
      <c r="B27" s="1" t="s">
        <v>65</v>
      </c>
      <c r="C27" s="1">
        <v>9</v>
      </c>
      <c r="D27" s="1">
        <v>7</v>
      </c>
      <c r="E27" s="1">
        <v>1</v>
      </c>
      <c r="F27" s="5">
        <f t="shared" ref="F27" si="17">4000*D27+5600*E27</f>
        <v>33600</v>
      </c>
      <c r="G27" s="5">
        <f t="shared" ref="G27" si="18">F27*C27</f>
        <v>302400</v>
      </c>
    </row>
    <row r="28" spans="1:7" x14ac:dyDescent="0.45">
      <c r="A28" s="1"/>
      <c r="B28" s="1" t="s">
        <v>126</v>
      </c>
      <c r="C28" s="1">
        <v>3</v>
      </c>
      <c r="D28" s="1">
        <v>7</v>
      </c>
      <c r="E28" s="1">
        <v>2</v>
      </c>
      <c r="F28" s="5">
        <f t="shared" si="15"/>
        <v>39200</v>
      </c>
      <c r="G28" s="5">
        <f t="shared" si="16"/>
        <v>117600</v>
      </c>
    </row>
    <row r="29" spans="1:7" x14ac:dyDescent="0.45">
      <c r="A29" s="1"/>
      <c r="B29" s="1" t="s">
        <v>127</v>
      </c>
      <c r="C29" s="1">
        <v>1</v>
      </c>
      <c r="D29" s="1">
        <v>6</v>
      </c>
      <c r="E29" s="1">
        <v>2</v>
      </c>
      <c r="F29" s="5">
        <f t="shared" si="15"/>
        <v>35200</v>
      </c>
      <c r="G29" s="5">
        <f t="shared" si="16"/>
        <v>35200</v>
      </c>
    </row>
    <row r="30" spans="1:7" x14ac:dyDescent="0.45">
      <c r="A30" s="1"/>
      <c r="B30" s="1"/>
      <c r="C30" s="1"/>
      <c r="D30" s="1"/>
      <c r="E30" s="1"/>
      <c r="F30" s="5">
        <f t="shared" si="15"/>
        <v>0</v>
      </c>
      <c r="G30" s="5">
        <f t="shared" si="16"/>
        <v>0</v>
      </c>
    </row>
    <row r="31" spans="1:7" x14ac:dyDescent="0.45">
      <c r="A31" s="1"/>
      <c r="B31" s="1"/>
      <c r="C31" s="1"/>
      <c r="D31" s="1"/>
      <c r="E31" s="1"/>
      <c r="F31" s="5">
        <f t="shared" si="10"/>
        <v>0</v>
      </c>
      <c r="G31" s="5">
        <f t="shared" si="1"/>
        <v>0</v>
      </c>
    </row>
    <row r="32" spans="1:7" x14ac:dyDescent="0.45">
      <c r="A32" s="1"/>
      <c r="B32" s="1" t="s">
        <v>25</v>
      </c>
      <c r="C32" s="1">
        <v>0.05</v>
      </c>
      <c r="D32" s="16"/>
      <c r="E32" s="1"/>
      <c r="F32" s="5"/>
      <c r="G32" s="5">
        <f>(G3+G4+G5+G6+G8+G9+G10+G12+G13+G14+G15+G16+G17+G18+G19+G20+G21+G25+G26+G27+G28+G29+G30+G31)*C32</f>
        <v>340795</v>
      </c>
    </row>
    <row r="33" spans="1:12" x14ac:dyDescent="0.45">
      <c r="A33" s="2"/>
      <c r="B33" s="7" t="s">
        <v>95</v>
      </c>
      <c r="C33" s="1">
        <f>SUM(C3:C31)</f>
        <v>229</v>
      </c>
      <c r="D33" s="17"/>
      <c r="E33" s="1" t="s">
        <v>8</v>
      </c>
      <c r="F33" s="5"/>
      <c r="G33" s="5">
        <f>G3+G4+G5+G6+G8+G9+G10+G12+G13+G14+G15+G16+G17+G18+G19+G20+G21+G25+G26+G27+G28+G29+G30+G31+G32</f>
        <v>7156695</v>
      </c>
    </row>
    <row r="34" spans="1:12" x14ac:dyDescent="0.45">
      <c r="B34" s="14"/>
      <c r="C34" s="14"/>
      <c r="D34" s="15"/>
      <c r="E34" s="1" t="s">
        <v>9</v>
      </c>
      <c r="F34" s="5"/>
      <c r="G34" s="5">
        <f t="shared" ref="G34" si="19">G33*0.1</f>
        <v>715669.5</v>
      </c>
    </row>
    <row r="35" spans="1:12" x14ac:dyDescent="0.45">
      <c r="B35" s="14"/>
      <c r="C35" s="14"/>
      <c r="D35" s="15"/>
      <c r="E35" s="1" t="s">
        <v>10</v>
      </c>
      <c r="F35" s="5"/>
      <c r="G35" s="5">
        <f t="shared" ref="G35" si="20">G33+G34</f>
        <v>7872364.5</v>
      </c>
    </row>
    <row r="36" spans="1:12" x14ac:dyDescent="0.45">
      <c r="A36" s="6"/>
    </row>
    <row r="37" spans="1:12" x14ac:dyDescent="0.45">
      <c r="A37" s="1" t="s">
        <v>4</v>
      </c>
      <c r="B37" s="1" t="s">
        <v>0</v>
      </c>
      <c r="C37" s="1" t="s">
        <v>1</v>
      </c>
      <c r="D37" s="1" t="s">
        <v>6</v>
      </c>
      <c r="E37" s="1" t="s">
        <v>7</v>
      </c>
      <c r="F37" s="5" t="s">
        <v>2</v>
      </c>
      <c r="G37" s="1" t="s">
        <v>3</v>
      </c>
    </row>
    <row r="38" spans="1:12" x14ac:dyDescent="0.45">
      <c r="A38" s="1" t="s">
        <v>11</v>
      </c>
      <c r="B38" s="1" t="s">
        <v>12</v>
      </c>
      <c r="C38" s="1">
        <v>55</v>
      </c>
      <c r="D38" s="1">
        <v>7</v>
      </c>
      <c r="E38" s="1">
        <v>1</v>
      </c>
      <c r="F38" s="5">
        <f>L38*D38+L39*E38</f>
        <v>29400</v>
      </c>
      <c r="G38" s="5">
        <f>(L38*D38*C38)+(L39*C38*E38)</f>
        <v>1617000</v>
      </c>
      <c r="J38" s="1" t="s">
        <v>21</v>
      </c>
      <c r="K38" s="1" t="s">
        <v>5</v>
      </c>
      <c r="L38" s="1">
        <v>3500</v>
      </c>
    </row>
    <row r="39" spans="1:12" x14ac:dyDescent="0.45">
      <c r="A39" s="1"/>
      <c r="B39" s="1" t="s">
        <v>13</v>
      </c>
      <c r="C39" s="1">
        <v>5</v>
      </c>
      <c r="D39" s="1">
        <v>7</v>
      </c>
      <c r="E39" s="1">
        <v>2</v>
      </c>
      <c r="F39" s="5">
        <f>L38*D39+L39*E39</f>
        <v>34300</v>
      </c>
      <c r="G39" s="5">
        <f>(L38*C39*D39)+(L39*C39*E39)</f>
        <v>171500</v>
      </c>
      <c r="J39" s="1"/>
      <c r="K39" s="1" t="s">
        <v>20</v>
      </c>
      <c r="L39" s="1">
        <v>4900</v>
      </c>
    </row>
    <row r="40" spans="1:12" x14ac:dyDescent="0.45">
      <c r="A40" s="1"/>
      <c r="B40" s="1" t="s">
        <v>14</v>
      </c>
      <c r="C40" s="1">
        <v>6</v>
      </c>
      <c r="D40" s="1">
        <v>9</v>
      </c>
      <c r="E40" s="1">
        <v>1</v>
      </c>
      <c r="F40" s="5">
        <f>L38*D40+L39*E40</f>
        <v>36400</v>
      </c>
      <c r="G40" s="5">
        <f>(L38*C40*D40)+(L39*C40*E40)</f>
        <v>218400</v>
      </c>
      <c r="J40" s="1" t="s">
        <v>22</v>
      </c>
      <c r="K40" s="1" t="s">
        <v>5</v>
      </c>
      <c r="L40" s="1">
        <v>4000</v>
      </c>
    </row>
    <row r="41" spans="1:12" x14ac:dyDescent="0.45">
      <c r="A41" s="1"/>
      <c r="B41" s="1" t="s">
        <v>15</v>
      </c>
      <c r="C41" s="1">
        <v>3</v>
      </c>
      <c r="D41" s="1">
        <v>9</v>
      </c>
      <c r="E41" s="1"/>
      <c r="F41" s="5">
        <f>L38*D41+L39*E41</f>
        <v>31500</v>
      </c>
      <c r="G41" s="5">
        <f>(L38*C41*D41)+(L39*C41*E41)</f>
        <v>94500</v>
      </c>
      <c r="J41" s="1"/>
      <c r="K41" s="1" t="s">
        <v>20</v>
      </c>
      <c r="L41" s="1">
        <v>5600</v>
      </c>
    </row>
    <row r="42" spans="1:12" x14ac:dyDescent="0.45">
      <c r="A42" s="1"/>
      <c r="B42" s="1" t="s">
        <v>16</v>
      </c>
      <c r="C42" s="1">
        <v>10</v>
      </c>
      <c r="D42" s="1">
        <v>7</v>
      </c>
      <c r="E42" s="1">
        <v>1</v>
      </c>
      <c r="F42" s="5">
        <f>L40*D42+L41*E42</f>
        <v>33600</v>
      </c>
      <c r="G42" s="5">
        <f>(L40*C42*D42)+(L41*C42*E42)</f>
        <v>336000</v>
      </c>
    </row>
    <row r="43" spans="1:12" x14ac:dyDescent="0.45">
      <c r="A43" s="1"/>
      <c r="B43" s="1" t="s">
        <v>17</v>
      </c>
      <c r="C43" s="1">
        <v>1</v>
      </c>
      <c r="D43" s="1">
        <v>7</v>
      </c>
      <c r="E43" s="1">
        <v>2</v>
      </c>
      <c r="F43" s="5">
        <f>L40*D43+L41*E43</f>
        <v>39200</v>
      </c>
      <c r="G43" s="5">
        <f>(L40*C43*D43)+(L41*C43*E43)</f>
        <v>39200</v>
      </c>
    </row>
    <row r="44" spans="1:12" x14ac:dyDescent="0.45">
      <c r="A44" s="1"/>
      <c r="B44" s="1" t="s">
        <v>18</v>
      </c>
      <c r="C44" s="1">
        <v>2</v>
      </c>
      <c r="D44" s="1">
        <v>9</v>
      </c>
      <c r="E44" s="1">
        <v>1</v>
      </c>
      <c r="F44" s="5">
        <f>L40*D44+L41*E44</f>
        <v>41600</v>
      </c>
      <c r="G44" s="5">
        <f>(L40*C44*D44)+(L41*C44*E44)</f>
        <v>83200</v>
      </c>
    </row>
    <row r="45" spans="1:12" x14ac:dyDescent="0.45">
      <c r="A45" s="1"/>
      <c r="B45" s="1" t="s">
        <v>19</v>
      </c>
      <c r="C45" s="1">
        <v>7.0000000000000007E-2</v>
      </c>
      <c r="D45" s="1"/>
      <c r="E45" s="1"/>
      <c r="F45" s="5"/>
      <c r="G45" s="5">
        <f>(G38+G39+G40+G41+G42+G43+G44)*C45</f>
        <v>179186.00000000003</v>
      </c>
    </row>
    <row r="46" spans="1:12" x14ac:dyDescent="0.45">
      <c r="A46" s="2"/>
      <c r="B46" s="7" t="s">
        <v>95</v>
      </c>
      <c r="C46" s="1">
        <f>SUM(C38:C44)</f>
        <v>82</v>
      </c>
      <c r="D46" s="3"/>
      <c r="E46" s="1" t="s">
        <v>8</v>
      </c>
      <c r="F46" s="5"/>
      <c r="G46" s="5">
        <f>G38+G39+G40+G41+G42+G43+G44+G45</f>
        <v>2738986</v>
      </c>
    </row>
    <row r="47" spans="1:12" x14ac:dyDescent="0.45">
      <c r="B47" s="13" t="s">
        <v>199</v>
      </c>
      <c r="D47" s="4"/>
      <c r="E47" s="1" t="s">
        <v>9</v>
      </c>
      <c r="F47" s="5"/>
      <c r="G47" s="5">
        <f>G46*0.1</f>
        <v>273898.60000000003</v>
      </c>
    </row>
    <row r="48" spans="1:12" x14ac:dyDescent="0.45">
      <c r="D48" s="4"/>
      <c r="E48" s="1" t="s">
        <v>10</v>
      </c>
      <c r="F48" s="5"/>
      <c r="G48" s="5">
        <f>G46+G47</f>
        <v>3012884.6</v>
      </c>
    </row>
    <row r="49" spans="1:7" x14ac:dyDescent="0.45">
      <c r="A49" s="6"/>
    </row>
    <row r="50" spans="1:7" x14ac:dyDescent="0.45">
      <c r="A50" s="1" t="s">
        <v>4</v>
      </c>
      <c r="B50" s="1" t="s">
        <v>0</v>
      </c>
      <c r="C50" s="1" t="s">
        <v>1</v>
      </c>
      <c r="D50" s="1" t="s">
        <v>6</v>
      </c>
      <c r="E50" s="1" t="s">
        <v>7</v>
      </c>
      <c r="F50" s="5"/>
      <c r="G50" s="1" t="s">
        <v>3</v>
      </c>
    </row>
    <row r="51" spans="1:7" x14ac:dyDescent="0.45">
      <c r="A51" s="1" t="s">
        <v>36</v>
      </c>
      <c r="B51" s="1" t="s">
        <v>37</v>
      </c>
      <c r="C51" s="1">
        <v>9</v>
      </c>
      <c r="D51" s="1">
        <v>11</v>
      </c>
      <c r="E51" s="1">
        <v>1</v>
      </c>
      <c r="F51" s="5">
        <f>3500*D51+4900*E51</f>
        <v>43400</v>
      </c>
      <c r="G51" s="5">
        <f>F51*C51</f>
        <v>390600</v>
      </c>
    </row>
    <row r="52" spans="1:7" x14ac:dyDescent="0.45">
      <c r="A52" s="1"/>
      <c r="B52" s="1" t="s">
        <v>38</v>
      </c>
      <c r="C52" s="1">
        <v>13</v>
      </c>
      <c r="D52" s="1">
        <v>8.5</v>
      </c>
      <c r="E52" s="1"/>
      <c r="F52" s="5">
        <f>3500*D52+4900*E52</f>
        <v>29750</v>
      </c>
      <c r="G52" s="5">
        <f t="shared" ref="G52:G53" si="21">F52*C52</f>
        <v>386750</v>
      </c>
    </row>
    <row r="53" spans="1:7" x14ac:dyDescent="0.45">
      <c r="A53" s="1"/>
      <c r="B53" s="1" t="s">
        <v>29</v>
      </c>
      <c r="C53" s="1">
        <v>13</v>
      </c>
      <c r="D53" s="1">
        <v>7</v>
      </c>
      <c r="E53" s="1"/>
      <c r="F53" s="5">
        <f>3500*D53+4900*E53</f>
        <v>24500</v>
      </c>
      <c r="G53" s="5">
        <f t="shared" si="21"/>
        <v>318500</v>
      </c>
    </row>
    <row r="54" spans="1:7" x14ac:dyDescent="0.45">
      <c r="A54" s="1"/>
      <c r="B54" s="1" t="s">
        <v>98</v>
      </c>
      <c r="C54" s="1">
        <v>1</v>
      </c>
      <c r="D54" s="1">
        <v>7</v>
      </c>
      <c r="E54" s="1">
        <v>2</v>
      </c>
      <c r="F54" s="5">
        <f>3500*D54+4900*E54</f>
        <v>34300</v>
      </c>
      <c r="G54" s="5">
        <f t="shared" ref="G54:G58" si="22">F54*C54</f>
        <v>34300</v>
      </c>
    </row>
    <row r="55" spans="1:7" x14ac:dyDescent="0.45">
      <c r="A55" s="1"/>
      <c r="B55" s="1"/>
      <c r="C55" s="1"/>
      <c r="D55" s="1"/>
      <c r="E55" s="1"/>
      <c r="F55" s="5">
        <f>3500*D55+4900*E55</f>
        <v>0</v>
      </c>
      <c r="G55" s="5">
        <f t="shared" si="22"/>
        <v>0</v>
      </c>
    </row>
    <row r="56" spans="1:7" x14ac:dyDescent="0.45">
      <c r="A56" s="1"/>
      <c r="B56" s="1" t="s">
        <v>39</v>
      </c>
      <c r="C56" s="1">
        <v>1</v>
      </c>
      <c r="D56" s="1">
        <v>11</v>
      </c>
      <c r="E56" s="1">
        <v>1</v>
      </c>
      <c r="F56" s="5">
        <f>4000*D56+5600*E56</f>
        <v>49600</v>
      </c>
      <c r="G56" s="5">
        <f t="shared" ref="G56" si="23">F56*C56</f>
        <v>49600</v>
      </c>
    </row>
    <row r="57" spans="1:7" x14ac:dyDescent="0.45">
      <c r="A57" s="1"/>
      <c r="B57" s="1" t="s">
        <v>214</v>
      </c>
      <c r="C57" s="1">
        <v>1</v>
      </c>
      <c r="D57" s="1">
        <v>7</v>
      </c>
      <c r="E57" s="1">
        <v>0</v>
      </c>
      <c r="F57" s="5">
        <f>4000*D57+5600*E57</f>
        <v>28000</v>
      </c>
      <c r="G57" s="5">
        <f t="shared" si="22"/>
        <v>28000</v>
      </c>
    </row>
    <row r="58" spans="1:7" x14ac:dyDescent="0.45">
      <c r="A58" s="1"/>
      <c r="B58" s="1" t="s">
        <v>40</v>
      </c>
      <c r="C58" s="1">
        <v>4</v>
      </c>
      <c r="D58" s="1">
        <v>8.5</v>
      </c>
      <c r="E58" s="1"/>
      <c r="F58" s="5">
        <f>4000*D58+5600*E58</f>
        <v>34000</v>
      </c>
      <c r="G58" s="5">
        <f t="shared" si="22"/>
        <v>136000</v>
      </c>
    </row>
    <row r="59" spans="1:7" x14ac:dyDescent="0.45">
      <c r="A59" s="1"/>
      <c r="B59" s="1" t="s">
        <v>25</v>
      </c>
      <c r="C59" s="1">
        <v>0.05</v>
      </c>
      <c r="D59" s="1"/>
      <c r="E59" s="1"/>
      <c r="F59" s="5"/>
      <c r="G59" s="5">
        <f>(G51+G52+G53+G54+G56+G57+G58)*C59</f>
        <v>67187.5</v>
      </c>
    </row>
    <row r="60" spans="1:7" x14ac:dyDescent="0.45">
      <c r="A60" s="2"/>
      <c r="B60" s="7" t="s">
        <v>95</v>
      </c>
      <c r="C60" s="1">
        <f>SUM(C51:C58)</f>
        <v>42</v>
      </c>
      <c r="D60" s="3"/>
      <c r="E60" s="1" t="s">
        <v>8</v>
      </c>
      <c r="F60" s="5"/>
      <c r="G60" s="5">
        <f>G51+G52+G53+G54+G56 +G57+G58+G59</f>
        <v>1410937.5</v>
      </c>
    </row>
    <row r="61" spans="1:7" x14ac:dyDescent="0.45">
      <c r="D61" s="4"/>
      <c r="E61" s="1" t="s">
        <v>9</v>
      </c>
      <c r="F61" s="5"/>
      <c r="G61" s="5">
        <f>G60*0.1</f>
        <v>141093.75</v>
      </c>
    </row>
    <row r="62" spans="1:7" x14ac:dyDescent="0.45">
      <c r="D62" s="4"/>
      <c r="E62" s="1" t="s">
        <v>10</v>
      </c>
      <c r="F62" s="5"/>
      <c r="G62" s="5">
        <f>G60+G61</f>
        <v>1552031.25</v>
      </c>
    </row>
    <row r="63" spans="1:7" x14ac:dyDescent="0.45">
      <c r="A63" s="6"/>
    </row>
    <row r="64" spans="1:7" x14ac:dyDescent="0.45">
      <c r="A64" s="1" t="s">
        <v>4</v>
      </c>
      <c r="B64" s="1" t="s">
        <v>0</v>
      </c>
      <c r="C64" s="1" t="s">
        <v>1</v>
      </c>
      <c r="D64" s="1" t="s">
        <v>6</v>
      </c>
      <c r="E64" s="1" t="s">
        <v>7</v>
      </c>
      <c r="F64" s="5"/>
      <c r="G64" s="1" t="s">
        <v>3</v>
      </c>
    </row>
    <row r="65" spans="1:7" x14ac:dyDescent="0.45">
      <c r="A65" s="1" t="s">
        <v>23</v>
      </c>
      <c r="B65" s="1" t="s">
        <v>24</v>
      </c>
      <c r="C65" s="1">
        <v>6</v>
      </c>
      <c r="D65" s="1">
        <v>7</v>
      </c>
      <c r="E65" s="1">
        <v>1</v>
      </c>
      <c r="F65" s="5">
        <f>L38*D65+L39*E65</f>
        <v>29400</v>
      </c>
      <c r="G65" s="5">
        <f>(L38*C65*D65)+(L39*C65*E65)</f>
        <v>176400</v>
      </c>
    </row>
    <row r="66" spans="1:7" x14ac:dyDescent="0.45">
      <c r="A66" s="1"/>
      <c r="B66" s="1"/>
      <c r="C66" s="1"/>
      <c r="D66" s="1"/>
      <c r="E66" s="1"/>
      <c r="F66" s="5">
        <f t="shared" ref="F66" si="24">4000*D66+5600*E66</f>
        <v>0</v>
      </c>
      <c r="G66" s="5">
        <f t="shared" ref="G66" si="25">F66*C66</f>
        <v>0</v>
      </c>
    </row>
    <row r="67" spans="1:7" x14ac:dyDescent="0.45">
      <c r="A67" s="1"/>
      <c r="B67" s="1"/>
      <c r="C67" s="1"/>
      <c r="D67" s="1"/>
      <c r="E67" s="1"/>
      <c r="F67" s="5">
        <f t="shared" ref="F67:F68" si="26">4000*D67+5600*E67</f>
        <v>0</v>
      </c>
      <c r="G67" s="5">
        <f t="shared" ref="G67:G68" si="27">F67*C67</f>
        <v>0</v>
      </c>
    </row>
    <row r="68" spans="1:7" x14ac:dyDescent="0.45">
      <c r="A68" s="1"/>
      <c r="B68" s="1"/>
      <c r="C68" s="1"/>
      <c r="D68" s="1"/>
      <c r="E68" s="1"/>
      <c r="F68" s="5">
        <f t="shared" si="26"/>
        <v>0</v>
      </c>
      <c r="G68" s="5">
        <f t="shared" si="27"/>
        <v>0</v>
      </c>
    </row>
    <row r="69" spans="1:7" x14ac:dyDescent="0.45">
      <c r="A69" s="1"/>
      <c r="B69" s="1" t="s">
        <v>16</v>
      </c>
      <c r="C69" s="1">
        <v>1</v>
      </c>
      <c r="D69" s="1">
        <v>7</v>
      </c>
      <c r="E69" s="1">
        <v>1</v>
      </c>
      <c r="F69" s="5">
        <f>L40*D69+L41*E69</f>
        <v>33600</v>
      </c>
      <c r="G69" s="5">
        <f>(L40*C69*D69)+(L41*C69*E69)</f>
        <v>33600</v>
      </c>
    </row>
    <row r="70" spans="1:7" x14ac:dyDescent="0.45">
      <c r="A70" s="1"/>
      <c r="B70" s="1"/>
      <c r="C70" s="1"/>
      <c r="D70" s="1"/>
      <c r="E70" s="1"/>
      <c r="F70" s="5">
        <f t="shared" ref="F70:F71" si="28">4000*D70+5600*E70</f>
        <v>0</v>
      </c>
      <c r="G70" s="5">
        <f t="shared" ref="G70:G71" si="29">F70*C70</f>
        <v>0</v>
      </c>
    </row>
    <row r="71" spans="1:7" x14ac:dyDescent="0.45">
      <c r="A71" s="1"/>
      <c r="B71" s="1"/>
      <c r="C71" s="1"/>
      <c r="D71" s="1"/>
      <c r="E71" s="1"/>
      <c r="F71" s="5">
        <f t="shared" si="28"/>
        <v>0</v>
      </c>
      <c r="G71" s="5">
        <f t="shared" si="29"/>
        <v>0</v>
      </c>
    </row>
    <row r="72" spans="1:7" x14ac:dyDescent="0.45">
      <c r="A72" s="1"/>
      <c r="B72" s="1" t="s">
        <v>25</v>
      </c>
      <c r="C72" s="1">
        <v>7.0000000000000007E-2</v>
      </c>
      <c r="D72" s="1"/>
      <c r="E72" s="1"/>
      <c r="F72" s="5"/>
      <c r="G72" s="5">
        <f>(G65+G69)*C72</f>
        <v>14700.000000000002</v>
      </c>
    </row>
    <row r="73" spans="1:7" x14ac:dyDescent="0.45">
      <c r="A73" s="2"/>
      <c r="B73" s="7" t="s">
        <v>95</v>
      </c>
      <c r="C73" s="1">
        <f>SUM(C65:C69)</f>
        <v>7</v>
      </c>
      <c r="D73" s="3"/>
      <c r="E73" s="1" t="s">
        <v>8</v>
      </c>
      <c r="F73" s="5"/>
      <c r="G73" s="5">
        <f>G65+G69+G72</f>
        <v>224700</v>
      </c>
    </row>
    <row r="74" spans="1:7" x14ac:dyDescent="0.45">
      <c r="D74" s="4"/>
      <c r="E74" s="1" t="s">
        <v>9</v>
      </c>
      <c r="F74" s="5"/>
      <c r="G74" s="5">
        <f>G73*0.1</f>
        <v>22470</v>
      </c>
    </row>
    <row r="75" spans="1:7" x14ac:dyDescent="0.45">
      <c r="D75" s="4"/>
      <c r="E75" s="1" t="s">
        <v>10</v>
      </c>
      <c r="F75" s="5"/>
      <c r="G75" s="5">
        <f>G73+G74</f>
        <v>247170</v>
      </c>
    </row>
    <row r="76" spans="1:7" x14ac:dyDescent="0.45">
      <c r="A76" s="6"/>
    </row>
    <row r="77" spans="1:7" x14ac:dyDescent="0.45">
      <c r="A77" s="1" t="s">
        <v>4</v>
      </c>
      <c r="B77" s="1" t="s">
        <v>0</v>
      </c>
      <c r="C77" s="1" t="s">
        <v>1</v>
      </c>
      <c r="D77" s="1" t="s">
        <v>6</v>
      </c>
      <c r="E77" s="1" t="s">
        <v>7</v>
      </c>
      <c r="F77" s="5"/>
      <c r="G77" s="1" t="s">
        <v>3</v>
      </c>
    </row>
    <row r="78" spans="1:7" x14ac:dyDescent="0.45">
      <c r="A78" s="1" t="s">
        <v>215</v>
      </c>
      <c r="B78" s="1" t="s">
        <v>13</v>
      </c>
      <c r="C78" s="1">
        <v>16</v>
      </c>
      <c r="D78" s="1">
        <v>7</v>
      </c>
      <c r="E78" s="1">
        <v>2</v>
      </c>
      <c r="F78" s="5">
        <f>L38*D78+L39*E78</f>
        <v>34300</v>
      </c>
      <c r="G78" s="5">
        <f>(L38*C78*D78)+(L39*C78*E78)</f>
        <v>548800</v>
      </c>
    </row>
    <row r="79" spans="1:7" x14ac:dyDescent="0.45">
      <c r="A79" s="1"/>
      <c r="B79" s="1"/>
      <c r="C79" s="1"/>
      <c r="D79" s="1"/>
      <c r="E79" s="1"/>
      <c r="F79" s="5">
        <f t="shared" ref="F79" si="30">4000*D79+5600*E79</f>
        <v>0</v>
      </c>
      <c r="G79" s="5">
        <f t="shared" ref="G79" si="31">F79*C79</f>
        <v>0</v>
      </c>
    </row>
    <row r="80" spans="1:7" x14ac:dyDescent="0.45">
      <c r="A80" s="1"/>
      <c r="B80" s="1"/>
      <c r="C80" s="1"/>
      <c r="D80" s="1"/>
      <c r="E80" s="1"/>
      <c r="F80" s="5">
        <f t="shared" ref="F80:F81" si="32">4000*D80+5600*E80</f>
        <v>0</v>
      </c>
      <c r="G80" s="5">
        <f t="shared" ref="G80:G81" si="33">F80*C80</f>
        <v>0</v>
      </c>
    </row>
    <row r="81" spans="1:7" x14ac:dyDescent="0.45">
      <c r="A81" s="1"/>
      <c r="B81" s="1"/>
      <c r="C81" s="1"/>
      <c r="D81" s="1"/>
      <c r="E81" s="1"/>
      <c r="F81" s="5">
        <f t="shared" si="32"/>
        <v>0</v>
      </c>
      <c r="G81" s="5">
        <f t="shared" si="33"/>
        <v>0</v>
      </c>
    </row>
    <row r="82" spans="1:7" x14ac:dyDescent="0.45">
      <c r="A82" s="1"/>
      <c r="B82" s="1" t="s">
        <v>17</v>
      </c>
      <c r="C82" s="1">
        <v>4</v>
      </c>
      <c r="D82" s="1">
        <v>7</v>
      </c>
      <c r="E82" s="1">
        <v>2</v>
      </c>
      <c r="F82" s="5">
        <f>L40*D82+L41*E82</f>
        <v>39200</v>
      </c>
      <c r="G82" s="5">
        <f>(L40*C82*D82)+(L41*C82*E82)</f>
        <v>156800</v>
      </c>
    </row>
    <row r="83" spans="1:7" x14ac:dyDescent="0.45">
      <c r="A83" s="1"/>
      <c r="B83" s="1"/>
      <c r="C83" s="1"/>
      <c r="D83" s="1"/>
      <c r="E83" s="1"/>
      <c r="F83" s="5">
        <f t="shared" ref="F83:F84" si="34">4000*D83+5600*E83</f>
        <v>0</v>
      </c>
      <c r="G83" s="5">
        <f t="shared" ref="G83:G84" si="35">F83*C83</f>
        <v>0</v>
      </c>
    </row>
    <row r="84" spans="1:7" x14ac:dyDescent="0.45">
      <c r="A84" s="1"/>
      <c r="B84" s="1"/>
      <c r="C84" s="1"/>
      <c r="D84" s="1"/>
      <c r="E84" s="1"/>
      <c r="F84" s="5">
        <f t="shared" si="34"/>
        <v>0</v>
      </c>
      <c r="G84" s="5">
        <f t="shared" si="35"/>
        <v>0</v>
      </c>
    </row>
    <row r="85" spans="1:7" x14ac:dyDescent="0.45">
      <c r="A85" s="1"/>
      <c r="B85" s="1" t="s">
        <v>25</v>
      </c>
      <c r="C85" s="1">
        <v>7.0000000000000007E-2</v>
      </c>
      <c r="D85" s="1"/>
      <c r="E85" s="1"/>
      <c r="F85" s="5"/>
      <c r="G85" s="5">
        <f>(G78+G82)*C85</f>
        <v>49392.000000000007</v>
      </c>
    </row>
    <row r="86" spans="1:7" x14ac:dyDescent="0.45">
      <c r="A86" s="2"/>
      <c r="B86" s="7" t="s">
        <v>95</v>
      </c>
      <c r="C86" s="1">
        <f>SUM(C78:C82)</f>
        <v>20</v>
      </c>
      <c r="D86" s="3"/>
      <c r="E86" s="1" t="s">
        <v>8</v>
      </c>
      <c r="F86" s="5"/>
      <c r="G86" s="5">
        <f>G78+G82+G85</f>
        <v>754992</v>
      </c>
    </row>
    <row r="87" spans="1:7" x14ac:dyDescent="0.45">
      <c r="D87" s="4"/>
      <c r="E87" s="1" t="s">
        <v>9</v>
      </c>
      <c r="F87" s="5"/>
      <c r="G87" s="5">
        <f>G86*0.1</f>
        <v>75499.199999999997</v>
      </c>
    </row>
    <row r="88" spans="1:7" x14ac:dyDescent="0.45">
      <c r="D88" s="4"/>
      <c r="E88" s="1" t="s">
        <v>10</v>
      </c>
      <c r="F88" s="5"/>
      <c r="G88" s="5">
        <f>G86+G87</f>
        <v>830491.2</v>
      </c>
    </row>
    <row r="89" spans="1:7" x14ac:dyDescent="0.45">
      <c r="A89" s="6"/>
    </row>
    <row r="90" spans="1:7" x14ac:dyDescent="0.45">
      <c r="A90" s="1" t="s">
        <v>4</v>
      </c>
      <c r="B90" s="1" t="s">
        <v>0</v>
      </c>
      <c r="C90" s="1" t="s">
        <v>1</v>
      </c>
      <c r="D90" s="1" t="s">
        <v>6</v>
      </c>
      <c r="E90" s="1" t="s">
        <v>7</v>
      </c>
      <c r="F90" s="5"/>
      <c r="G90" s="1" t="s">
        <v>3</v>
      </c>
    </row>
    <row r="91" spans="1:7" x14ac:dyDescent="0.45">
      <c r="A91" s="1" t="s">
        <v>26</v>
      </c>
      <c r="B91" s="1" t="s">
        <v>13</v>
      </c>
      <c r="C91" s="1">
        <v>4</v>
      </c>
      <c r="D91" s="1">
        <v>7</v>
      </c>
      <c r="E91" s="1">
        <v>2</v>
      </c>
      <c r="F91" s="5">
        <f>3500*D91+4900*E91</f>
        <v>34300</v>
      </c>
      <c r="G91" s="5">
        <f>(L38*C91*D91)+(L39*C91*E91)</f>
        <v>137200</v>
      </c>
    </row>
    <row r="92" spans="1:7" x14ac:dyDescent="0.45">
      <c r="A92" s="1"/>
      <c r="B92" s="1"/>
      <c r="C92" s="1"/>
      <c r="D92" s="1"/>
      <c r="E92" s="1"/>
      <c r="F92" s="5">
        <f t="shared" ref="F92:F94" si="36">4000*D92+5600*E92</f>
        <v>0</v>
      </c>
      <c r="G92" s="5">
        <f t="shared" ref="G92:G94" si="37">F92*C92</f>
        <v>0</v>
      </c>
    </row>
    <row r="93" spans="1:7" x14ac:dyDescent="0.45">
      <c r="A93" s="1"/>
      <c r="B93" s="1"/>
      <c r="C93" s="1"/>
      <c r="D93" s="1"/>
      <c r="E93" s="1"/>
      <c r="F93" s="5">
        <f t="shared" ref="F93" si="38">4000*D93+5600*E93</f>
        <v>0</v>
      </c>
      <c r="G93" s="5">
        <f t="shared" ref="G93" si="39">F93*C93</f>
        <v>0</v>
      </c>
    </row>
    <row r="94" spans="1:7" x14ac:dyDescent="0.45">
      <c r="A94" s="1"/>
      <c r="B94" s="1"/>
      <c r="C94" s="1"/>
      <c r="D94" s="1"/>
      <c r="E94" s="1"/>
      <c r="F94" s="5">
        <f t="shared" si="36"/>
        <v>0</v>
      </c>
      <c r="G94" s="5">
        <f t="shared" si="37"/>
        <v>0</v>
      </c>
    </row>
    <row r="95" spans="1:7" x14ac:dyDescent="0.45">
      <c r="A95" s="1"/>
      <c r="B95" s="1" t="s">
        <v>17</v>
      </c>
      <c r="C95" s="1">
        <v>1</v>
      </c>
      <c r="D95" s="1">
        <v>7</v>
      </c>
      <c r="E95" s="1">
        <v>2</v>
      </c>
      <c r="F95" s="5">
        <f>4000*D95+5600*E95</f>
        <v>39200</v>
      </c>
      <c r="G95" s="5">
        <f>(L40*C95*D95)+(L41*C95*E95)</f>
        <v>39200</v>
      </c>
    </row>
    <row r="96" spans="1:7" x14ac:dyDescent="0.45">
      <c r="A96" s="1"/>
      <c r="B96" s="1"/>
      <c r="C96" s="1"/>
      <c r="D96" s="1"/>
      <c r="E96" s="1"/>
      <c r="F96" s="5">
        <f t="shared" ref="F96:F97" si="40">4000*D96+5600*E96</f>
        <v>0</v>
      </c>
      <c r="G96" s="5">
        <f t="shared" ref="G96:G97" si="41">F96*C96</f>
        <v>0</v>
      </c>
    </row>
    <row r="97" spans="1:7" x14ac:dyDescent="0.45">
      <c r="A97" s="1"/>
      <c r="B97" s="1"/>
      <c r="C97" s="1"/>
      <c r="D97" s="1"/>
      <c r="E97" s="1"/>
      <c r="F97" s="5">
        <f t="shared" si="40"/>
        <v>0</v>
      </c>
      <c r="G97" s="5">
        <f t="shared" si="41"/>
        <v>0</v>
      </c>
    </row>
    <row r="98" spans="1:7" x14ac:dyDescent="0.45">
      <c r="A98" s="1"/>
      <c r="B98" s="1" t="s">
        <v>25</v>
      </c>
      <c r="C98" s="1">
        <v>0.05</v>
      </c>
      <c r="D98" s="1"/>
      <c r="E98" s="1"/>
      <c r="F98" s="5"/>
      <c r="G98" s="5">
        <f>(G91+G95)*C98</f>
        <v>8820</v>
      </c>
    </row>
    <row r="99" spans="1:7" x14ac:dyDescent="0.45">
      <c r="A99" s="2"/>
      <c r="B99" s="7" t="s">
        <v>95</v>
      </c>
      <c r="C99" s="1">
        <f>SUM(C91:C95)</f>
        <v>5</v>
      </c>
      <c r="D99" s="3"/>
      <c r="E99" s="1" t="s">
        <v>8</v>
      </c>
      <c r="F99" s="5"/>
      <c r="G99" s="5">
        <f>G91+G95+G98</f>
        <v>185220</v>
      </c>
    </row>
    <row r="100" spans="1:7" x14ac:dyDescent="0.45">
      <c r="D100" s="4"/>
      <c r="E100" s="1" t="s">
        <v>9</v>
      </c>
      <c r="F100" s="5"/>
      <c r="G100" s="5">
        <f>G99*0.1</f>
        <v>18522</v>
      </c>
    </row>
    <row r="101" spans="1:7" x14ac:dyDescent="0.45">
      <c r="D101" s="4"/>
      <c r="E101" s="1" t="s">
        <v>10</v>
      </c>
      <c r="F101" s="5"/>
      <c r="G101" s="5">
        <f>G99+G100</f>
        <v>203742</v>
      </c>
    </row>
    <row r="102" spans="1:7" x14ac:dyDescent="0.45">
      <c r="A102" s="6"/>
    </row>
    <row r="103" spans="1:7" x14ac:dyDescent="0.45">
      <c r="A103" s="1" t="s">
        <v>4</v>
      </c>
      <c r="B103" s="1" t="s">
        <v>0</v>
      </c>
      <c r="C103" s="1" t="s">
        <v>1</v>
      </c>
      <c r="D103" s="1" t="s">
        <v>6</v>
      </c>
      <c r="E103" s="1" t="s">
        <v>7</v>
      </c>
      <c r="F103" s="5"/>
      <c r="G103" s="1" t="s">
        <v>3</v>
      </c>
    </row>
    <row r="104" spans="1:7" x14ac:dyDescent="0.45">
      <c r="A104" s="1" t="s">
        <v>27</v>
      </c>
      <c r="B104" s="1" t="s">
        <v>13</v>
      </c>
      <c r="C104" s="1">
        <v>4</v>
      </c>
      <c r="D104" s="1">
        <v>7</v>
      </c>
      <c r="E104" s="1">
        <v>2</v>
      </c>
      <c r="F104" s="5">
        <f>3500*D104+4900*E104</f>
        <v>34300</v>
      </c>
      <c r="G104" s="5">
        <f>(L38*C104*D104)+(L39*C104*E104)</f>
        <v>137200</v>
      </c>
    </row>
    <row r="105" spans="1:7" x14ac:dyDescent="0.45">
      <c r="A105" s="1"/>
      <c r="B105" s="1"/>
      <c r="C105" s="1"/>
      <c r="D105" s="1"/>
      <c r="E105" s="1"/>
      <c r="F105" s="5">
        <f t="shared" ref="F105" si="42">4000*D105+5600*E105</f>
        <v>0</v>
      </c>
      <c r="G105" s="5">
        <f t="shared" ref="G105" si="43">F105*C105</f>
        <v>0</v>
      </c>
    </row>
    <row r="106" spans="1:7" x14ac:dyDescent="0.45">
      <c r="A106" s="1"/>
      <c r="B106" s="1"/>
      <c r="C106" s="1"/>
      <c r="D106" s="1"/>
      <c r="E106" s="1"/>
      <c r="F106" s="5">
        <f t="shared" ref="F106:F107" si="44">4000*D106+5600*E106</f>
        <v>0</v>
      </c>
      <c r="G106" s="5">
        <f t="shared" ref="G106:G107" si="45">F106*C106</f>
        <v>0</v>
      </c>
    </row>
    <row r="107" spans="1:7" x14ac:dyDescent="0.45">
      <c r="A107" s="1"/>
      <c r="B107" s="1"/>
      <c r="C107" s="1"/>
      <c r="D107" s="1"/>
      <c r="E107" s="1"/>
      <c r="F107" s="5">
        <f t="shared" si="44"/>
        <v>0</v>
      </c>
      <c r="G107" s="5">
        <f t="shared" si="45"/>
        <v>0</v>
      </c>
    </row>
    <row r="108" spans="1:7" x14ac:dyDescent="0.45">
      <c r="A108" s="1"/>
      <c r="B108" s="1" t="s">
        <v>17</v>
      </c>
      <c r="C108" s="1">
        <v>1</v>
      </c>
      <c r="D108" s="1">
        <v>7</v>
      </c>
      <c r="E108" s="1">
        <v>2</v>
      </c>
      <c r="F108" s="5">
        <f>4000*D108+5600*E108</f>
        <v>39200</v>
      </c>
      <c r="G108" s="5">
        <f>(L40*C108*D108)+(L41*C108*E108)</f>
        <v>39200</v>
      </c>
    </row>
    <row r="109" spans="1:7" x14ac:dyDescent="0.45">
      <c r="A109" s="1"/>
      <c r="B109" s="1"/>
      <c r="C109" s="1"/>
      <c r="D109" s="1"/>
      <c r="E109" s="1"/>
      <c r="F109" s="5">
        <f t="shared" ref="F109:F110" si="46">4000*D109+5600*E109</f>
        <v>0</v>
      </c>
      <c r="G109" s="5">
        <f t="shared" ref="G109:G110" si="47">F109*C109</f>
        <v>0</v>
      </c>
    </row>
    <row r="110" spans="1:7" x14ac:dyDescent="0.45">
      <c r="A110" s="1"/>
      <c r="B110" s="1"/>
      <c r="C110" s="1"/>
      <c r="D110" s="1"/>
      <c r="E110" s="1"/>
      <c r="F110" s="5">
        <f t="shared" si="46"/>
        <v>0</v>
      </c>
      <c r="G110" s="5">
        <f t="shared" si="47"/>
        <v>0</v>
      </c>
    </row>
    <row r="111" spans="1:7" x14ac:dyDescent="0.45">
      <c r="A111" s="1"/>
      <c r="B111" s="1" t="s">
        <v>25</v>
      </c>
      <c r="C111" s="1">
        <v>7.0000000000000007E-2</v>
      </c>
      <c r="D111" s="1"/>
      <c r="E111" s="1"/>
      <c r="F111" s="5"/>
      <c r="G111" s="5">
        <f>(G104+G108)*C111</f>
        <v>12348.000000000002</v>
      </c>
    </row>
    <row r="112" spans="1:7" x14ac:dyDescent="0.45">
      <c r="A112" s="2"/>
      <c r="B112" s="7" t="s">
        <v>95</v>
      </c>
      <c r="C112" s="1">
        <f>SUM(C104:C108)</f>
        <v>5</v>
      </c>
      <c r="D112" s="3"/>
      <c r="E112" s="1" t="s">
        <v>8</v>
      </c>
      <c r="F112" s="5"/>
      <c r="G112" s="5">
        <f>G104+G108+G111</f>
        <v>188748</v>
      </c>
    </row>
    <row r="113" spans="1:7" x14ac:dyDescent="0.45">
      <c r="D113" s="4"/>
      <c r="E113" s="1" t="s">
        <v>9</v>
      </c>
      <c r="F113" s="5"/>
      <c r="G113" s="5">
        <f>G112*0.1</f>
        <v>18874.8</v>
      </c>
    </row>
    <row r="114" spans="1:7" x14ac:dyDescent="0.45">
      <c r="D114" s="4"/>
      <c r="E114" s="1" t="s">
        <v>10</v>
      </c>
      <c r="F114" s="5"/>
      <c r="G114" s="5">
        <f>G112+G113</f>
        <v>207622.8</v>
      </c>
    </row>
    <row r="115" spans="1:7" x14ac:dyDescent="0.45">
      <c r="A115" s="6"/>
    </row>
    <row r="116" spans="1:7" x14ac:dyDescent="0.45">
      <c r="A116" s="1" t="s">
        <v>4</v>
      </c>
      <c r="B116" s="1" t="s">
        <v>0</v>
      </c>
      <c r="C116" s="1" t="s">
        <v>1</v>
      </c>
      <c r="D116" s="1" t="s">
        <v>6</v>
      </c>
      <c r="E116" s="1" t="s">
        <v>7</v>
      </c>
      <c r="F116" s="5"/>
      <c r="G116" s="1" t="s">
        <v>3</v>
      </c>
    </row>
    <row r="117" spans="1:7" x14ac:dyDescent="0.45">
      <c r="A117" s="1" t="s">
        <v>32</v>
      </c>
      <c r="B117" s="1" t="s">
        <v>28</v>
      </c>
      <c r="C117" s="1">
        <v>2</v>
      </c>
      <c r="D117" s="1">
        <v>8</v>
      </c>
      <c r="E117" s="1"/>
      <c r="F117" s="5">
        <f>L38*D117+L39*E117</f>
        <v>28000</v>
      </c>
      <c r="G117" s="5">
        <f>(L38*C117*D117)+(L39*C117*E117)</f>
        <v>56000</v>
      </c>
    </row>
    <row r="118" spans="1:7" x14ac:dyDescent="0.45">
      <c r="A118" s="1"/>
      <c r="B118" s="1" t="s">
        <v>29</v>
      </c>
      <c r="C118" s="1">
        <v>32</v>
      </c>
      <c r="D118" s="1">
        <v>7</v>
      </c>
      <c r="E118" s="1"/>
      <c r="F118" s="5">
        <f>L38*D118+L39*E118</f>
        <v>24500</v>
      </c>
      <c r="G118" s="5">
        <f>(L38*C118*D118)+(L39*C118*E118)</f>
        <v>784000</v>
      </c>
    </row>
    <row r="119" spans="1:7" x14ac:dyDescent="0.45">
      <c r="A119" s="1"/>
      <c r="B119" s="1"/>
      <c r="C119" s="1"/>
      <c r="D119" s="1"/>
      <c r="E119" s="1"/>
      <c r="F119" s="5">
        <f t="shared" ref="F119" si="48">4000*D119+5600*E119</f>
        <v>0</v>
      </c>
      <c r="G119" s="5">
        <f t="shared" ref="G119" si="49">F119*C119</f>
        <v>0</v>
      </c>
    </row>
    <row r="120" spans="1:7" x14ac:dyDescent="0.45">
      <c r="A120" s="1"/>
      <c r="B120" s="1"/>
      <c r="C120" s="1"/>
      <c r="D120" s="1"/>
      <c r="E120" s="1"/>
      <c r="F120" s="5">
        <f t="shared" ref="F120" si="50">3500*D120+4900*E120</f>
        <v>0</v>
      </c>
      <c r="G120" s="5">
        <f>F120*C120</f>
        <v>0</v>
      </c>
    </row>
    <row r="121" spans="1:7" x14ac:dyDescent="0.45">
      <c r="A121" s="1"/>
      <c r="B121" s="1" t="s">
        <v>30</v>
      </c>
      <c r="C121" s="1">
        <v>1</v>
      </c>
      <c r="D121" s="1">
        <v>8</v>
      </c>
      <c r="E121" s="1"/>
      <c r="F121" s="5">
        <f>L40*D121+L41*E121</f>
        <v>32000</v>
      </c>
      <c r="G121" s="5">
        <f>4000*D121+5600*E121</f>
        <v>32000</v>
      </c>
    </row>
    <row r="122" spans="1:7" x14ac:dyDescent="0.45">
      <c r="A122" s="1"/>
      <c r="B122" s="1" t="s">
        <v>31</v>
      </c>
      <c r="C122" s="1">
        <v>2</v>
      </c>
      <c r="D122" s="1">
        <v>7</v>
      </c>
      <c r="E122" s="1"/>
      <c r="F122" s="5">
        <f>4000*D122+5600*E122</f>
        <v>28000</v>
      </c>
      <c r="G122" s="5">
        <f>F122*C122</f>
        <v>56000</v>
      </c>
    </row>
    <row r="123" spans="1:7" x14ac:dyDescent="0.45">
      <c r="A123" s="1"/>
      <c r="B123" s="1"/>
      <c r="C123" s="1"/>
      <c r="D123" s="1"/>
      <c r="E123" s="1"/>
      <c r="F123" s="5">
        <f t="shared" ref="F123" si="51">3500*D123+4900*E123</f>
        <v>0</v>
      </c>
      <c r="G123" s="5">
        <f>F123*C123</f>
        <v>0</v>
      </c>
    </row>
    <row r="124" spans="1:7" x14ac:dyDescent="0.45">
      <c r="A124" s="1"/>
      <c r="B124" s="1" t="s">
        <v>25</v>
      </c>
      <c r="C124" s="1">
        <v>0.03</v>
      </c>
      <c r="D124" s="1"/>
      <c r="E124" s="1"/>
      <c r="F124" s="5"/>
      <c r="G124" s="5">
        <f>(G117+G118+G119+G120+G121+G122)*C124</f>
        <v>27840</v>
      </c>
    </row>
    <row r="125" spans="1:7" x14ac:dyDescent="0.45">
      <c r="A125" s="2"/>
      <c r="B125" s="7" t="s">
        <v>95</v>
      </c>
      <c r="C125" s="1">
        <f>SUM(C117:C122)</f>
        <v>37</v>
      </c>
      <c r="D125" s="3"/>
      <c r="E125" s="1" t="s">
        <v>8</v>
      </c>
      <c r="F125" s="5"/>
      <c r="G125" s="5">
        <f>G117+G118+G119+G120+G121+G122+G123+G124</f>
        <v>955840</v>
      </c>
    </row>
    <row r="126" spans="1:7" x14ac:dyDescent="0.45">
      <c r="D126" s="4"/>
      <c r="E126" s="1" t="s">
        <v>9</v>
      </c>
      <c r="F126" s="5"/>
      <c r="G126" s="5">
        <f>G125*0.1</f>
        <v>95584</v>
      </c>
    </row>
    <row r="127" spans="1:7" x14ac:dyDescent="0.45">
      <c r="D127" s="4"/>
      <c r="E127" s="1" t="s">
        <v>10</v>
      </c>
      <c r="F127" s="5"/>
      <c r="G127" s="5">
        <f>G125+G126</f>
        <v>1051424</v>
      </c>
    </row>
    <row r="128" spans="1:7" x14ac:dyDescent="0.45">
      <c r="A128" s="6"/>
    </row>
    <row r="129" spans="1:7" x14ac:dyDescent="0.45">
      <c r="A129" s="1" t="s">
        <v>4</v>
      </c>
      <c r="B129" s="1" t="s">
        <v>0</v>
      </c>
      <c r="C129" s="1" t="s">
        <v>1</v>
      </c>
      <c r="D129" s="1" t="s">
        <v>6</v>
      </c>
      <c r="E129" s="1" t="s">
        <v>7</v>
      </c>
      <c r="F129" s="5"/>
      <c r="G129" s="1" t="s">
        <v>3</v>
      </c>
    </row>
    <row r="130" spans="1:7" x14ac:dyDescent="0.45">
      <c r="A130" s="1" t="s">
        <v>35</v>
      </c>
      <c r="B130" s="1" t="s">
        <v>33</v>
      </c>
      <c r="C130" s="1">
        <v>16</v>
      </c>
      <c r="D130" s="1">
        <v>8</v>
      </c>
      <c r="E130" s="1"/>
      <c r="F130" s="5">
        <f>3500*D130+4900*E130</f>
        <v>28000</v>
      </c>
      <c r="G130" s="5">
        <f>F130*C130</f>
        <v>448000</v>
      </c>
    </row>
    <row r="131" spans="1:7" x14ac:dyDescent="0.45">
      <c r="A131" s="1"/>
      <c r="B131" s="1"/>
      <c r="C131" s="1"/>
      <c r="D131" s="1"/>
      <c r="E131" s="1"/>
      <c r="F131" s="5">
        <f t="shared" ref="F131" si="52">4000*D131+5600*E131</f>
        <v>0</v>
      </c>
      <c r="G131" s="5">
        <f t="shared" ref="G131" si="53">F131*C131</f>
        <v>0</v>
      </c>
    </row>
    <row r="132" spans="1:7" x14ac:dyDescent="0.45">
      <c r="A132" s="1"/>
      <c r="B132" s="1"/>
      <c r="C132" s="1"/>
      <c r="D132" s="1"/>
      <c r="E132" s="1"/>
      <c r="F132" s="5">
        <f t="shared" ref="F132:F133" si="54">4000*D132+5600*E132</f>
        <v>0</v>
      </c>
      <c r="G132" s="5">
        <f t="shared" ref="G132:G133" si="55">F132*C132</f>
        <v>0</v>
      </c>
    </row>
    <row r="133" spans="1:7" x14ac:dyDescent="0.45">
      <c r="A133" s="1"/>
      <c r="B133" s="1"/>
      <c r="C133" s="1"/>
      <c r="D133" s="1"/>
      <c r="E133" s="1"/>
      <c r="F133" s="5">
        <f t="shared" si="54"/>
        <v>0</v>
      </c>
      <c r="G133" s="5">
        <f t="shared" si="55"/>
        <v>0</v>
      </c>
    </row>
    <row r="134" spans="1:7" x14ac:dyDescent="0.45">
      <c r="A134" s="1"/>
      <c r="B134" s="1" t="s">
        <v>34</v>
      </c>
      <c r="C134" s="1">
        <v>1</v>
      </c>
      <c r="D134" s="1">
        <v>8</v>
      </c>
      <c r="E134" s="1"/>
      <c r="F134" s="5">
        <f>4000*D134+5600*E134</f>
        <v>32000</v>
      </c>
      <c r="G134" s="5">
        <f>F134*C134</f>
        <v>32000</v>
      </c>
    </row>
    <row r="135" spans="1:7" x14ac:dyDescent="0.45">
      <c r="A135" s="1"/>
      <c r="B135" s="1"/>
      <c r="C135" s="1"/>
      <c r="D135" s="1"/>
      <c r="E135" s="1"/>
      <c r="F135" s="5">
        <f t="shared" ref="F135:F136" si="56">4000*D135+5600*E135</f>
        <v>0</v>
      </c>
      <c r="G135" s="5">
        <f t="shared" ref="G135:G136" si="57">F135*C135</f>
        <v>0</v>
      </c>
    </row>
    <row r="136" spans="1:7" x14ac:dyDescent="0.45">
      <c r="A136" s="1"/>
      <c r="B136" s="1"/>
      <c r="C136" s="1"/>
      <c r="D136" s="1"/>
      <c r="E136" s="1"/>
      <c r="F136" s="5">
        <f t="shared" si="56"/>
        <v>0</v>
      </c>
      <c r="G136" s="5">
        <f t="shared" si="57"/>
        <v>0</v>
      </c>
    </row>
    <row r="137" spans="1:7" x14ac:dyDescent="0.45">
      <c r="A137" s="1"/>
      <c r="B137" s="1" t="s">
        <v>25</v>
      </c>
      <c r="C137" s="1">
        <v>0.05</v>
      </c>
      <c r="D137" s="1"/>
      <c r="E137" s="1"/>
      <c r="F137" s="5"/>
      <c r="G137" s="5">
        <f>(G130+G134)*C137</f>
        <v>24000</v>
      </c>
    </row>
    <row r="138" spans="1:7" x14ac:dyDescent="0.45">
      <c r="A138" s="2"/>
      <c r="B138" s="7" t="s">
        <v>95</v>
      </c>
      <c r="C138" s="1">
        <f>SUM(C130:C134)</f>
        <v>17</v>
      </c>
      <c r="D138" s="3"/>
      <c r="E138" s="1" t="s">
        <v>8</v>
      </c>
      <c r="F138" s="5"/>
      <c r="G138" s="5">
        <f>G130+G134+G137</f>
        <v>504000</v>
      </c>
    </row>
    <row r="139" spans="1:7" x14ac:dyDescent="0.45">
      <c r="D139" s="4"/>
      <c r="E139" s="1" t="s">
        <v>9</v>
      </c>
      <c r="F139" s="5"/>
      <c r="G139" s="5">
        <f>G138*0.1</f>
        <v>50400</v>
      </c>
    </row>
    <row r="140" spans="1:7" x14ac:dyDescent="0.45">
      <c r="D140" s="4"/>
      <c r="E140" s="1" t="s">
        <v>10</v>
      </c>
      <c r="F140" s="5"/>
      <c r="G140" s="5">
        <f>G138+G139</f>
        <v>554400</v>
      </c>
    </row>
    <row r="141" spans="1:7" x14ac:dyDescent="0.45">
      <c r="A141" s="6"/>
    </row>
    <row r="142" spans="1:7" x14ac:dyDescent="0.45">
      <c r="A142" s="1" t="s">
        <v>4</v>
      </c>
      <c r="B142" s="1" t="s">
        <v>0</v>
      </c>
      <c r="C142" s="1" t="s">
        <v>1</v>
      </c>
      <c r="D142" s="1" t="s">
        <v>6</v>
      </c>
      <c r="E142" s="1" t="s">
        <v>7</v>
      </c>
      <c r="F142" s="5"/>
      <c r="G142" s="1" t="s">
        <v>3</v>
      </c>
    </row>
    <row r="143" spans="1:7" x14ac:dyDescent="0.45">
      <c r="A143" s="1" t="s">
        <v>41</v>
      </c>
      <c r="B143" s="1" t="s">
        <v>42</v>
      </c>
      <c r="C143" s="1">
        <v>17</v>
      </c>
      <c r="D143" s="1">
        <v>7</v>
      </c>
      <c r="E143" s="1"/>
      <c r="F143" s="5">
        <f>3500*D143+4900*E143</f>
        <v>24500</v>
      </c>
      <c r="G143" s="5">
        <f>F143*C143</f>
        <v>416500</v>
      </c>
    </row>
    <row r="144" spans="1:7" x14ac:dyDescent="0.45">
      <c r="A144" s="1"/>
      <c r="B144" s="1" t="s">
        <v>12</v>
      </c>
      <c r="C144" s="1">
        <v>6</v>
      </c>
      <c r="D144" s="1">
        <v>7</v>
      </c>
      <c r="E144" s="1">
        <v>1</v>
      </c>
      <c r="F144" s="5">
        <f>3500*D144+4900*E144</f>
        <v>29400</v>
      </c>
      <c r="G144" s="5">
        <f t="shared" ref="G144" si="58">F144*C144</f>
        <v>176400</v>
      </c>
    </row>
    <row r="145" spans="1:7" x14ac:dyDescent="0.45">
      <c r="A145" s="1"/>
      <c r="B145" s="1" t="s">
        <v>43</v>
      </c>
      <c r="C145" s="1">
        <v>12</v>
      </c>
      <c r="D145" s="1">
        <v>7</v>
      </c>
      <c r="E145" s="1">
        <v>0.5</v>
      </c>
      <c r="F145" s="5">
        <f>3500*D145+4900*E145</f>
        <v>26950</v>
      </c>
      <c r="G145" s="5">
        <f t="shared" ref="G145:G149" si="59">F145*C145</f>
        <v>323400</v>
      </c>
    </row>
    <row r="146" spans="1:7" x14ac:dyDescent="0.45">
      <c r="A146" s="1"/>
      <c r="B146" s="1"/>
      <c r="C146" s="1"/>
      <c r="D146" s="1"/>
      <c r="E146" s="1"/>
      <c r="F146" s="5">
        <f t="shared" ref="F146" si="60">4000*D146+5600*E146</f>
        <v>0</v>
      </c>
      <c r="G146" s="5">
        <f t="shared" si="59"/>
        <v>0</v>
      </c>
    </row>
    <row r="147" spans="1:7" x14ac:dyDescent="0.45">
      <c r="A147" s="1"/>
      <c r="B147" s="1" t="s">
        <v>31</v>
      </c>
      <c r="C147" s="1">
        <v>3</v>
      </c>
      <c r="D147" s="1">
        <v>7</v>
      </c>
      <c r="E147" s="1"/>
      <c r="F147" s="5">
        <f>4000*D147+5600*E147</f>
        <v>28000</v>
      </c>
      <c r="G147" s="5">
        <f t="shared" si="59"/>
        <v>84000</v>
      </c>
    </row>
    <row r="148" spans="1:7" x14ac:dyDescent="0.45">
      <c r="A148" s="1"/>
      <c r="B148" s="1" t="s">
        <v>16</v>
      </c>
      <c r="C148" s="1">
        <v>2</v>
      </c>
      <c r="D148" s="1">
        <v>7</v>
      </c>
      <c r="E148" s="1">
        <v>1</v>
      </c>
      <c r="F148" s="5">
        <f>4000*D148+5600*E148</f>
        <v>33600</v>
      </c>
      <c r="G148" s="5">
        <f t="shared" si="59"/>
        <v>67200</v>
      </c>
    </row>
    <row r="149" spans="1:7" x14ac:dyDescent="0.45">
      <c r="A149" s="1"/>
      <c r="B149" s="1"/>
      <c r="C149" s="1"/>
      <c r="D149" s="1"/>
      <c r="E149" s="1"/>
      <c r="F149" s="5">
        <f t="shared" ref="F149" si="61">4000*D149+5600*E149</f>
        <v>0</v>
      </c>
      <c r="G149" s="5">
        <f t="shared" si="59"/>
        <v>0</v>
      </c>
    </row>
    <row r="150" spans="1:7" x14ac:dyDescent="0.45">
      <c r="A150" s="1"/>
      <c r="B150" s="1" t="s">
        <v>25</v>
      </c>
      <c r="C150" s="1">
        <v>7.0000000000000007E-2</v>
      </c>
      <c r="D150" s="1"/>
      <c r="E150" s="1"/>
      <c r="F150" s="5"/>
      <c r="G150" s="5">
        <f>(G143+G144+G145+G147+G148)*C150</f>
        <v>74725</v>
      </c>
    </row>
    <row r="151" spans="1:7" x14ac:dyDescent="0.45">
      <c r="A151" s="2"/>
      <c r="B151" s="7" t="s">
        <v>95</v>
      </c>
      <c r="C151" s="1">
        <f>SUM(C143:C148)</f>
        <v>40</v>
      </c>
      <c r="D151" s="3"/>
      <c r="E151" s="1" t="s">
        <v>8</v>
      </c>
      <c r="F151" s="5"/>
      <c r="G151" s="5">
        <f>G143+G144+G145+G147+G148+G150</f>
        <v>1142225</v>
      </c>
    </row>
    <row r="152" spans="1:7" x14ac:dyDescent="0.45">
      <c r="D152" s="4"/>
      <c r="E152" s="1" t="s">
        <v>9</v>
      </c>
      <c r="F152" s="5"/>
      <c r="G152" s="5">
        <f>G151*0.1</f>
        <v>114222.5</v>
      </c>
    </row>
    <row r="153" spans="1:7" x14ac:dyDescent="0.45">
      <c r="D153" s="4"/>
      <c r="E153" s="1" t="s">
        <v>10</v>
      </c>
      <c r="F153" s="5"/>
      <c r="G153" s="5">
        <f>G151+G152</f>
        <v>1256447.5</v>
      </c>
    </row>
    <row r="154" spans="1:7" x14ac:dyDescent="0.45">
      <c r="A154" s="6"/>
    </row>
    <row r="155" spans="1:7" x14ac:dyDescent="0.45">
      <c r="A155" s="1" t="s">
        <v>4</v>
      </c>
      <c r="B155" s="1" t="s">
        <v>0</v>
      </c>
      <c r="C155" s="1" t="s">
        <v>1</v>
      </c>
      <c r="D155" s="1" t="s">
        <v>6</v>
      </c>
      <c r="E155" s="1" t="s">
        <v>7</v>
      </c>
      <c r="F155" s="5"/>
      <c r="G155" s="1" t="s">
        <v>3</v>
      </c>
    </row>
    <row r="156" spans="1:7" x14ac:dyDescent="0.45">
      <c r="A156" s="1" t="s">
        <v>46</v>
      </c>
      <c r="B156" s="1" t="s">
        <v>12</v>
      </c>
      <c r="C156" s="1">
        <v>10</v>
      </c>
      <c r="D156" s="1">
        <v>7</v>
      </c>
      <c r="E156" s="1">
        <v>1</v>
      </c>
      <c r="F156" s="5">
        <f>3500*D156+4900*E156</f>
        <v>29400</v>
      </c>
      <c r="G156" s="5">
        <f>F156*C156</f>
        <v>294000</v>
      </c>
    </row>
    <row r="157" spans="1:7" x14ac:dyDescent="0.45">
      <c r="A157" s="1"/>
      <c r="B157" s="1" t="s">
        <v>206</v>
      </c>
      <c r="C157" s="1">
        <v>4</v>
      </c>
      <c r="D157" s="1">
        <v>8</v>
      </c>
      <c r="E157" s="1"/>
      <c r="F157" s="5">
        <f>3500*D157+4900*E157</f>
        <v>28000</v>
      </c>
      <c r="G157" s="5">
        <f t="shared" ref="G157:G159" si="62">F157*C157</f>
        <v>112000</v>
      </c>
    </row>
    <row r="158" spans="1:7" x14ac:dyDescent="0.45">
      <c r="A158" s="1"/>
      <c r="B158" s="1"/>
      <c r="C158" s="1"/>
      <c r="D158" s="1"/>
      <c r="E158" s="1"/>
      <c r="F158" s="5">
        <f t="shared" ref="F158:F159" si="63">4000*D158+5600*E158</f>
        <v>0</v>
      </c>
      <c r="G158" s="5">
        <f t="shared" si="62"/>
        <v>0</v>
      </c>
    </row>
    <row r="159" spans="1:7" x14ac:dyDescent="0.45">
      <c r="A159" s="1"/>
      <c r="B159" s="1"/>
      <c r="C159" s="1"/>
      <c r="D159" s="1"/>
      <c r="E159" s="1"/>
      <c r="F159" s="5">
        <f t="shared" si="63"/>
        <v>0</v>
      </c>
      <c r="G159" s="5">
        <f t="shared" si="62"/>
        <v>0</v>
      </c>
    </row>
    <row r="160" spans="1:7" x14ac:dyDescent="0.45">
      <c r="A160" s="1"/>
      <c r="B160" s="1" t="s">
        <v>16</v>
      </c>
      <c r="C160" s="1">
        <v>3</v>
      </c>
      <c r="D160" s="1">
        <v>7</v>
      </c>
      <c r="E160" s="1">
        <v>1</v>
      </c>
      <c r="F160" s="5">
        <f>4000*D160+5600*E160</f>
        <v>33600</v>
      </c>
      <c r="G160" s="5">
        <f t="shared" ref="G160:G162" si="64">F160*C160</f>
        <v>100800</v>
      </c>
    </row>
    <row r="161" spans="1:7" x14ac:dyDescent="0.45">
      <c r="A161" s="1"/>
      <c r="B161" s="1"/>
      <c r="C161" s="1"/>
      <c r="D161" s="1"/>
      <c r="E161" s="1"/>
      <c r="F161" s="5">
        <f t="shared" ref="F161:F162" si="65">4000*D161+5600*E161</f>
        <v>0</v>
      </c>
      <c r="G161" s="5">
        <f t="shared" si="64"/>
        <v>0</v>
      </c>
    </row>
    <row r="162" spans="1:7" x14ac:dyDescent="0.45">
      <c r="A162" s="1"/>
      <c r="B162" s="1"/>
      <c r="C162" s="1"/>
      <c r="D162" s="1"/>
      <c r="E162" s="1"/>
      <c r="F162" s="5">
        <f t="shared" si="65"/>
        <v>0</v>
      </c>
      <c r="G162" s="5">
        <f t="shared" si="64"/>
        <v>0</v>
      </c>
    </row>
    <row r="163" spans="1:7" x14ac:dyDescent="0.45">
      <c r="A163" s="1"/>
      <c r="B163" s="1" t="s">
        <v>25</v>
      </c>
      <c r="C163" s="1">
        <v>0.03</v>
      </c>
      <c r="D163" s="1"/>
      <c r="E163" s="1"/>
      <c r="F163" s="5"/>
      <c r="G163" s="5">
        <f>(G156+G157++G160)*C163</f>
        <v>15204</v>
      </c>
    </row>
    <row r="164" spans="1:7" x14ac:dyDescent="0.45">
      <c r="A164" s="2"/>
      <c r="B164" s="7" t="s">
        <v>95</v>
      </c>
      <c r="C164" s="1">
        <f>SUM(C153:C160)</f>
        <v>17</v>
      </c>
      <c r="D164" s="3"/>
      <c r="E164" s="1" t="s">
        <v>8</v>
      </c>
      <c r="F164" s="5"/>
      <c r="G164" s="5">
        <f>G156+G157+G160+G163</f>
        <v>522004</v>
      </c>
    </row>
    <row r="165" spans="1:7" x14ac:dyDescent="0.45">
      <c r="D165" s="4"/>
      <c r="E165" s="1" t="s">
        <v>9</v>
      </c>
      <c r="F165" s="5"/>
      <c r="G165" s="5">
        <f>G164*0.1</f>
        <v>52200.4</v>
      </c>
    </row>
    <row r="166" spans="1:7" x14ac:dyDescent="0.45">
      <c r="D166" s="4"/>
      <c r="E166" s="1" t="s">
        <v>10</v>
      </c>
      <c r="F166" s="5"/>
      <c r="G166" s="5">
        <f>G164+G165</f>
        <v>574204.4</v>
      </c>
    </row>
    <row r="167" spans="1:7" x14ac:dyDescent="0.45">
      <c r="A167" s="6"/>
    </row>
    <row r="168" spans="1:7" x14ac:dyDescent="0.45">
      <c r="A168" s="1" t="s">
        <v>4</v>
      </c>
      <c r="B168" s="1" t="s">
        <v>0</v>
      </c>
      <c r="C168" s="1" t="s">
        <v>1</v>
      </c>
      <c r="D168" s="1" t="s">
        <v>6</v>
      </c>
      <c r="E168" s="1" t="s">
        <v>7</v>
      </c>
      <c r="F168" s="5"/>
      <c r="G168" s="1" t="s">
        <v>3</v>
      </c>
    </row>
    <row r="169" spans="1:7" x14ac:dyDescent="0.45">
      <c r="A169" s="1" t="s">
        <v>44</v>
      </c>
      <c r="B169" s="1" t="s">
        <v>45</v>
      </c>
      <c r="C169" s="1">
        <v>25</v>
      </c>
      <c r="D169" s="1">
        <v>7</v>
      </c>
      <c r="E169" s="1"/>
      <c r="F169" s="5">
        <f>3500*D169+4900*E169</f>
        <v>24500</v>
      </c>
      <c r="G169" s="5">
        <f>F169*C169</f>
        <v>612500</v>
      </c>
    </row>
    <row r="170" spans="1:7" x14ac:dyDescent="0.45">
      <c r="A170" s="1"/>
      <c r="B170" s="1"/>
      <c r="C170" s="1"/>
      <c r="D170" s="1"/>
      <c r="E170" s="1"/>
      <c r="F170" s="5">
        <f t="shared" ref="F170" si="66">4000*D170+5600*E170</f>
        <v>0</v>
      </c>
      <c r="G170" s="5">
        <f t="shared" ref="G170" si="67">F170*C170</f>
        <v>0</v>
      </c>
    </row>
    <row r="171" spans="1:7" x14ac:dyDescent="0.45">
      <c r="A171" s="1"/>
      <c r="B171" s="1"/>
      <c r="C171" s="1"/>
      <c r="D171" s="1"/>
      <c r="E171" s="1"/>
      <c r="F171" s="5">
        <f t="shared" ref="F171:F172" si="68">4000*D171+5600*E171</f>
        <v>0</v>
      </c>
      <c r="G171" s="5">
        <f t="shared" ref="G171:G172" si="69">F171*C171</f>
        <v>0</v>
      </c>
    </row>
    <row r="172" spans="1:7" x14ac:dyDescent="0.45">
      <c r="A172" s="1"/>
      <c r="B172" s="1"/>
      <c r="C172" s="1"/>
      <c r="D172" s="1"/>
      <c r="E172" s="1"/>
      <c r="F172" s="5">
        <f t="shared" si="68"/>
        <v>0</v>
      </c>
      <c r="G172" s="5">
        <f t="shared" si="69"/>
        <v>0</v>
      </c>
    </row>
    <row r="173" spans="1:7" x14ac:dyDescent="0.45">
      <c r="A173" s="1"/>
      <c r="B173" s="1" t="s">
        <v>31</v>
      </c>
      <c r="C173" s="1">
        <v>3</v>
      </c>
      <c r="D173" s="1">
        <v>7</v>
      </c>
      <c r="E173" s="1"/>
      <c r="F173" s="5">
        <f>4000*D173+5600*E173</f>
        <v>28000</v>
      </c>
      <c r="G173" s="5">
        <f t="shared" ref="G173:G175" si="70">F173*C173</f>
        <v>84000</v>
      </c>
    </row>
    <row r="174" spans="1:7" x14ac:dyDescent="0.45">
      <c r="A174" s="1"/>
      <c r="B174" s="1"/>
      <c r="C174" s="1"/>
      <c r="D174" s="1"/>
      <c r="E174" s="1"/>
      <c r="F174" s="5">
        <f t="shared" ref="F174:F175" si="71">4000*D174+5600*E174</f>
        <v>0</v>
      </c>
      <c r="G174" s="5">
        <f t="shared" si="70"/>
        <v>0</v>
      </c>
    </row>
    <row r="175" spans="1:7" x14ac:dyDescent="0.45">
      <c r="A175" s="1"/>
      <c r="B175" s="1"/>
      <c r="C175" s="1"/>
      <c r="D175" s="1"/>
      <c r="E175" s="1"/>
      <c r="F175" s="5">
        <f t="shared" si="71"/>
        <v>0</v>
      </c>
      <c r="G175" s="5">
        <f t="shared" si="70"/>
        <v>0</v>
      </c>
    </row>
    <row r="176" spans="1:7" x14ac:dyDescent="0.45">
      <c r="A176" s="1"/>
      <c r="B176" s="1" t="s">
        <v>25</v>
      </c>
      <c r="C176" s="1">
        <v>0.05</v>
      </c>
      <c r="D176" s="1"/>
      <c r="E176" s="1"/>
      <c r="F176" s="5"/>
      <c r="G176" s="5">
        <f>(G169+G173)*C176</f>
        <v>34825</v>
      </c>
    </row>
    <row r="177" spans="1:7" x14ac:dyDescent="0.45">
      <c r="A177" s="2"/>
      <c r="B177" s="7" t="s">
        <v>95</v>
      </c>
      <c r="C177" s="1">
        <f>SUM(C166:C173)</f>
        <v>28</v>
      </c>
      <c r="D177" s="3"/>
      <c r="E177" s="1" t="s">
        <v>8</v>
      </c>
      <c r="F177" s="5"/>
      <c r="G177" s="5">
        <f>G169+G173+G176</f>
        <v>731325</v>
      </c>
    </row>
    <row r="178" spans="1:7" x14ac:dyDescent="0.45">
      <c r="D178" s="4"/>
      <c r="E178" s="1" t="s">
        <v>9</v>
      </c>
      <c r="F178" s="5"/>
      <c r="G178" s="5">
        <f>G177*0.1</f>
        <v>73132.5</v>
      </c>
    </row>
    <row r="179" spans="1:7" x14ac:dyDescent="0.45">
      <c r="D179" s="4"/>
      <c r="E179" s="1" t="s">
        <v>10</v>
      </c>
      <c r="F179" s="5"/>
      <c r="G179" s="5">
        <f>G177+G178</f>
        <v>804457.5</v>
      </c>
    </row>
    <row r="180" spans="1:7" x14ac:dyDescent="0.45">
      <c r="A180" s="6"/>
    </row>
    <row r="181" spans="1:7" x14ac:dyDescent="0.45">
      <c r="A181" s="1" t="s">
        <v>4</v>
      </c>
      <c r="B181" s="1" t="s">
        <v>0</v>
      </c>
      <c r="C181" s="1" t="s">
        <v>1</v>
      </c>
      <c r="D181" s="1" t="s">
        <v>6</v>
      </c>
      <c r="E181" s="1" t="s">
        <v>7</v>
      </c>
      <c r="F181" s="5"/>
      <c r="G181" s="1" t="s">
        <v>3</v>
      </c>
    </row>
    <row r="182" spans="1:7" x14ac:dyDescent="0.45">
      <c r="A182" s="1" t="s">
        <v>47</v>
      </c>
      <c r="B182" s="1" t="s">
        <v>12</v>
      </c>
      <c r="C182" s="1">
        <v>22</v>
      </c>
      <c r="D182" s="1">
        <v>7</v>
      </c>
      <c r="E182" s="1">
        <v>1</v>
      </c>
      <c r="F182" s="5">
        <f>3500*D182+4900*E182</f>
        <v>29400</v>
      </c>
      <c r="G182" s="5">
        <f>F182*C182</f>
        <v>646800</v>
      </c>
    </row>
    <row r="183" spans="1:7" x14ac:dyDescent="0.45">
      <c r="A183" s="1"/>
      <c r="B183" s="1" t="s">
        <v>48</v>
      </c>
      <c r="C183" s="1">
        <v>1</v>
      </c>
      <c r="D183" s="1">
        <v>5</v>
      </c>
      <c r="E183" s="1">
        <v>1</v>
      </c>
      <c r="F183" s="5">
        <f>3500*D183+4900*E183</f>
        <v>22400</v>
      </c>
      <c r="G183" s="5">
        <f>F183*C183</f>
        <v>22400</v>
      </c>
    </row>
    <row r="184" spans="1:7" x14ac:dyDescent="0.45">
      <c r="A184" s="1"/>
      <c r="B184" s="1"/>
      <c r="C184" s="1"/>
      <c r="D184" s="1"/>
      <c r="E184" s="1"/>
      <c r="F184" s="5">
        <f t="shared" ref="F184" si="72">3500*D184+4900*E184</f>
        <v>0</v>
      </c>
      <c r="G184" s="5">
        <f>F184*C184</f>
        <v>0</v>
      </c>
    </row>
    <row r="185" spans="1:7" x14ac:dyDescent="0.45">
      <c r="A185" s="1"/>
      <c r="B185" s="1"/>
      <c r="C185" s="1"/>
      <c r="D185" s="1"/>
      <c r="E185" s="1"/>
      <c r="F185" s="5">
        <f t="shared" ref="F185" si="73">4000*D185+5600*E185</f>
        <v>0</v>
      </c>
      <c r="G185" s="5">
        <f t="shared" ref="G185" si="74">F185*C185</f>
        <v>0</v>
      </c>
    </row>
    <row r="186" spans="1:7" x14ac:dyDescent="0.45">
      <c r="A186" s="1"/>
      <c r="B186" s="1" t="s">
        <v>16</v>
      </c>
      <c r="C186" s="1">
        <v>2</v>
      </c>
      <c r="D186" s="1">
        <v>7</v>
      </c>
      <c r="E186" s="1">
        <v>1</v>
      </c>
      <c r="F186" s="5">
        <f>4000*D186+5600*E186</f>
        <v>33600</v>
      </c>
      <c r="G186" s="5">
        <f t="shared" ref="G186" si="75">F186*C186</f>
        <v>67200</v>
      </c>
    </row>
    <row r="187" spans="1:7" x14ac:dyDescent="0.45">
      <c r="A187" s="1"/>
      <c r="B187" s="1" t="s">
        <v>49</v>
      </c>
      <c r="C187" s="1">
        <v>1</v>
      </c>
      <c r="D187" s="1">
        <v>5</v>
      </c>
      <c r="E187" s="1">
        <v>1</v>
      </c>
      <c r="F187" s="5">
        <f>4000*D187+5600*E187</f>
        <v>25600</v>
      </c>
      <c r="G187" s="5">
        <f t="shared" ref="G187" si="76">F187*C187</f>
        <v>25600</v>
      </c>
    </row>
    <row r="188" spans="1:7" x14ac:dyDescent="0.45">
      <c r="A188" s="1"/>
      <c r="B188" s="1"/>
      <c r="C188" s="1"/>
      <c r="D188" s="1"/>
      <c r="E188" s="1"/>
      <c r="F188" s="5">
        <f t="shared" ref="F188" si="77">3500*D188+4900*E188</f>
        <v>0</v>
      </c>
      <c r="G188" s="5">
        <f>F188*C188</f>
        <v>0</v>
      </c>
    </row>
    <row r="189" spans="1:7" x14ac:dyDescent="0.45">
      <c r="A189" s="1"/>
      <c r="B189" s="1" t="s">
        <v>25</v>
      </c>
      <c r="C189" s="1">
        <v>0.03</v>
      </c>
      <c r="D189" s="1"/>
      <c r="E189" s="1"/>
      <c r="F189" s="5"/>
      <c r="G189" s="5">
        <f>(G182+G183+G186+G187)*C189</f>
        <v>22860</v>
      </c>
    </row>
    <row r="190" spans="1:7" x14ac:dyDescent="0.45">
      <c r="A190" s="2"/>
      <c r="B190" s="7" t="s">
        <v>95</v>
      </c>
      <c r="C190" s="1">
        <f>SUM(C181:C187)</f>
        <v>26</v>
      </c>
      <c r="D190" s="3"/>
      <c r="E190" s="1" t="s">
        <v>8</v>
      </c>
      <c r="F190" s="5"/>
      <c r="G190" s="5">
        <f>G182+G183+G186+G187+G189</f>
        <v>784860</v>
      </c>
    </row>
    <row r="191" spans="1:7" x14ac:dyDescent="0.45">
      <c r="D191" s="4"/>
      <c r="E191" s="1" t="s">
        <v>9</v>
      </c>
      <c r="F191" s="5"/>
      <c r="G191" s="5">
        <f>G190*0.1</f>
        <v>78486</v>
      </c>
    </row>
    <row r="192" spans="1:7" x14ac:dyDescent="0.45">
      <c r="D192" s="4"/>
      <c r="E192" s="1" t="s">
        <v>10</v>
      </c>
      <c r="F192" s="5"/>
      <c r="G192" s="5">
        <f>G190+G191</f>
        <v>863346</v>
      </c>
    </row>
    <row r="194" spans="1:7" x14ac:dyDescent="0.45">
      <c r="A194" s="1" t="s">
        <v>4</v>
      </c>
      <c r="B194" s="1" t="s">
        <v>0</v>
      </c>
      <c r="C194" s="1" t="s">
        <v>1</v>
      </c>
      <c r="D194" s="1" t="s">
        <v>6</v>
      </c>
      <c r="E194" s="1" t="s">
        <v>7</v>
      </c>
      <c r="F194" s="5"/>
      <c r="G194" s="1" t="s">
        <v>3</v>
      </c>
    </row>
    <row r="195" spans="1:7" x14ac:dyDescent="0.45">
      <c r="A195" s="1" t="s">
        <v>50</v>
      </c>
      <c r="B195" s="1" t="s">
        <v>24</v>
      </c>
      <c r="C195" s="1">
        <v>9</v>
      </c>
      <c r="D195" s="1">
        <v>7</v>
      </c>
      <c r="E195" s="1">
        <v>1</v>
      </c>
      <c r="F195" s="5">
        <f>3500*D195+4900*E195</f>
        <v>29400</v>
      </c>
      <c r="G195" s="5">
        <f>F195*C195</f>
        <v>264600</v>
      </c>
    </row>
    <row r="196" spans="1:7" x14ac:dyDescent="0.45">
      <c r="A196" s="1"/>
      <c r="B196" s="1"/>
      <c r="C196" s="1"/>
      <c r="D196" s="1"/>
      <c r="E196" s="1"/>
      <c r="F196" s="5">
        <f t="shared" ref="F196:F198" si="78">3500*D196+4900*E196</f>
        <v>0</v>
      </c>
      <c r="G196" s="5">
        <f>F196*C196</f>
        <v>0</v>
      </c>
    </row>
    <row r="197" spans="1:7" x14ac:dyDescent="0.45">
      <c r="A197" s="1"/>
      <c r="B197" s="1"/>
      <c r="C197" s="1"/>
      <c r="D197" s="1"/>
      <c r="E197" s="1"/>
      <c r="F197" s="5">
        <f t="shared" ref="F197" si="79">4000*D197+5600*E197</f>
        <v>0</v>
      </c>
      <c r="G197" s="5">
        <f t="shared" ref="G197" si="80">F197*C197</f>
        <v>0</v>
      </c>
    </row>
    <row r="198" spans="1:7" x14ac:dyDescent="0.45">
      <c r="A198" s="1"/>
      <c r="B198" s="1"/>
      <c r="C198" s="1"/>
      <c r="D198" s="1"/>
      <c r="E198" s="1"/>
      <c r="F198" s="5">
        <f t="shared" si="78"/>
        <v>0</v>
      </c>
      <c r="G198" s="5">
        <f>F198*C198</f>
        <v>0</v>
      </c>
    </row>
    <row r="199" spans="1:7" x14ac:dyDescent="0.45">
      <c r="A199" s="1"/>
      <c r="B199" s="1" t="s">
        <v>16</v>
      </c>
      <c r="C199" s="1">
        <v>1</v>
      </c>
      <c r="D199" s="1">
        <v>7</v>
      </c>
      <c r="E199" s="1">
        <v>1</v>
      </c>
      <c r="F199" s="5">
        <f>4000*D199+5600*E199</f>
        <v>33600</v>
      </c>
      <c r="G199" s="5">
        <f t="shared" ref="G199" si="81">F199*C199</f>
        <v>33600</v>
      </c>
    </row>
    <row r="200" spans="1:7" x14ac:dyDescent="0.45">
      <c r="A200" s="1"/>
      <c r="B200" s="1"/>
      <c r="C200" s="1"/>
      <c r="D200" s="1"/>
      <c r="E200" s="1"/>
      <c r="F200" s="5">
        <f>4000*D200+5600*E200</f>
        <v>0</v>
      </c>
      <c r="G200" s="5">
        <f t="shared" ref="G200" si="82">F200*C200</f>
        <v>0</v>
      </c>
    </row>
    <row r="201" spans="1:7" x14ac:dyDescent="0.45">
      <c r="A201" s="1"/>
      <c r="B201" s="1"/>
      <c r="C201" s="1"/>
      <c r="D201" s="1"/>
      <c r="E201" s="1"/>
      <c r="F201" s="5">
        <f>4000*D201+5600*E201</f>
        <v>0</v>
      </c>
      <c r="G201" s="5">
        <f t="shared" ref="G201" si="83">F201*C201</f>
        <v>0</v>
      </c>
    </row>
    <row r="202" spans="1:7" x14ac:dyDescent="0.45">
      <c r="A202" s="1"/>
      <c r="B202" s="1" t="s">
        <v>25</v>
      </c>
      <c r="C202" s="1">
        <v>0.03</v>
      </c>
      <c r="D202" s="1"/>
      <c r="E202" s="1"/>
      <c r="F202" s="5"/>
      <c r="G202" s="5">
        <f>(G195+G196+G198+G199+G200+G201)*C202</f>
        <v>8946</v>
      </c>
    </row>
    <row r="203" spans="1:7" x14ac:dyDescent="0.45">
      <c r="A203" s="2"/>
      <c r="B203" s="7" t="s">
        <v>95</v>
      </c>
      <c r="C203" s="1">
        <f>SUM(C195:C201)</f>
        <v>10</v>
      </c>
      <c r="D203" s="3"/>
      <c r="E203" s="1" t="s">
        <v>8</v>
      </c>
      <c r="F203" s="5"/>
      <c r="G203" s="5">
        <f>G195+G196+G198+G199+G200+G201+G202</f>
        <v>307146</v>
      </c>
    </row>
    <row r="204" spans="1:7" x14ac:dyDescent="0.45">
      <c r="D204" s="4"/>
      <c r="E204" s="1" t="s">
        <v>9</v>
      </c>
      <c r="F204" s="5"/>
      <c r="G204" s="5">
        <f>G203*0.1</f>
        <v>30714.600000000002</v>
      </c>
    </row>
    <row r="205" spans="1:7" x14ac:dyDescent="0.45">
      <c r="D205" s="4"/>
      <c r="E205" s="1" t="s">
        <v>10</v>
      </c>
      <c r="F205" s="5"/>
      <c r="G205" s="5">
        <f>G203+G204</f>
        <v>337860.6</v>
      </c>
    </row>
    <row r="207" spans="1:7" x14ac:dyDescent="0.45">
      <c r="A207" s="1" t="s">
        <v>4</v>
      </c>
      <c r="B207" s="1" t="s">
        <v>0</v>
      </c>
      <c r="C207" s="1" t="s">
        <v>1</v>
      </c>
      <c r="D207" s="1" t="s">
        <v>6</v>
      </c>
      <c r="E207" s="1" t="s">
        <v>7</v>
      </c>
      <c r="F207" s="5"/>
      <c r="G207" s="1" t="s">
        <v>3</v>
      </c>
    </row>
    <row r="208" spans="1:7" x14ac:dyDescent="0.45">
      <c r="A208" s="1" t="s">
        <v>51</v>
      </c>
      <c r="B208" s="1" t="s">
        <v>12</v>
      </c>
      <c r="C208" s="1">
        <v>1</v>
      </c>
      <c r="D208" s="1">
        <v>7</v>
      </c>
      <c r="E208" s="1">
        <v>1</v>
      </c>
      <c r="F208" s="5">
        <f>3500*D208+4900*E208</f>
        <v>29400</v>
      </c>
      <c r="G208" s="5">
        <f>F208*C208</f>
        <v>29400</v>
      </c>
    </row>
    <row r="209" spans="1:7" x14ac:dyDescent="0.45">
      <c r="A209" s="1"/>
      <c r="B209" s="1" t="s">
        <v>28</v>
      </c>
      <c r="C209" s="1">
        <v>11</v>
      </c>
      <c r="D209" s="1">
        <v>8</v>
      </c>
      <c r="E209" s="1"/>
      <c r="F209" s="5">
        <f t="shared" ref="F209:F211" si="84">3500*D209+4900*E209</f>
        <v>28000</v>
      </c>
      <c r="G209" s="5">
        <f>F209*C209</f>
        <v>308000</v>
      </c>
    </row>
    <row r="210" spans="1:7" x14ac:dyDescent="0.45">
      <c r="A210" s="1"/>
      <c r="B210" s="1"/>
      <c r="C210" s="1"/>
      <c r="D210" s="1"/>
      <c r="E210" s="1"/>
      <c r="F210" s="5">
        <f t="shared" ref="F210" si="85">4000*D210+5600*E210</f>
        <v>0</v>
      </c>
      <c r="G210" s="5">
        <f t="shared" ref="G210" si="86">F210*C210</f>
        <v>0</v>
      </c>
    </row>
    <row r="211" spans="1:7" x14ac:dyDescent="0.45">
      <c r="A211" s="1"/>
      <c r="B211" s="1"/>
      <c r="C211" s="1"/>
      <c r="D211" s="1"/>
      <c r="E211" s="1"/>
      <c r="F211" s="5">
        <f t="shared" si="84"/>
        <v>0</v>
      </c>
      <c r="G211" s="5">
        <f>F211*C211</f>
        <v>0</v>
      </c>
    </row>
    <row r="212" spans="1:7" x14ac:dyDescent="0.45">
      <c r="A212" s="1"/>
      <c r="B212" s="1" t="s">
        <v>30</v>
      </c>
      <c r="C212" s="1">
        <v>1</v>
      </c>
      <c r="D212" s="1">
        <v>8</v>
      </c>
      <c r="E212" s="1"/>
      <c r="F212" s="5">
        <f>4000*D212+5600*E212</f>
        <v>32000</v>
      </c>
      <c r="G212" s="5">
        <f t="shared" ref="G212:G214" si="87">F212*C212</f>
        <v>32000</v>
      </c>
    </row>
    <row r="213" spans="1:7" x14ac:dyDescent="0.45">
      <c r="A213" s="1"/>
      <c r="B213" s="1"/>
      <c r="C213" s="1"/>
      <c r="D213" s="1"/>
      <c r="E213" s="1"/>
      <c r="F213" s="5">
        <f>4000*D213+5600*E213</f>
        <v>0</v>
      </c>
      <c r="G213" s="5">
        <f t="shared" si="87"/>
        <v>0</v>
      </c>
    </row>
    <row r="214" spans="1:7" x14ac:dyDescent="0.45">
      <c r="A214" s="1"/>
      <c r="B214" s="1"/>
      <c r="C214" s="1"/>
      <c r="D214" s="1"/>
      <c r="E214" s="1"/>
      <c r="F214" s="5">
        <f>4000*D214+5600*E214</f>
        <v>0</v>
      </c>
      <c r="G214" s="5">
        <f t="shared" si="87"/>
        <v>0</v>
      </c>
    </row>
    <row r="215" spans="1:7" x14ac:dyDescent="0.45">
      <c r="A215" s="1"/>
      <c r="B215" s="1" t="s">
        <v>25</v>
      </c>
      <c r="C215" s="1">
        <v>0.04</v>
      </c>
      <c r="D215" s="1"/>
      <c r="E215" s="1"/>
      <c r="F215" s="5"/>
      <c r="G215" s="5">
        <f>(G208+G209+G211+G212+G213+G214)*C215</f>
        <v>14776</v>
      </c>
    </row>
    <row r="216" spans="1:7" x14ac:dyDescent="0.45">
      <c r="A216" s="2"/>
      <c r="B216" s="7" t="s">
        <v>95</v>
      </c>
      <c r="C216" s="1">
        <f>SUM(C208:C214)</f>
        <v>13</v>
      </c>
      <c r="D216" s="3"/>
      <c r="E216" s="1" t="s">
        <v>8</v>
      </c>
      <c r="F216" s="5"/>
      <c r="G216" s="5">
        <f>G208+G209+G211+G212+G213+G214+G215</f>
        <v>384176</v>
      </c>
    </row>
    <row r="217" spans="1:7" x14ac:dyDescent="0.45">
      <c r="D217" s="4"/>
      <c r="E217" s="1" t="s">
        <v>9</v>
      </c>
      <c r="F217" s="5"/>
      <c r="G217" s="5">
        <f>G216*0.1</f>
        <v>38417.599999999999</v>
      </c>
    </row>
    <row r="218" spans="1:7" x14ac:dyDescent="0.45">
      <c r="D218" s="4"/>
      <c r="E218" s="1" t="s">
        <v>10</v>
      </c>
      <c r="F218" s="5"/>
      <c r="G218" s="5">
        <f>G216+G217</f>
        <v>422593.6</v>
      </c>
    </row>
    <row r="220" spans="1:7" x14ac:dyDescent="0.45">
      <c r="A220" s="1" t="s">
        <v>4</v>
      </c>
      <c r="B220" s="1" t="s">
        <v>0</v>
      </c>
      <c r="C220" s="1" t="s">
        <v>1</v>
      </c>
      <c r="D220" s="1" t="s">
        <v>6</v>
      </c>
      <c r="E220" s="1" t="s">
        <v>7</v>
      </c>
      <c r="F220" s="5"/>
      <c r="G220" s="1" t="s">
        <v>3</v>
      </c>
    </row>
    <row r="221" spans="1:7" x14ac:dyDescent="0.45">
      <c r="A221" s="1" t="s">
        <v>54</v>
      </c>
      <c r="B221" s="1" t="s">
        <v>52</v>
      </c>
      <c r="C221" s="1">
        <v>39</v>
      </c>
      <c r="D221" s="1">
        <v>7</v>
      </c>
      <c r="E221" s="1">
        <v>1</v>
      </c>
      <c r="F221" s="5">
        <f>3500*D221+4900*E221</f>
        <v>29400</v>
      </c>
      <c r="G221" s="5">
        <f>F221*C221</f>
        <v>1146600</v>
      </c>
    </row>
    <row r="222" spans="1:7" x14ac:dyDescent="0.45">
      <c r="A222" s="1"/>
      <c r="B222" s="1"/>
      <c r="C222" s="1"/>
      <c r="D222" s="1"/>
      <c r="E222" s="1"/>
      <c r="F222" s="5">
        <f t="shared" ref="F222:F223" si="88">3500*D222+4900*E222</f>
        <v>0</v>
      </c>
      <c r="G222" s="5">
        <f>F222*C222</f>
        <v>0</v>
      </c>
    </row>
    <row r="223" spans="1:7" x14ac:dyDescent="0.45">
      <c r="A223" s="1"/>
      <c r="B223" s="1"/>
      <c r="C223" s="1"/>
      <c r="D223" s="1"/>
      <c r="E223" s="1"/>
      <c r="F223" s="5">
        <f t="shared" si="88"/>
        <v>0</v>
      </c>
      <c r="G223" s="5">
        <f>F223*C223</f>
        <v>0</v>
      </c>
    </row>
    <row r="224" spans="1:7" x14ac:dyDescent="0.45">
      <c r="A224" s="1"/>
      <c r="B224" s="1" t="s">
        <v>53</v>
      </c>
      <c r="C224" s="1">
        <v>4</v>
      </c>
      <c r="D224" s="1">
        <v>7</v>
      </c>
      <c r="E224" s="1">
        <v>1</v>
      </c>
      <c r="F224" s="5">
        <f>4000*D224+5600*E224</f>
        <v>33600</v>
      </c>
      <c r="G224" s="5">
        <f>F224*C224</f>
        <v>134400</v>
      </c>
    </row>
    <row r="225" spans="1:7" x14ac:dyDescent="0.45">
      <c r="A225" s="1"/>
      <c r="B225" s="1"/>
      <c r="C225" s="1"/>
      <c r="D225" s="1"/>
      <c r="E225" s="1"/>
      <c r="F225" s="5">
        <f>4000*D225+5600*E225</f>
        <v>0</v>
      </c>
      <c r="G225" s="5">
        <f t="shared" ref="G225:G226" si="89">F225*C225</f>
        <v>0</v>
      </c>
    </row>
    <row r="226" spans="1:7" x14ac:dyDescent="0.45">
      <c r="A226" s="1"/>
      <c r="B226" s="1"/>
      <c r="C226" s="1"/>
      <c r="D226" s="1"/>
      <c r="E226" s="1"/>
      <c r="F226" s="5">
        <f>4000*D226+5600*E226</f>
        <v>0</v>
      </c>
      <c r="G226" s="5">
        <f t="shared" si="89"/>
        <v>0</v>
      </c>
    </row>
    <row r="227" spans="1:7" x14ac:dyDescent="0.45">
      <c r="A227" s="1"/>
      <c r="B227" s="1" t="s">
        <v>25</v>
      </c>
      <c r="C227" s="1">
        <v>0.05</v>
      </c>
      <c r="D227" s="1"/>
      <c r="E227" s="1"/>
      <c r="F227" s="5"/>
      <c r="G227" s="5">
        <f>(G221+G222+G223+G224+G225+G226)*C227</f>
        <v>64050</v>
      </c>
    </row>
    <row r="228" spans="1:7" x14ac:dyDescent="0.45">
      <c r="A228" s="2"/>
      <c r="B228" s="7" t="s">
        <v>95</v>
      </c>
      <c r="C228" s="1">
        <f>SUM(C221:C226)</f>
        <v>43</v>
      </c>
      <c r="D228" s="3"/>
      <c r="E228" s="1" t="s">
        <v>8</v>
      </c>
      <c r="F228" s="5"/>
      <c r="G228" s="5">
        <f>G221+G222+G223+G224+G225+G226+G227</f>
        <v>1345050</v>
      </c>
    </row>
    <row r="229" spans="1:7" x14ac:dyDescent="0.45">
      <c r="D229" s="4"/>
      <c r="E229" s="1" t="s">
        <v>9</v>
      </c>
      <c r="F229" s="5"/>
      <c r="G229" s="5">
        <f>G228*0.1</f>
        <v>134505</v>
      </c>
    </row>
    <row r="230" spans="1:7" x14ac:dyDescent="0.45">
      <c r="D230" s="4"/>
      <c r="E230" s="1" t="s">
        <v>10</v>
      </c>
      <c r="F230" s="5"/>
      <c r="G230" s="5">
        <f>G228+G229</f>
        <v>1479555</v>
      </c>
    </row>
    <row r="232" spans="1:7" x14ac:dyDescent="0.45">
      <c r="A232" s="1" t="s">
        <v>4</v>
      </c>
      <c r="B232" s="1" t="s">
        <v>0</v>
      </c>
      <c r="C232" s="1" t="s">
        <v>1</v>
      </c>
      <c r="D232" s="1" t="s">
        <v>6</v>
      </c>
      <c r="E232" s="1" t="s">
        <v>7</v>
      </c>
      <c r="F232" s="5"/>
      <c r="G232" s="1" t="s">
        <v>3</v>
      </c>
    </row>
    <row r="233" spans="1:7" x14ac:dyDescent="0.45">
      <c r="A233" s="1" t="s">
        <v>55</v>
      </c>
      <c r="B233" s="1" t="s">
        <v>12</v>
      </c>
      <c r="C233" s="1">
        <v>1</v>
      </c>
      <c r="D233" s="1">
        <v>7</v>
      </c>
      <c r="E233" s="1">
        <v>1</v>
      </c>
      <c r="F233" s="5">
        <f>3500*D233+4900*E233</f>
        <v>29400</v>
      </c>
      <c r="G233" s="5">
        <f>F233*C233</f>
        <v>29400</v>
      </c>
    </row>
    <row r="234" spans="1:7" x14ac:dyDescent="0.45">
      <c r="A234" s="1"/>
      <c r="B234" s="1" t="s">
        <v>13</v>
      </c>
      <c r="C234" s="1">
        <v>7</v>
      </c>
      <c r="D234" s="1">
        <v>7</v>
      </c>
      <c r="E234" s="1">
        <v>2</v>
      </c>
      <c r="F234" s="5">
        <f t="shared" ref="F234:F235" si="90">3500*D234+4900*E234</f>
        <v>34300</v>
      </c>
      <c r="G234" s="5">
        <f>F234*C234</f>
        <v>240100</v>
      </c>
    </row>
    <row r="235" spans="1:7" x14ac:dyDescent="0.45">
      <c r="A235" s="1"/>
      <c r="B235" s="1"/>
      <c r="C235" s="1"/>
      <c r="D235" s="1"/>
      <c r="E235" s="1"/>
      <c r="F235" s="5">
        <f t="shared" si="90"/>
        <v>0</v>
      </c>
      <c r="G235" s="5">
        <f>F235*C235</f>
        <v>0</v>
      </c>
    </row>
    <row r="236" spans="1:7" x14ac:dyDescent="0.45">
      <c r="A236" s="1"/>
      <c r="B236" s="1" t="s">
        <v>53</v>
      </c>
      <c r="C236" s="1">
        <v>1</v>
      </c>
      <c r="D236" s="1">
        <v>7</v>
      </c>
      <c r="E236" s="1">
        <v>1</v>
      </c>
      <c r="F236" s="5">
        <f>4000*D236+5600*E236</f>
        <v>33600</v>
      </c>
      <c r="G236" s="5">
        <f t="shared" ref="G236:G238" si="91">F236*C236</f>
        <v>33600</v>
      </c>
    </row>
    <row r="237" spans="1:7" x14ac:dyDescent="0.45">
      <c r="A237" s="1"/>
      <c r="B237" s="1" t="s">
        <v>17</v>
      </c>
      <c r="C237" s="1">
        <v>1</v>
      </c>
      <c r="D237" s="1">
        <v>7</v>
      </c>
      <c r="E237" s="1">
        <v>2</v>
      </c>
      <c r="F237" s="5">
        <f>4000*D237+5600*E237</f>
        <v>39200</v>
      </c>
      <c r="G237" s="5">
        <f t="shared" si="91"/>
        <v>39200</v>
      </c>
    </row>
    <row r="238" spans="1:7" x14ac:dyDescent="0.45">
      <c r="A238" s="1"/>
      <c r="B238" s="1"/>
      <c r="C238" s="1"/>
      <c r="D238" s="1"/>
      <c r="E238" s="1"/>
      <c r="F238" s="5">
        <f>4000*D238+5600*E238</f>
        <v>0</v>
      </c>
      <c r="G238" s="5">
        <f t="shared" si="91"/>
        <v>0</v>
      </c>
    </row>
    <row r="239" spans="1:7" x14ac:dyDescent="0.45">
      <c r="A239" s="1"/>
      <c r="B239" s="1" t="s">
        <v>25</v>
      </c>
      <c r="C239" s="1">
        <v>7.0000000000000007E-2</v>
      </c>
      <c r="D239" s="1"/>
      <c r="E239" s="1"/>
      <c r="F239" s="5"/>
      <c r="G239" s="5">
        <f>(G233+G234+G235+G236+G237+G238)*C239</f>
        <v>23961.000000000004</v>
      </c>
    </row>
    <row r="240" spans="1:7" x14ac:dyDescent="0.45">
      <c r="A240" s="2"/>
      <c r="B240" s="7" t="s">
        <v>95</v>
      </c>
      <c r="C240" s="1">
        <f>SUM(C233:C238)</f>
        <v>10</v>
      </c>
      <c r="D240" s="3"/>
      <c r="E240" s="1" t="s">
        <v>8</v>
      </c>
      <c r="F240" s="5"/>
      <c r="G240" s="5">
        <f>G233+G234+G235+G236+G237+G238+G239</f>
        <v>366261</v>
      </c>
    </row>
    <row r="241" spans="1:7" x14ac:dyDescent="0.45">
      <c r="D241" s="4"/>
      <c r="E241" s="1" t="s">
        <v>9</v>
      </c>
      <c r="F241" s="5"/>
      <c r="G241" s="5">
        <f>G240*0.1</f>
        <v>36626.1</v>
      </c>
    </row>
    <row r="242" spans="1:7" x14ac:dyDescent="0.45">
      <c r="D242" s="4"/>
      <c r="E242" s="1" t="s">
        <v>10</v>
      </c>
      <c r="F242" s="5"/>
      <c r="G242" s="5">
        <f>G240+G241</f>
        <v>402887.1</v>
      </c>
    </row>
    <row r="244" spans="1:7" x14ac:dyDescent="0.45">
      <c r="A244" s="1" t="s">
        <v>4</v>
      </c>
      <c r="B244" s="1" t="s">
        <v>0</v>
      </c>
      <c r="C244" s="1" t="s">
        <v>1</v>
      </c>
      <c r="D244" s="1" t="s">
        <v>6</v>
      </c>
      <c r="E244" s="1" t="s">
        <v>7</v>
      </c>
      <c r="F244" s="5"/>
      <c r="G244" s="1" t="s">
        <v>3</v>
      </c>
    </row>
    <row r="245" spans="1:7" x14ac:dyDescent="0.45">
      <c r="A245" s="1" t="s">
        <v>56</v>
      </c>
      <c r="B245" s="1" t="s">
        <v>13</v>
      </c>
      <c r="C245" s="1">
        <v>2</v>
      </c>
      <c r="D245" s="1">
        <v>7</v>
      </c>
      <c r="E245" s="1">
        <v>2</v>
      </c>
      <c r="F245" s="5">
        <f>3500*D245+4900*E245</f>
        <v>34300</v>
      </c>
      <c r="G245" s="5">
        <f>F245*C245</f>
        <v>68600</v>
      </c>
    </row>
    <row r="246" spans="1:7" x14ac:dyDescent="0.45">
      <c r="A246" s="1"/>
      <c r="B246" s="1" t="s">
        <v>57</v>
      </c>
      <c r="C246" s="1">
        <v>27</v>
      </c>
      <c r="D246" s="1">
        <v>6</v>
      </c>
      <c r="E246" s="1">
        <v>2</v>
      </c>
      <c r="F246" s="5">
        <f t="shared" ref="F246:F247" si="92">3500*D246+4900*E246</f>
        <v>30800</v>
      </c>
      <c r="G246" s="5">
        <f>F246*C246</f>
        <v>831600</v>
      </c>
    </row>
    <row r="247" spans="1:7" x14ac:dyDescent="0.45">
      <c r="A247" s="1"/>
      <c r="B247" s="1"/>
      <c r="C247" s="1"/>
      <c r="D247" s="1"/>
      <c r="E247" s="1"/>
      <c r="F247" s="5">
        <f t="shared" si="92"/>
        <v>0</v>
      </c>
      <c r="G247" s="5">
        <f>F247*C247</f>
        <v>0</v>
      </c>
    </row>
    <row r="248" spans="1:7" x14ac:dyDescent="0.45">
      <c r="A248" s="1"/>
      <c r="B248" s="1" t="s">
        <v>58</v>
      </c>
      <c r="C248" s="1">
        <v>2</v>
      </c>
      <c r="D248" s="1">
        <v>7</v>
      </c>
      <c r="E248" s="1">
        <v>2</v>
      </c>
      <c r="F248" s="5">
        <f>4000*D248+5600*E248</f>
        <v>39200</v>
      </c>
      <c r="G248" s="5">
        <f t="shared" ref="G248:G250" si="93">F248*C248</f>
        <v>78400</v>
      </c>
    </row>
    <row r="249" spans="1:7" x14ac:dyDescent="0.45">
      <c r="A249" s="1"/>
      <c r="B249" s="1"/>
      <c r="C249" s="1"/>
      <c r="D249" s="1"/>
      <c r="E249" s="1"/>
      <c r="F249" s="5">
        <f>4000*D249+5600*E249</f>
        <v>0</v>
      </c>
      <c r="G249" s="5">
        <f t="shared" si="93"/>
        <v>0</v>
      </c>
    </row>
    <row r="250" spans="1:7" x14ac:dyDescent="0.45">
      <c r="A250" s="1"/>
      <c r="B250" s="1"/>
      <c r="C250" s="1"/>
      <c r="D250" s="1"/>
      <c r="E250" s="1"/>
      <c r="F250" s="5">
        <f>4000*D250+5600*E250</f>
        <v>0</v>
      </c>
      <c r="G250" s="5">
        <f t="shared" si="93"/>
        <v>0</v>
      </c>
    </row>
    <row r="251" spans="1:7" x14ac:dyDescent="0.45">
      <c r="A251" s="1"/>
      <c r="B251" s="1" t="s">
        <v>25</v>
      </c>
      <c r="C251" s="1">
        <v>0.05</v>
      </c>
      <c r="D251" s="1"/>
      <c r="E251" s="1"/>
      <c r="F251" s="5"/>
      <c r="G251" s="5">
        <f>(G245+G246+G247+G248+G249+G250)*C251</f>
        <v>48930</v>
      </c>
    </row>
    <row r="252" spans="1:7" x14ac:dyDescent="0.45">
      <c r="A252" s="2"/>
      <c r="B252" s="7" t="s">
        <v>95</v>
      </c>
      <c r="C252" s="1">
        <f>SUM(C245:C250)</f>
        <v>31</v>
      </c>
      <c r="D252" s="3"/>
      <c r="E252" s="1" t="s">
        <v>8</v>
      </c>
      <c r="F252" s="5"/>
      <c r="G252" s="5">
        <f>G245+G246+G247+G248+G249+G250+G251</f>
        <v>1027530</v>
      </c>
    </row>
    <row r="253" spans="1:7" x14ac:dyDescent="0.45">
      <c r="D253" s="4"/>
      <c r="E253" s="1" t="s">
        <v>9</v>
      </c>
      <c r="F253" s="5"/>
      <c r="G253" s="5">
        <f>G252*0.1</f>
        <v>102753</v>
      </c>
    </row>
    <row r="254" spans="1:7" x14ac:dyDescent="0.45">
      <c r="D254" s="4"/>
      <c r="E254" s="1" t="s">
        <v>10</v>
      </c>
      <c r="F254" s="5"/>
      <c r="G254" s="5">
        <f>G252+G253</f>
        <v>1130283</v>
      </c>
    </row>
    <row r="256" spans="1:7" x14ac:dyDescent="0.45">
      <c r="A256" s="1" t="s">
        <v>4</v>
      </c>
      <c r="B256" s="1" t="s">
        <v>0</v>
      </c>
      <c r="C256" s="1" t="s">
        <v>1</v>
      </c>
      <c r="D256" s="1" t="s">
        <v>6</v>
      </c>
      <c r="E256" s="1" t="s">
        <v>7</v>
      </c>
      <c r="F256" s="5"/>
      <c r="G256" s="1" t="s">
        <v>3</v>
      </c>
    </row>
    <row r="257" spans="1:7" x14ac:dyDescent="0.45">
      <c r="A257" s="1" t="s">
        <v>99</v>
      </c>
      <c r="B257" s="1" t="s">
        <v>57</v>
      </c>
      <c r="C257" s="1">
        <v>9</v>
      </c>
      <c r="D257" s="1">
        <v>6</v>
      </c>
      <c r="E257" s="1">
        <v>2</v>
      </c>
      <c r="F257" s="5">
        <f t="shared" ref="F257:F259" si="94">3500*D257+4900*E257</f>
        <v>30800</v>
      </c>
      <c r="G257" s="5">
        <f t="shared" ref="G257:G262" si="95">F257*C257</f>
        <v>277200</v>
      </c>
    </row>
    <row r="258" spans="1:7" x14ac:dyDescent="0.45">
      <c r="A258" s="1"/>
      <c r="B258" s="1"/>
      <c r="C258" s="1"/>
      <c r="D258" s="1"/>
      <c r="E258" s="1"/>
      <c r="F258" s="5">
        <f t="shared" si="94"/>
        <v>0</v>
      </c>
      <c r="G258" s="5">
        <f t="shared" si="95"/>
        <v>0</v>
      </c>
    </row>
    <row r="259" spans="1:7" x14ac:dyDescent="0.45">
      <c r="A259" s="1"/>
      <c r="B259" s="1"/>
      <c r="C259" s="1"/>
      <c r="D259" s="1"/>
      <c r="E259" s="1"/>
      <c r="F259" s="5">
        <f t="shared" si="94"/>
        <v>0</v>
      </c>
      <c r="G259" s="5">
        <f t="shared" si="95"/>
        <v>0</v>
      </c>
    </row>
    <row r="260" spans="1:7" x14ac:dyDescent="0.45">
      <c r="A260" s="1"/>
      <c r="B260" s="1" t="s">
        <v>17</v>
      </c>
      <c r="C260" s="1">
        <v>1</v>
      </c>
      <c r="D260" s="1">
        <v>7</v>
      </c>
      <c r="E260" s="1">
        <v>2</v>
      </c>
      <c r="F260" s="5">
        <f t="shared" ref="F260:F262" si="96">4000*D260+5600*E260</f>
        <v>39200</v>
      </c>
      <c r="G260" s="5">
        <f t="shared" si="95"/>
        <v>39200</v>
      </c>
    </row>
    <row r="261" spans="1:7" x14ac:dyDescent="0.45">
      <c r="A261" s="1"/>
      <c r="B261" s="1"/>
      <c r="C261" s="1"/>
      <c r="D261" s="1"/>
      <c r="E261" s="1"/>
      <c r="F261" s="5">
        <f t="shared" si="96"/>
        <v>0</v>
      </c>
      <c r="G261" s="5">
        <f t="shared" si="95"/>
        <v>0</v>
      </c>
    </row>
    <row r="262" spans="1:7" x14ac:dyDescent="0.45">
      <c r="A262" s="1"/>
      <c r="B262" s="1"/>
      <c r="C262" s="1"/>
      <c r="D262" s="1"/>
      <c r="E262" s="1"/>
      <c r="F262" s="5">
        <f t="shared" si="96"/>
        <v>0</v>
      </c>
      <c r="G262" s="5">
        <f t="shared" si="95"/>
        <v>0</v>
      </c>
    </row>
    <row r="263" spans="1:7" x14ac:dyDescent="0.45">
      <c r="A263" s="1"/>
      <c r="B263" s="1" t="s">
        <v>25</v>
      </c>
      <c r="C263" s="1">
        <v>0.05</v>
      </c>
      <c r="D263" s="1"/>
      <c r="E263" s="1"/>
      <c r="F263" s="5"/>
      <c r="G263" s="5">
        <f t="shared" ref="G263" si="97">(G257+G258+G259+G260+G261+G262)*C263</f>
        <v>15820</v>
      </c>
    </row>
    <row r="264" spans="1:7" x14ac:dyDescent="0.45">
      <c r="A264" s="2"/>
      <c r="B264" s="7" t="s">
        <v>95</v>
      </c>
      <c r="C264" s="1">
        <f>SUM(C257:C262)</f>
        <v>10</v>
      </c>
      <c r="D264" s="3"/>
      <c r="E264" s="1" t="s">
        <v>8</v>
      </c>
      <c r="F264" s="5"/>
      <c r="G264" s="5">
        <f t="shared" ref="G264" si="98">G257+G258+G259+G260+G261+G262+G263</f>
        <v>332220</v>
      </c>
    </row>
    <row r="265" spans="1:7" x14ac:dyDescent="0.45">
      <c r="D265" s="4"/>
      <c r="E265" s="1" t="s">
        <v>9</v>
      </c>
      <c r="F265" s="5"/>
      <c r="G265" s="5">
        <f t="shared" ref="G265" si="99">G264*0.1</f>
        <v>33222</v>
      </c>
    </row>
    <row r="266" spans="1:7" x14ac:dyDescent="0.45">
      <c r="D266" s="4"/>
      <c r="E266" s="1" t="s">
        <v>10</v>
      </c>
      <c r="F266" s="5"/>
      <c r="G266" s="5">
        <f t="shared" ref="G266" si="100">G264+G265</f>
        <v>365442</v>
      </c>
    </row>
    <row r="268" spans="1:7" x14ac:dyDescent="0.45">
      <c r="A268" s="1" t="s">
        <v>4</v>
      </c>
      <c r="B268" s="1" t="s">
        <v>0</v>
      </c>
      <c r="C268" s="1" t="s">
        <v>1</v>
      </c>
      <c r="D268" s="1" t="s">
        <v>6</v>
      </c>
      <c r="E268" s="1" t="s">
        <v>7</v>
      </c>
      <c r="F268" s="5"/>
      <c r="G268" s="1" t="s">
        <v>3</v>
      </c>
    </row>
    <row r="269" spans="1:7" x14ac:dyDescent="0.45">
      <c r="A269" s="1" t="s">
        <v>59</v>
      </c>
      <c r="B269" s="1" t="s">
        <v>57</v>
      </c>
      <c r="C269" s="1">
        <v>9</v>
      </c>
      <c r="D269" s="1">
        <v>6</v>
      </c>
      <c r="E269" s="1">
        <v>2</v>
      </c>
      <c r="F269" s="5">
        <f t="shared" ref="F269:F271" si="101">3500*D269+4900*E269</f>
        <v>30800</v>
      </c>
      <c r="G269" s="5">
        <f t="shared" ref="G269:G274" si="102">F269*C269</f>
        <v>277200</v>
      </c>
    </row>
    <row r="270" spans="1:7" x14ac:dyDescent="0.45">
      <c r="A270" s="1"/>
      <c r="B270" s="1"/>
      <c r="C270" s="1"/>
      <c r="D270" s="1"/>
      <c r="E270" s="1"/>
      <c r="F270" s="5">
        <f t="shared" si="101"/>
        <v>0</v>
      </c>
      <c r="G270" s="5">
        <f t="shared" si="102"/>
        <v>0</v>
      </c>
    </row>
    <row r="271" spans="1:7" x14ac:dyDescent="0.45">
      <c r="A271" s="1"/>
      <c r="B271" s="1"/>
      <c r="C271" s="1"/>
      <c r="D271" s="1"/>
      <c r="E271" s="1"/>
      <c r="F271" s="5">
        <f t="shared" si="101"/>
        <v>0</v>
      </c>
      <c r="G271" s="5">
        <f t="shared" si="102"/>
        <v>0</v>
      </c>
    </row>
    <row r="272" spans="1:7" x14ac:dyDescent="0.45">
      <c r="A272" s="1"/>
      <c r="B272" s="1" t="s">
        <v>17</v>
      </c>
      <c r="C272" s="1">
        <v>1</v>
      </c>
      <c r="D272" s="1">
        <v>7</v>
      </c>
      <c r="E272" s="1">
        <v>2</v>
      </c>
      <c r="F272" s="5">
        <f t="shared" ref="F272:F274" si="103">4000*D272+5600*E272</f>
        <v>39200</v>
      </c>
      <c r="G272" s="5">
        <f t="shared" si="102"/>
        <v>39200</v>
      </c>
    </row>
    <row r="273" spans="1:7" x14ac:dyDescent="0.45">
      <c r="A273" s="1"/>
      <c r="B273" s="1"/>
      <c r="C273" s="1"/>
      <c r="D273" s="1"/>
      <c r="E273" s="1"/>
      <c r="F273" s="5">
        <f t="shared" si="103"/>
        <v>0</v>
      </c>
      <c r="G273" s="5">
        <f t="shared" si="102"/>
        <v>0</v>
      </c>
    </row>
    <row r="274" spans="1:7" x14ac:dyDescent="0.45">
      <c r="A274" s="1"/>
      <c r="B274" s="1"/>
      <c r="C274" s="1"/>
      <c r="D274" s="1"/>
      <c r="E274" s="1"/>
      <c r="F274" s="5">
        <f t="shared" si="103"/>
        <v>0</v>
      </c>
      <c r="G274" s="5">
        <f t="shared" si="102"/>
        <v>0</v>
      </c>
    </row>
    <row r="275" spans="1:7" x14ac:dyDescent="0.45">
      <c r="A275" s="1"/>
      <c r="B275" s="1" t="s">
        <v>25</v>
      </c>
      <c r="C275" s="1">
        <v>7.0000000000000007E-2</v>
      </c>
      <c r="D275" s="1"/>
      <c r="E275" s="1"/>
      <c r="F275" s="5"/>
      <c r="G275" s="5">
        <f t="shared" ref="G275" si="104">(G269+G270+G271+G272+G273+G274)*C275</f>
        <v>22148.000000000004</v>
      </c>
    </row>
    <row r="276" spans="1:7" x14ac:dyDescent="0.45">
      <c r="A276" s="2"/>
      <c r="B276" s="7" t="s">
        <v>95</v>
      </c>
      <c r="C276" s="1">
        <f>SUM(C269:C274)</f>
        <v>10</v>
      </c>
      <c r="D276" s="3"/>
      <c r="E276" s="1" t="s">
        <v>8</v>
      </c>
      <c r="F276" s="5"/>
      <c r="G276" s="5">
        <f t="shared" ref="G276" si="105">G269+G270+G271+G272+G273+G274+G275</f>
        <v>338548</v>
      </c>
    </row>
    <row r="277" spans="1:7" x14ac:dyDescent="0.45">
      <c r="D277" s="4"/>
      <c r="E277" s="1" t="s">
        <v>9</v>
      </c>
      <c r="F277" s="5"/>
      <c r="G277" s="5">
        <f t="shared" ref="G277" si="106">G276*0.1</f>
        <v>33854.800000000003</v>
      </c>
    </row>
    <row r="278" spans="1:7" x14ac:dyDescent="0.45">
      <c r="D278" s="4"/>
      <c r="E278" s="1" t="s">
        <v>10</v>
      </c>
      <c r="F278" s="5"/>
      <c r="G278" s="5">
        <f t="shared" ref="G278" si="107">G276+G277</f>
        <v>372402.8</v>
      </c>
    </row>
    <row r="280" spans="1:7" x14ac:dyDescent="0.45">
      <c r="A280" s="1" t="s">
        <v>4</v>
      </c>
      <c r="B280" s="1" t="s">
        <v>0</v>
      </c>
      <c r="C280" s="1" t="s">
        <v>1</v>
      </c>
      <c r="D280" s="1" t="s">
        <v>6</v>
      </c>
      <c r="E280" s="1" t="s">
        <v>7</v>
      </c>
      <c r="F280" s="5"/>
      <c r="G280" s="1" t="s">
        <v>3</v>
      </c>
    </row>
    <row r="281" spans="1:7" x14ac:dyDescent="0.45">
      <c r="A281" s="1" t="s">
        <v>60</v>
      </c>
      <c r="B281" s="1" t="s">
        <v>57</v>
      </c>
      <c r="C281" s="1">
        <v>13</v>
      </c>
      <c r="D281" s="1">
        <v>6</v>
      </c>
      <c r="E281" s="1">
        <v>2</v>
      </c>
      <c r="F281" s="5">
        <f t="shared" ref="F281:F283" si="108">3500*D281+4900*E281</f>
        <v>30800</v>
      </c>
      <c r="G281" s="5">
        <f t="shared" ref="G281:G286" si="109">F281*C281</f>
        <v>400400</v>
      </c>
    </row>
    <row r="282" spans="1:7" x14ac:dyDescent="0.45">
      <c r="A282" s="1"/>
      <c r="B282" s="1"/>
      <c r="C282" s="1"/>
      <c r="D282" s="1"/>
      <c r="E282" s="1"/>
      <c r="F282" s="5">
        <f t="shared" si="108"/>
        <v>0</v>
      </c>
      <c r="G282" s="5">
        <f t="shared" si="109"/>
        <v>0</v>
      </c>
    </row>
    <row r="283" spans="1:7" x14ac:dyDescent="0.45">
      <c r="A283" s="1"/>
      <c r="B283" s="1"/>
      <c r="C283" s="1"/>
      <c r="D283" s="1"/>
      <c r="E283" s="1"/>
      <c r="F283" s="5">
        <f t="shared" si="108"/>
        <v>0</v>
      </c>
      <c r="G283" s="5">
        <f t="shared" si="109"/>
        <v>0</v>
      </c>
    </row>
    <row r="284" spans="1:7" x14ac:dyDescent="0.45">
      <c r="A284" s="1"/>
      <c r="B284" s="1" t="s">
        <v>17</v>
      </c>
      <c r="C284" s="1">
        <v>1</v>
      </c>
      <c r="D284" s="1">
        <v>7</v>
      </c>
      <c r="E284" s="1">
        <v>2</v>
      </c>
      <c r="F284" s="5">
        <f t="shared" ref="F284:F286" si="110">4000*D284+5600*E284</f>
        <v>39200</v>
      </c>
      <c r="G284" s="5">
        <f t="shared" si="109"/>
        <v>39200</v>
      </c>
    </row>
    <row r="285" spans="1:7" x14ac:dyDescent="0.45">
      <c r="A285" s="1"/>
      <c r="B285" s="1"/>
      <c r="C285" s="1"/>
      <c r="D285" s="1"/>
      <c r="E285" s="1"/>
      <c r="F285" s="5">
        <f t="shared" si="110"/>
        <v>0</v>
      </c>
      <c r="G285" s="5">
        <f t="shared" si="109"/>
        <v>0</v>
      </c>
    </row>
    <row r="286" spans="1:7" x14ac:dyDescent="0.45">
      <c r="A286" s="1"/>
      <c r="B286" s="1"/>
      <c r="C286" s="1"/>
      <c r="D286" s="1"/>
      <c r="E286" s="1"/>
      <c r="F286" s="5">
        <f t="shared" si="110"/>
        <v>0</v>
      </c>
      <c r="G286" s="5">
        <f t="shared" si="109"/>
        <v>0</v>
      </c>
    </row>
    <row r="287" spans="1:7" x14ac:dyDescent="0.45">
      <c r="A287" s="1"/>
      <c r="B287" s="1" t="s">
        <v>25</v>
      </c>
      <c r="C287" s="1">
        <v>0.05</v>
      </c>
      <c r="D287" s="1"/>
      <c r="E287" s="1"/>
      <c r="F287" s="5"/>
      <c r="G287" s="5">
        <f t="shared" ref="G287" si="111">(G281+G282+G283+G284+G285+G286)*C287</f>
        <v>21980</v>
      </c>
    </row>
    <row r="288" spans="1:7" x14ac:dyDescent="0.45">
      <c r="A288" s="2"/>
      <c r="B288" s="7" t="s">
        <v>95</v>
      </c>
      <c r="C288" s="1">
        <f>SUM(C281:C286)</f>
        <v>14</v>
      </c>
      <c r="D288" s="3"/>
      <c r="E288" s="1" t="s">
        <v>8</v>
      </c>
      <c r="F288" s="5"/>
      <c r="G288" s="5">
        <f t="shared" ref="G288" si="112">G281+G282+G283+G284+G285+G286+G287</f>
        <v>461580</v>
      </c>
    </row>
    <row r="289" spans="1:7" x14ac:dyDescent="0.45">
      <c r="D289" s="4"/>
      <c r="E289" s="1" t="s">
        <v>9</v>
      </c>
      <c r="F289" s="5"/>
      <c r="G289" s="5">
        <f t="shared" ref="G289" si="113">G288*0.1</f>
        <v>46158</v>
      </c>
    </row>
    <row r="290" spans="1:7" x14ac:dyDescent="0.45">
      <c r="D290" s="4"/>
      <c r="E290" s="1" t="s">
        <v>10</v>
      </c>
      <c r="F290" s="5"/>
      <c r="G290" s="5">
        <f t="shared" ref="G290" si="114">G288+G289</f>
        <v>507738</v>
      </c>
    </row>
    <row r="292" spans="1:7" x14ac:dyDescent="0.45">
      <c r="A292" s="1" t="s">
        <v>4</v>
      </c>
      <c r="B292" s="1" t="s">
        <v>0</v>
      </c>
      <c r="C292" s="1" t="s">
        <v>1</v>
      </c>
      <c r="D292" s="1" t="s">
        <v>6</v>
      </c>
      <c r="E292" s="1" t="s">
        <v>7</v>
      </c>
      <c r="F292" s="5"/>
      <c r="G292" s="1" t="s">
        <v>3</v>
      </c>
    </row>
    <row r="293" spans="1:7" x14ac:dyDescent="0.45">
      <c r="A293" s="1" t="s">
        <v>61</v>
      </c>
      <c r="B293" s="1" t="s">
        <v>13</v>
      </c>
      <c r="C293" s="1">
        <v>16</v>
      </c>
      <c r="D293" s="1">
        <v>7</v>
      </c>
      <c r="E293" s="1">
        <v>2</v>
      </c>
      <c r="F293" s="5">
        <f t="shared" ref="F293:F295" si="115">3500*D293+4900*E293</f>
        <v>34300</v>
      </c>
      <c r="G293" s="5">
        <f t="shared" ref="G293:G298" si="116">F293*C293</f>
        <v>548800</v>
      </c>
    </row>
    <row r="294" spans="1:7" x14ac:dyDescent="0.45">
      <c r="A294" s="1"/>
      <c r="B294" s="1" t="s">
        <v>12</v>
      </c>
      <c r="C294" s="1">
        <v>11</v>
      </c>
      <c r="D294" s="1">
        <v>7</v>
      </c>
      <c r="E294" s="1">
        <v>1</v>
      </c>
      <c r="F294" s="5">
        <f t="shared" si="115"/>
        <v>29400</v>
      </c>
      <c r="G294" s="5">
        <f t="shared" si="116"/>
        <v>323400</v>
      </c>
    </row>
    <row r="295" spans="1:7" x14ac:dyDescent="0.45">
      <c r="A295" s="1"/>
      <c r="B295" s="1"/>
      <c r="C295" s="1"/>
      <c r="D295" s="1"/>
      <c r="E295" s="1"/>
      <c r="F295" s="5">
        <f t="shared" si="115"/>
        <v>0</v>
      </c>
      <c r="G295" s="5">
        <f t="shared" si="116"/>
        <v>0</v>
      </c>
    </row>
    <row r="296" spans="1:7" x14ac:dyDescent="0.45">
      <c r="A296" s="1"/>
      <c r="B296" s="1" t="s">
        <v>17</v>
      </c>
      <c r="C296" s="1">
        <v>5</v>
      </c>
      <c r="D296" s="1">
        <v>7</v>
      </c>
      <c r="E296" s="1">
        <v>2</v>
      </c>
      <c r="F296" s="5">
        <f t="shared" ref="F296:F298" si="117">4000*D296+5600*E296</f>
        <v>39200</v>
      </c>
      <c r="G296" s="5">
        <f t="shared" si="116"/>
        <v>196000</v>
      </c>
    </row>
    <row r="297" spans="1:7" x14ac:dyDescent="0.45">
      <c r="A297" s="1"/>
      <c r="B297" s="1"/>
      <c r="C297" s="1"/>
      <c r="D297" s="1"/>
      <c r="E297" s="1"/>
      <c r="F297" s="5">
        <f t="shared" si="117"/>
        <v>0</v>
      </c>
      <c r="G297" s="5">
        <f t="shared" si="116"/>
        <v>0</v>
      </c>
    </row>
    <row r="298" spans="1:7" x14ac:dyDescent="0.45">
      <c r="A298" s="1"/>
      <c r="B298" s="1"/>
      <c r="C298" s="1"/>
      <c r="D298" s="1"/>
      <c r="E298" s="1"/>
      <c r="F298" s="5">
        <f t="shared" si="117"/>
        <v>0</v>
      </c>
      <c r="G298" s="5">
        <f t="shared" si="116"/>
        <v>0</v>
      </c>
    </row>
    <row r="299" spans="1:7" x14ac:dyDescent="0.45">
      <c r="A299" s="1"/>
      <c r="B299" s="1" t="s">
        <v>25</v>
      </c>
      <c r="C299" s="1">
        <v>0.05</v>
      </c>
      <c r="D299" s="1"/>
      <c r="E299" s="1"/>
      <c r="F299" s="5"/>
      <c r="G299" s="5">
        <f t="shared" ref="G299" si="118">(G293+G294+G295+G296+G297+G298)*C299</f>
        <v>53410</v>
      </c>
    </row>
    <row r="300" spans="1:7" x14ac:dyDescent="0.45">
      <c r="A300" s="2"/>
      <c r="B300" s="7" t="s">
        <v>95</v>
      </c>
      <c r="C300" s="1">
        <f>SUM(C293:C298)</f>
        <v>32</v>
      </c>
      <c r="D300" s="3"/>
      <c r="E300" s="1" t="s">
        <v>8</v>
      </c>
      <c r="F300" s="5"/>
      <c r="G300" s="5">
        <f t="shared" ref="G300" si="119">G293+G294+G295+G296+G297+G298+G299</f>
        <v>1121610</v>
      </c>
    </row>
    <row r="301" spans="1:7" x14ac:dyDescent="0.45">
      <c r="D301" s="4"/>
      <c r="E301" s="1" t="s">
        <v>9</v>
      </c>
      <c r="F301" s="5"/>
      <c r="G301" s="5">
        <f t="shared" ref="G301" si="120">G300*0.1</f>
        <v>112161</v>
      </c>
    </row>
    <row r="302" spans="1:7" x14ac:dyDescent="0.45">
      <c r="D302" s="4"/>
      <c r="E302" s="1" t="s">
        <v>10</v>
      </c>
      <c r="F302" s="5"/>
      <c r="G302" s="5">
        <f t="shared" ref="G302" si="121">G300+G301</f>
        <v>1233771</v>
      </c>
    </row>
    <row r="304" spans="1:7" x14ac:dyDescent="0.45">
      <c r="A304" s="1" t="s">
        <v>4</v>
      </c>
      <c r="B304" s="1" t="s">
        <v>0</v>
      </c>
      <c r="C304" s="1" t="s">
        <v>1</v>
      </c>
      <c r="D304" s="1" t="s">
        <v>6</v>
      </c>
      <c r="E304" s="1" t="s">
        <v>7</v>
      </c>
      <c r="F304" s="5"/>
      <c r="G304" s="1" t="s">
        <v>3</v>
      </c>
    </row>
    <row r="305" spans="1:7" x14ac:dyDescent="0.45">
      <c r="A305" s="1" t="s">
        <v>62</v>
      </c>
      <c r="B305" s="1" t="s">
        <v>12</v>
      </c>
      <c r="C305" s="1">
        <v>10</v>
      </c>
      <c r="D305" s="1">
        <v>7</v>
      </c>
      <c r="E305" s="1">
        <v>1</v>
      </c>
      <c r="F305" s="5">
        <f t="shared" ref="F305:F307" si="122">3500*D305+4900*E305</f>
        <v>29400</v>
      </c>
      <c r="G305" s="5">
        <f t="shared" ref="G305:G311" si="123">F305*C305</f>
        <v>294000</v>
      </c>
    </row>
    <row r="306" spans="1:7" x14ac:dyDescent="0.45">
      <c r="A306" s="1"/>
      <c r="B306" s="1" t="s">
        <v>57</v>
      </c>
      <c r="C306" s="1">
        <v>6</v>
      </c>
      <c r="D306" s="1">
        <v>6</v>
      </c>
      <c r="E306" s="1">
        <v>2</v>
      </c>
      <c r="F306" s="5">
        <f t="shared" si="122"/>
        <v>30800</v>
      </c>
      <c r="G306" s="5">
        <f t="shared" si="123"/>
        <v>184800</v>
      </c>
    </row>
    <row r="307" spans="1:7" x14ac:dyDescent="0.45">
      <c r="A307" s="1"/>
      <c r="B307" s="1"/>
      <c r="C307" s="1"/>
      <c r="D307" s="1"/>
      <c r="E307" s="1"/>
      <c r="F307" s="5">
        <f t="shared" si="122"/>
        <v>0</v>
      </c>
      <c r="G307" s="5">
        <f t="shared" si="123"/>
        <v>0</v>
      </c>
    </row>
    <row r="308" spans="1:7" x14ac:dyDescent="0.45">
      <c r="A308" s="1"/>
      <c r="B308" s="1" t="s">
        <v>63</v>
      </c>
      <c r="C308" s="1">
        <v>1</v>
      </c>
      <c r="D308" s="1">
        <v>7</v>
      </c>
      <c r="E308" s="1">
        <v>2</v>
      </c>
      <c r="F308" s="5">
        <f t="shared" ref="F308:F311" si="124">4000*D308+5600*E308</f>
        <v>39200</v>
      </c>
      <c r="G308" s="5">
        <f t="shared" si="123"/>
        <v>39200</v>
      </c>
    </row>
    <row r="309" spans="1:7" x14ac:dyDescent="0.45">
      <c r="A309" s="1"/>
      <c r="B309" s="1" t="s">
        <v>16</v>
      </c>
      <c r="C309" s="1">
        <v>1</v>
      </c>
      <c r="D309" s="1">
        <v>7</v>
      </c>
      <c r="E309" s="1">
        <v>1</v>
      </c>
      <c r="F309" s="5">
        <f t="shared" ref="F309" si="125">4000*D309+5600*E309</f>
        <v>33600</v>
      </c>
      <c r="G309" s="5">
        <f t="shared" ref="G309" si="126">F309*C309</f>
        <v>33600</v>
      </c>
    </row>
    <row r="310" spans="1:7" x14ac:dyDescent="0.45">
      <c r="A310" s="1"/>
      <c r="B310" s="1" t="s">
        <v>216</v>
      </c>
      <c r="C310" s="1">
        <v>1</v>
      </c>
      <c r="D310" s="1">
        <v>6</v>
      </c>
      <c r="E310" s="1">
        <v>2</v>
      </c>
      <c r="F310" s="5">
        <f t="shared" si="124"/>
        <v>35200</v>
      </c>
      <c r="G310" s="5">
        <f t="shared" si="123"/>
        <v>35200</v>
      </c>
    </row>
    <row r="311" spans="1:7" x14ac:dyDescent="0.45">
      <c r="A311" s="1"/>
      <c r="B311" s="1"/>
      <c r="C311" s="1"/>
      <c r="D311" s="1"/>
      <c r="E311" s="1"/>
      <c r="F311" s="5">
        <f t="shared" si="124"/>
        <v>0</v>
      </c>
      <c r="G311" s="5">
        <f t="shared" si="123"/>
        <v>0</v>
      </c>
    </row>
    <row r="312" spans="1:7" x14ac:dyDescent="0.45">
      <c r="A312" s="1"/>
      <c r="B312" s="1" t="s">
        <v>25</v>
      </c>
      <c r="C312" s="1">
        <v>7.0000000000000007E-2</v>
      </c>
      <c r="D312" s="1"/>
      <c r="E312" s="1"/>
      <c r="F312" s="5"/>
      <c r="G312" s="5">
        <f t="shared" ref="G312" si="127">(G305+G306+G307+G308+G310+G311)*C312</f>
        <v>38724.000000000007</v>
      </c>
    </row>
    <row r="313" spans="1:7" x14ac:dyDescent="0.45">
      <c r="A313" s="2"/>
      <c r="B313" s="7" t="s">
        <v>95</v>
      </c>
      <c r="C313" s="1">
        <f>SUM(C305:C311)</f>
        <v>19</v>
      </c>
      <c r="D313" s="3"/>
      <c r="E313" s="1" t="s">
        <v>8</v>
      </c>
      <c r="F313" s="5"/>
      <c r="G313" s="5">
        <f t="shared" ref="G313" si="128">G305+G306+G307+G308+G310+G311+G312</f>
        <v>591924</v>
      </c>
    </row>
    <row r="314" spans="1:7" x14ac:dyDescent="0.45">
      <c r="D314" s="4"/>
      <c r="E314" s="1" t="s">
        <v>9</v>
      </c>
      <c r="F314" s="5"/>
      <c r="G314" s="5">
        <f t="shared" ref="G314" si="129">G313*0.1</f>
        <v>59192.4</v>
      </c>
    </row>
    <row r="315" spans="1:7" x14ac:dyDescent="0.45">
      <c r="D315" s="4"/>
      <c r="E315" s="1" t="s">
        <v>10</v>
      </c>
      <c r="F315" s="5"/>
      <c r="G315" s="5">
        <f t="shared" ref="G315" si="130">G313+G314</f>
        <v>651116.4</v>
      </c>
    </row>
    <row r="317" spans="1:7" x14ac:dyDescent="0.45">
      <c r="A317" s="1" t="s">
        <v>4</v>
      </c>
      <c r="B317" s="1" t="s">
        <v>0</v>
      </c>
      <c r="C317" s="1" t="s">
        <v>1</v>
      </c>
      <c r="D317" s="1" t="s">
        <v>6</v>
      </c>
      <c r="E317" s="1" t="s">
        <v>7</v>
      </c>
      <c r="F317" s="5"/>
      <c r="G317" s="1" t="s">
        <v>3</v>
      </c>
    </row>
    <row r="318" spans="1:7" x14ac:dyDescent="0.45">
      <c r="A318" s="1" t="s">
        <v>64</v>
      </c>
      <c r="B318" s="1" t="s">
        <v>12</v>
      </c>
      <c r="C318" s="1">
        <v>22</v>
      </c>
      <c r="D318" s="1">
        <v>7</v>
      </c>
      <c r="E318" s="1">
        <v>1</v>
      </c>
      <c r="F318" s="5">
        <f t="shared" ref="F318:F320" si="131">3500*D318+4900*E318</f>
        <v>29400</v>
      </c>
      <c r="G318" s="5">
        <f t="shared" ref="G318:G323" si="132">F318*C318</f>
        <v>646800</v>
      </c>
    </row>
    <row r="319" spans="1:7" x14ac:dyDescent="0.45">
      <c r="A319" s="1"/>
      <c r="B319" s="1"/>
      <c r="C319" s="1"/>
      <c r="D319" s="1"/>
      <c r="E319" s="1"/>
      <c r="F319" s="5">
        <f>3500*D319+4900*E319</f>
        <v>0</v>
      </c>
      <c r="G319" s="5">
        <f t="shared" si="132"/>
        <v>0</v>
      </c>
    </row>
    <row r="320" spans="1:7" x14ac:dyDescent="0.45">
      <c r="A320" s="1"/>
      <c r="B320" s="1"/>
      <c r="C320" s="1"/>
      <c r="D320" s="1"/>
      <c r="E320" s="1"/>
      <c r="F320" s="5">
        <f t="shared" si="131"/>
        <v>0</v>
      </c>
      <c r="G320" s="5">
        <f t="shared" si="132"/>
        <v>0</v>
      </c>
    </row>
    <row r="321" spans="1:7" x14ac:dyDescent="0.45">
      <c r="A321" s="1"/>
      <c r="B321" s="1" t="s">
        <v>65</v>
      </c>
      <c r="C321" s="1">
        <v>4</v>
      </c>
      <c r="D321" s="1">
        <v>7</v>
      </c>
      <c r="E321" s="1">
        <v>1</v>
      </c>
      <c r="F321" s="5">
        <f t="shared" ref="F321:F323" si="133">4000*D321+5600*E321</f>
        <v>33600</v>
      </c>
      <c r="G321" s="5">
        <f t="shared" si="132"/>
        <v>134400</v>
      </c>
    </row>
    <row r="322" spans="1:7" x14ac:dyDescent="0.45">
      <c r="A322" s="1"/>
      <c r="B322" s="1"/>
      <c r="C322" s="1"/>
      <c r="D322" s="1"/>
      <c r="E322" s="1"/>
      <c r="F322" s="5">
        <f t="shared" si="133"/>
        <v>0</v>
      </c>
      <c r="G322" s="5">
        <f t="shared" si="132"/>
        <v>0</v>
      </c>
    </row>
    <row r="323" spans="1:7" x14ac:dyDescent="0.45">
      <c r="A323" s="1"/>
      <c r="B323" s="1"/>
      <c r="C323" s="1"/>
      <c r="D323" s="1"/>
      <c r="E323" s="1"/>
      <c r="F323" s="5">
        <f t="shared" si="133"/>
        <v>0</v>
      </c>
      <c r="G323" s="5">
        <f t="shared" si="132"/>
        <v>0</v>
      </c>
    </row>
    <row r="324" spans="1:7" x14ac:dyDescent="0.45">
      <c r="A324" s="1"/>
      <c r="B324" s="1" t="s">
        <v>25</v>
      </c>
      <c r="C324" s="1">
        <v>0.05</v>
      </c>
      <c r="D324" s="1"/>
      <c r="E324" s="1"/>
      <c r="F324" s="5"/>
      <c r="G324" s="5">
        <f t="shared" ref="G324" si="134">(G318+G319+G320+G321+G322+G323)*C324</f>
        <v>39060</v>
      </c>
    </row>
    <row r="325" spans="1:7" x14ac:dyDescent="0.45">
      <c r="A325" s="2"/>
      <c r="B325" s="7" t="s">
        <v>95</v>
      </c>
      <c r="C325" s="1">
        <f>SUM(C318:C323)</f>
        <v>26</v>
      </c>
      <c r="D325" s="3"/>
      <c r="E325" s="1" t="s">
        <v>8</v>
      </c>
      <c r="F325" s="5"/>
      <c r="G325" s="5">
        <f t="shared" ref="G325" si="135">G318+G319+G320+G321+G322+G323+G324</f>
        <v>820260</v>
      </c>
    </row>
    <row r="326" spans="1:7" x14ac:dyDescent="0.45">
      <c r="D326" s="4"/>
      <c r="E326" s="1" t="s">
        <v>9</v>
      </c>
      <c r="F326" s="5"/>
      <c r="G326" s="5">
        <f t="shared" ref="G326" si="136">G325*0.1</f>
        <v>82026</v>
      </c>
    </row>
    <row r="327" spans="1:7" x14ac:dyDescent="0.45">
      <c r="D327" s="4"/>
      <c r="E327" s="1" t="s">
        <v>10</v>
      </c>
      <c r="F327" s="5"/>
      <c r="G327" s="5">
        <f t="shared" ref="G327" si="137">G325+G326</f>
        <v>902286</v>
      </c>
    </row>
    <row r="329" spans="1:7" x14ac:dyDescent="0.45">
      <c r="A329" s="1" t="s">
        <v>4</v>
      </c>
      <c r="B329" s="1" t="s">
        <v>0</v>
      </c>
      <c r="C329" s="1" t="s">
        <v>1</v>
      </c>
      <c r="D329" s="1" t="s">
        <v>6</v>
      </c>
      <c r="E329" s="1" t="s">
        <v>7</v>
      </c>
      <c r="F329" s="5"/>
      <c r="G329" s="1" t="s">
        <v>3</v>
      </c>
    </row>
    <row r="330" spans="1:7" x14ac:dyDescent="0.45">
      <c r="A330" s="1" t="s">
        <v>66</v>
      </c>
      <c r="B330" s="1" t="s">
        <v>12</v>
      </c>
      <c r="C330" s="1">
        <v>10</v>
      </c>
      <c r="D330" s="1">
        <v>7</v>
      </c>
      <c r="E330" s="1">
        <v>1</v>
      </c>
      <c r="F330" s="5">
        <f t="shared" ref="F330:F332" si="138">3500*D330+4900*E330</f>
        <v>29400</v>
      </c>
      <c r="G330" s="5">
        <f t="shared" ref="G330:G335" si="139">F330*C330</f>
        <v>294000</v>
      </c>
    </row>
    <row r="331" spans="1:7" x14ac:dyDescent="0.45">
      <c r="A331" s="1"/>
      <c r="B331" s="1"/>
      <c r="C331" s="1"/>
      <c r="D331" s="1"/>
      <c r="E331" s="1"/>
      <c r="F331" s="5">
        <f t="shared" si="138"/>
        <v>0</v>
      </c>
      <c r="G331" s="5">
        <f t="shared" si="139"/>
        <v>0</v>
      </c>
    </row>
    <row r="332" spans="1:7" x14ac:dyDescent="0.45">
      <c r="A332" s="1"/>
      <c r="B332" s="1"/>
      <c r="C332" s="1"/>
      <c r="D332" s="1"/>
      <c r="E332" s="1"/>
      <c r="F332" s="5">
        <f t="shared" si="138"/>
        <v>0</v>
      </c>
      <c r="G332" s="5">
        <f t="shared" si="139"/>
        <v>0</v>
      </c>
    </row>
    <row r="333" spans="1:7" x14ac:dyDescent="0.45">
      <c r="A333" s="1"/>
      <c r="B333" s="1"/>
      <c r="C333" s="1"/>
      <c r="D333" s="1"/>
      <c r="E333" s="1"/>
      <c r="F333" s="5">
        <f t="shared" ref="F333:F335" si="140">4000*D333+5600*E333</f>
        <v>0</v>
      </c>
      <c r="G333" s="5">
        <f t="shared" si="139"/>
        <v>0</v>
      </c>
    </row>
    <row r="334" spans="1:7" x14ac:dyDescent="0.45">
      <c r="A334" s="1"/>
      <c r="B334" s="1"/>
      <c r="C334" s="1"/>
      <c r="D334" s="1"/>
      <c r="E334" s="1"/>
      <c r="F334" s="5">
        <f t="shared" si="140"/>
        <v>0</v>
      </c>
      <c r="G334" s="5">
        <f t="shared" si="139"/>
        <v>0</v>
      </c>
    </row>
    <row r="335" spans="1:7" x14ac:dyDescent="0.45">
      <c r="A335" s="1"/>
      <c r="B335" s="1"/>
      <c r="C335" s="1"/>
      <c r="D335" s="1"/>
      <c r="E335" s="1"/>
      <c r="F335" s="5">
        <f t="shared" si="140"/>
        <v>0</v>
      </c>
      <c r="G335" s="5">
        <f t="shared" si="139"/>
        <v>0</v>
      </c>
    </row>
    <row r="336" spans="1:7" x14ac:dyDescent="0.45">
      <c r="A336" s="1"/>
      <c r="B336" s="1" t="s">
        <v>25</v>
      </c>
      <c r="C336" s="1">
        <v>0.05</v>
      </c>
      <c r="D336" s="1"/>
      <c r="E336" s="1"/>
      <c r="F336" s="5"/>
      <c r="G336" s="5">
        <f t="shared" ref="G336" si="141">(G330+G331+G332+G333+G334+G335)*C336</f>
        <v>14700</v>
      </c>
    </row>
    <row r="337" spans="1:7" x14ac:dyDescent="0.45">
      <c r="A337" s="2"/>
      <c r="B337" s="7" t="s">
        <v>95</v>
      </c>
      <c r="C337" s="1">
        <f>SUM(C330:C335)</f>
        <v>10</v>
      </c>
      <c r="D337" s="3"/>
      <c r="E337" s="1" t="s">
        <v>8</v>
      </c>
      <c r="F337" s="5"/>
      <c r="G337" s="5">
        <f t="shared" ref="G337" si="142">G330+G331+G332+G333+G334+G335+G336</f>
        <v>308700</v>
      </c>
    </row>
    <row r="338" spans="1:7" x14ac:dyDescent="0.45">
      <c r="D338" s="4"/>
      <c r="E338" s="1" t="s">
        <v>9</v>
      </c>
      <c r="F338" s="5"/>
      <c r="G338" s="5">
        <f t="shared" ref="G338" si="143">G337*0.1</f>
        <v>30870</v>
      </c>
    </row>
    <row r="339" spans="1:7" x14ac:dyDescent="0.45">
      <c r="D339" s="4"/>
      <c r="E339" s="1" t="s">
        <v>10</v>
      </c>
      <c r="F339" s="5"/>
      <c r="G339" s="5">
        <f t="shared" ref="G339" si="144">G337+G338</f>
        <v>339570</v>
      </c>
    </row>
    <row r="341" spans="1:7" x14ac:dyDescent="0.45">
      <c r="A341" s="1" t="s">
        <v>4</v>
      </c>
      <c r="B341" s="1" t="s">
        <v>0</v>
      </c>
      <c r="C341" s="1" t="s">
        <v>1</v>
      </c>
      <c r="D341" s="1" t="s">
        <v>6</v>
      </c>
      <c r="E341" s="1" t="s">
        <v>7</v>
      </c>
      <c r="F341" s="5"/>
      <c r="G341" s="1" t="s">
        <v>3</v>
      </c>
    </row>
    <row r="342" spans="1:7" x14ac:dyDescent="0.45">
      <c r="A342" s="1" t="s">
        <v>67</v>
      </c>
      <c r="B342" s="1" t="s">
        <v>12</v>
      </c>
      <c r="C342" s="1">
        <v>4</v>
      </c>
      <c r="D342" s="1">
        <v>7</v>
      </c>
      <c r="E342" s="1">
        <v>1</v>
      </c>
      <c r="F342" s="5">
        <f t="shared" ref="F342:F344" si="145">3500*D342+4900*E342</f>
        <v>29400</v>
      </c>
      <c r="G342" s="5">
        <f t="shared" ref="G342:G347" si="146">F342*C342</f>
        <v>117600</v>
      </c>
    </row>
    <row r="343" spans="1:7" x14ac:dyDescent="0.45">
      <c r="A343" s="1"/>
      <c r="B343" s="1"/>
      <c r="C343" s="1"/>
      <c r="D343" s="1"/>
      <c r="E343" s="1"/>
      <c r="F343" s="5">
        <f>3500*D343+4900*E343</f>
        <v>0</v>
      </c>
      <c r="G343" s="5">
        <f t="shared" si="146"/>
        <v>0</v>
      </c>
    </row>
    <row r="344" spans="1:7" x14ac:dyDescent="0.45">
      <c r="A344" s="1"/>
      <c r="B344" s="1"/>
      <c r="C344" s="1"/>
      <c r="D344" s="1"/>
      <c r="E344" s="1"/>
      <c r="F344" s="5">
        <f t="shared" si="145"/>
        <v>0</v>
      </c>
      <c r="G344" s="5">
        <f t="shared" si="146"/>
        <v>0</v>
      </c>
    </row>
    <row r="345" spans="1:7" x14ac:dyDescent="0.45">
      <c r="A345" s="1"/>
      <c r="B345" s="1" t="s">
        <v>65</v>
      </c>
      <c r="C345" s="1">
        <v>1</v>
      </c>
      <c r="D345" s="1">
        <v>7</v>
      </c>
      <c r="E345" s="1">
        <v>1</v>
      </c>
      <c r="F345" s="5">
        <f t="shared" ref="F345:F347" si="147">4000*D345+5600*E345</f>
        <v>33600</v>
      </c>
      <c r="G345" s="5">
        <f t="shared" si="146"/>
        <v>33600</v>
      </c>
    </row>
    <row r="346" spans="1:7" x14ac:dyDescent="0.45">
      <c r="A346" s="1"/>
      <c r="B346" s="1"/>
      <c r="C346" s="1"/>
      <c r="D346" s="1"/>
      <c r="E346" s="1"/>
      <c r="F346" s="5">
        <f t="shared" si="147"/>
        <v>0</v>
      </c>
      <c r="G346" s="5">
        <f t="shared" si="146"/>
        <v>0</v>
      </c>
    </row>
    <row r="347" spans="1:7" x14ac:dyDescent="0.45">
      <c r="A347" s="1"/>
      <c r="B347" s="1"/>
      <c r="C347" s="1"/>
      <c r="D347" s="1"/>
      <c r="E347" s="1"/>
      <c r="F347" s="5">
        <f t="shared" si="147"/>
        <v>0</v>
      </c>
      <c r="G347" s="5">
        <f t="shared" si="146"/>
        <v>0</v>
      </c>
    </row>
    <row r="348" spans="1:7" x14ac:dyDescent="0.45">
      <c r="A348" s="1"/>
      <c r="B348" s="1" t="s">
        <v>25</v>
      </c>
      <c r="C348" s="1">
        <v>0.04</v>
      </c>
      <c r="D348" s="1"/>
      <c r="E348" s="1"/>
      <c r="F348" s="5"/>
      <c r="G348" s="5">
        <f t="shared" ref="G348" si="148">(G342+G343+G344+G345+G346+G347)*C348</f>
        <v>6048</v>
      </c>
    </row>
    <row r="349" spans="1:7" x14ac:dyDescent="0.45">
      <c r="A349" s="2"/>
      <c r="B349" s="7" t="s">
        <v>95</v>
      </c>
      <c r="C349" s="1">
        <f>SUM(C342:C347)</f>
        <v>5</v>
      </c>
      <c r="D349" s="3"/>
      <c r="E349" s="1" t="s">
        <v>8</v>
      </c>
      <c r="F349" s="5"/>
      <c r="G349" s="5">
        <f t="shared" ref="G349" si="149">G342+G343+G344+G345+G346+G347+G348</f>
        <v>157248</v>
      </c>
    </row>
    <row r="350" spans="1:7" x14ac:dyDescent="0.45">
      <c r="D350" s="4"/>
      <c r="E350" s="1" t="s">
        <v>9</v>
      </c>
      <c r="F350" s="5"/>
      <c r="G350" s="5">
        <f t="shared" ref="G350" si="150">G349*0.1</f>
        <v>15724.800000000001</v>
      </c>
    </row>
    <row r="351" spans="1:7" x14ac:dyDescent="0.45">
      <c r="D351" s="4"/>
      <c r="E351" s="1" t="s">
        <v>10</v>
      </c>
      <c r="F351" s="5"/>
      <c r="G351" s="5">
        <f t="shared" ref="G351" si="151">G349+G350</f>
        <v>172972.79999999999</v>
      </c>
    </row>
    <row r="353" spans="1:7" x14ac:dyDescent="0.45">
      <c r="A353" s="1" t="s">
        <v>4</v>
      </c>
      <c r="B353" s="1" t="s">
        <v>0</v>
      </c>
      <c r="C353" s="1" t="s">
        <v>1</v>
      </c>
      <c r="D353" s="1" t="s">
        <v>6</v>
      </c>
      <c r="E353" s="1" t="s">
        <v>7</v>
      </c>
      <c r="F353" s="5"/>
      <c r="G353" s="1" t="s">
        <v>3</v>
      </c>
    </row>
    <row r="354" spans="1:7" x14ac:dyDescent="0.45">
      <c r="A354" s="1" t="s">
        <v>68</v>
      </c>
      <c r="B354" s="1" t="s">
        <v>43</v>
      </c>
      <c r="C354" s="1">
        <v>13</v>
      </c>
      <c r="D354" s="1">
        <v>7</v>
      </c>
      <c r="E354" s="1">
        <v>0.5</v>
      </c>
      <c r="F354" s="5">
        <f t="shared" ref="F354:F356" si="152">3500*D354+4900*E354</f>
        <v>26950</v>
      </c>
      <c r="G354" s="5">
        <f t="shared" ref="G354:G359" si="153">F354*C354</f>
        <v>350350</v>
      </c>
    </row>
    <row r="355" spans="1:7" x14ac:dyDescent="0.45">
      <c r="A355" s="1"/>
      <c r="B355" s="1"/>
      <c r="C355" s="1"/>
      <c r="D355" s="1"/>
      <c r="E355" s="1"/>
      <c r="F355" s="5">
        <f t="shared" si="152"/>
        <v>0</v>
      </c>
      <c r="G355" s="5">
        <f t="shared" si="153"/>
        <v>0</v>
      </c>
    </row>
    <row r="356" spans="1:7" x14ac:dyDescent="0.45">
      <c r="A356" s="1"/>
      <c r="B356" s="1"/>
      <c r="C356" s="1"/>
      <c r="D356" s="1"/>
      <c r="E356" s="1"/>
      <c r="F356" s="5">
        <f t="shared" si="152"/>
        <v>0</v>
      </c>
      <c r="G356" s="5">
        <f t="shared" si="153"/>
        <v>0</v>
      </c>
    </row>
    <row r="357" spans="1:7" x14ac:dyDescent="0.45">
      <c r="A357" s="1"/>
      <c r="B357" s="1" t="s">
        <v>69</v>
      </c>
      <c r="C357" s="1">
        <v>1</v>
      </c>
      <c r="D357" s="1">
        <v>7</v>
      </c>
      <c r="E357" s="1">
        <v>0.5</v>
      </c>
      <c r="F357" s="5">
        <f t="shared" ref="F357:F359" si="154">4000*D357+5600*E357</f>
        <v>30800</v>
      </c>
      <c r="G357" s="5">
        <f t="shared" si="153"/>
        <v>30800</v>
      </c>
    </row>
    <row r="358" spans="1:7" x14ac:dyDescent="0.45">
      <c r="A358" s="1"/>
      <c r="B358" s="1" t="s">
        <v>16</v>
      </c>
      <c r="C358" s="1">
        <v>1</v>
      </c>
      <c r="D358" s="1">
        <v>7</v>
      </c>
      <c r="E358" s="1">
        <v>1</v>
      </c>
      <c r="F358" s="5">
        <f t="shared" si="154"/>
        <v>33600</v>
      </c>
      <c r="G358" s="5">
        <f t="shared" si="153"/>
        <v>33600</v>
      </c>
    </row>
    <row r="359" spans="1:7" x14ac:dyDescent="0.45">
      <c r="A359" s="1"/>
      <c r="B359" s="1"/>
      <c r="C359" s="1"/>
      <c r="D359" s="1"/>
      <c r="E359" s="1"/>
      <c r="F359" s="5">
        <f t="shared" si="154"/>
        <v>0</v>
      </c>
      <c r="G359" s="5">
        <f t="shared" si="153"/>
        <v>0</v>
      </c>
    </row>
    <row r="360" spans="1:7" x14ac:dyDescent="0.45">
      <c r="A360" s="1"/>
      <c r="B360" s="1" t="s">
        <v>25</v>
      </c>
      <c r="C360" s="1">
        <v>0.05</v>
      </c>
      <c r="D360" s="1"/>
      <c r="E360" s="1"/>
      <c r="F360" s="5"/>
      <c r="G360" s="5">
        <f t="shared" ref="G360" si="155">(G354+G355+G356+G357+G358+G359)*C360</f>
        <v>20737.5</v>
      </c>
    </row>
    <row r="361" spans="1:7" x14ac:dyDescent="0.45">
      <c r="A361" s="2"/>
      <c r="B361" s="7" t="s">
        <v>95</v>
      </c>
      <c r="C361" s="1">
        <f>SUM(C354:C359)</f>
        <v>15</v>
      </c>
      <c r="D361" s="3"/>
      <c r="E361" s="1" t="s">
        <v>8</v>
      </c>
      <c r="F361" s="5"/>
      <c r="G361" s="5">
        <f t="shared" ref="G361" si="156">G354+G355+G356+G357+G358+G359+G360</f>
        <v>435487.5</v>
      </c>
    </row>
    <row r="362" spans="1:7" x14ac:dyDescent="0.45">
      <c r="D362" s="4"/>
      <c r="E362" s="1" t="s">
        <v>9</v>
      </c>
      <c r="F362" s="5"/>
      <c r="G362" s="5">
        <f t="shared" ref="G362" si="157">G361*0.1</f>
        <v>43548.75</v>
      </c>
    </row>
    <row r="363" spans="1:7" x14ac:dyDescent="0.45">
      <c r="D363" s="4"/>
      <c r="E363" s="1" t="s">
        <v>10</v>
      </c>
      <c r="F363" s="5"/>
      <c r="G363" s="5">
        <f t="shared" ref="G363" si="158">G361+G362</f>
        <v>479036.25</v>
      </c>
    </row>
    <row r="365" spans="1:7" x14ac:dyDescent="0.45">
      <c r="A365" s="1" t="s">
        <v>4</v>
      </c>
      <c r="B365" s="1" t="s">
        <v>0</v>
      </c>
      <c r="C365" s="1" t="s">
        <v>1</v>
      </c>
      <c r="D365" s="1" t="s">
        <v>6</v>
      </c>
      <c r="E365" s="1" t="s">
        <v>7</v>
      </c>
      <c r="F365" s="5"/>
      <c r="G365" s="1" t="s">
        <v>3</v>
      </c>
    </row>
    <row r="366" spans="1:7" x14ac:dyDescent="0.45">
      <c r="A366" s="1" t="s">
        <v>70</v>
      </c>
      <c r="B366" s="1" t="s">
        <v>71</v>
      </c>
      <c r="C366" s="1">
        <v>4</v>
      </c>
      <c r="D366" s="1">
        <v>6</v>
      </c>
      <c r="E366" s="1">
        <v>1</v>
      </c>
      <c r="F366" s="5">
        <f t="shared" ref="F366:F368" si="159">3500*D366+4900*E366</f>
        <v>25900</v>
      </c>
      <c r="G366" s="5">
        <f t="shared" ref="G366:G371" si="160">F366*C366</f>
        <v>103600</v>
      </c>
    </row>
    <row r="367" spans="1:7" x14ac:dyDescent="0.45">
      <c r="A367" s="1"/>
      <c r="B367" s="1" t="s">
        <v>85</v>
      </c>
      <c r="C367" s="1">
        <v>9</v>
      </c>
      <c r="D367" s="1">
        <v>7</v>
      </c>
      <c r="E367" s="1">
        <v>0.5</v>
      </c>
      <c r="F367" s="5">
        <f t="shared" si="159"/>
        <v>26950</v>
      </c>
      <c r="G367" s="5">
        <f t="shared" si="160"/>
        <v>242550</v>
      </c>
    </row>
    <row r="368" spans="1:7" x14ac:dyDescent="0.45">
      <c r="A368" s="1"/>
      <c r="B368" s="1"/>
      <c r="C368" s="1"/>
      <c r="D368" s="1"/>
      <c r="E368" s="1"/>
      <c r="F368" s="5">
        <f t="shared" si="159"/>
        <v>0</v>
      </c>
      <c r="G368" s="5">
        <f t="shared" si="160"/>
        <v>0</v>
      </c>
    </row>
    <row r="369" spans="1:7" x14ac:dyDescent="0.45">
      <c r="A369" s="1"/>
      <c r="B369" s="1" t="s">
        <v>72</v>
      </c>
      <c r="C369" s="1">
        <v>1</v>
      </c>
      <c r="D369" s="1">
        <v>6</v>
      </c>
      <c r="E369" s="1">
        <v>1</v>
      </c>
      <c r="F369" s="5">
        <f t="shared" ref="F369:F371" si="161">4000*D369+5600*E369</f>
        <v>29600</v>
      </c>
      <c r="G369" s="5">
        <f t="shared" si="160"/>
        <v>29600</v>
      </c>
    </row>
    <row r="370" spans="1:7" x14ac:dyDescent="0.45">
      <c r="A370" s="1"/>
      <c r="B370" s="1" t="s">
        <v>73</v>
      </c>
      <c r="C370" s="1">
        <v>1</v>
      </c>
      <c r="D370" s="1">
        <v>6</v>
      </c>
      <c r="E370" s="1"/>
      <c r="F370" s="5">
        <f t="shared" si="161"/>
        <v>24000</v>
      </c>
      <c r="G370" s="5">
        <f t="shared" si="160"/>
        <v>24000</v>
      </c>
    </row>
    <row r="371" spans="1:7" x14ac:dyDescent="0.45">
      <c r="A371" s="1"/>
      <c r="B371" s="1" t="s">
        <v>65</v>
      </c>
      <c r="C371" s="1">
        <v>1</v>
      </c>
      <c r="D371" s="1">
        <v>7</v>
      </c>
      <c r="E371" s="1">
        <v>1</v>
      </c>
      <c r="F371" s="5">
        <f t="shared" si="161"/>
        <v>33600</v>
      </c>
      <c r="G371" s="5">
        <f t="shared" si="160"/>
        <v>33600</v>
      </c>
    </row>
    <row r="372" spans="1:7" x14ac:dyDescent="0.45">
      <c r="A372" s="1"/>
      <c r="B372" s="1" t="s">
        <v>25</v>
      </c>
      <c r="C372" s="1">
        <v>0.03</v>
      </c>
      <c r="D372" s="1"/>
      <c r="E372" s="1"/>
      <c r="F372" s="5"/>
      <c r="G372" s="5">
        <f t="shared" ref="G372" si="162">(G366+G367+G368+G369+G370+G371)*C372</f>
        <v>13000.5</v>
      </c>
    </row>
    <row r="373" spans="1:7" x14ac:dyDescent="0.45">
      <c r="A373" s="2"/>
      <c r="B373" s="7" t="s">
        <v>95</v>
      </c>
      <c r="C373" s="1">
        <f>SUM(C366:C371)</f>
        <v>16</v>
      </c>
      <c r="D373" s="3"/>
      <c r="E373" s="1" t="s">
        <v>8</v>
      </c>
      <c r="F373" s="5"/>
      <c r="G373" s="5">
        <f t="shared" ref="G373" si="163">G366+G367+G368+G369+G370+G371+G372</f>
        <v>446350.5</v>
      </c>
    </row>
    <row r="374" spans="1:7" x14ac:dyDescent="0.45">
      <c r="D374" s="4"/>
      <c r="E374" s="1" t="s">
        <v>9</v>
      </c>
      <c r="F374" s="5"/>
      <c r="G374" s="5">
        <f t="shared" ref="G374" si="164">G373*0.1</f>
        <v>44635.05</v>
      </c>
    </row>
    <row r="375" spans="1:7" x14ac:dyDescent="0.45">
      <c r="D375" s="4"/>
      <c r="E375" s="1" t="s">
        <v>10</v>
      </c>
      <c r="F375" s="5"/>
      <c r="G375" s="5">
        <f t="shared" ref="G375" si="165">G373+G374</f>
        <v>490985.55</v>
      </c>
    </row>
    <row r="377" spans="1:7" x14ac:dyDescent="0.45">
      <c r="A377" s="1" t="s">
        <v>4</v>
      </c>
      <c r="B377" s="1" t="s">
        <v>0</v>
      </c>
      <c r="C377" s="1" t="s">
        <v>1</v>
      </c>
      <c r="D377" s="1" t="s">
        <v>6</v>
      </c>
      <c r="E377" s="1" t="s">
        <v>7</v>
      </c>
      <c r="F377" s="5"/>
      <c r="G377" s="1" t="s">
        <v>3</v>
      </c>
    </row>
    <row r="378" spans="1:7" x14ac:dyDescent="0.45">
      <c r="A378" s="1" t="s">
        <v>74</v>
      </c>
      <c r="B378" s="1" t="s">
        <v>76</v>
      </c>
      <c r="C378" s="1">
        <v>11</v>
      </c>
      <c r="D378" s="1">
        <v>7</v>
      </c>
      <c r="E378" s="1"/>
      <c r="F378" s="5">
        <f t="shared" ref="F378:F380" si="166">3500*D378+4900*E378</f>
        <v>24500</v>
      </c>
      <c r="G378" s="5">
        <f t="shared" ref="G378:G383" si="167">F378*C378</f>
        <v>269500</v>
      </c>
    </row>
    <row r="379" spans="1:7" x14ac:dyDescent="0.45">
      <c r="A379" s="1"/>
      <c r="B379" s="1" t="s">
        <v>75</v>
      </c>
      <c r="C379" s="1">
        <v>7</v>
      </c>
      <c r="D379" s="1">
        <v>6</v>
      </c>
      <c r="E379" s="1"/>
      <c r="F379" s="5">
        <f t="shared" si="166"/>
        <v>21000</v>
      </c>
      <c r="G379" s="5">
        <f t="shared" si="167"/>
        <v>147000</v>
      </c>
    </row>
    <row r="380" spans="1:7" x14ac:dyDescent="0.45">
      <c r="A380" s="1"/>
      <c r="B380" s="1"/>
      <c r="C380" s="1"/>
      <c r="D380" s="1"/>
      <c r="E380" s="1"/>
      <c r="F380" s="5">
        <f t="shared" si="166"/>
        <v>0</v>
      </c>
      <c r="G380" s="5">
        <f t="shared" si="167"/>
        <v>0</v>
      </c>
    </row>
    <row r="381" spans="1:7" x14ac:dyDescent="0.45">
      <c r="A381" s="1"/>
      <c r="B381" s="1" t="s">
        <v>31</v>
      </c>
      <c r="C381" s="1">
        <v>1</v>
      </c>
      <c r="D381" s="1">
        <v>7</v>
      </c>
      <c r="E381" s="1"/>
      <c r="F381" s="5">
        <f t="shared" ref="F381:F383" si="168">4000*D381+5600*E381</f>
        <v>28000</v>
      </c>
      <c r="G381" s="5">
        <f t="shared" si="167"/>
        <v>28000</v>
      </c>
    </row>
    <row r="382" spans="1:7" x14ac:dyDescent="0.45">
      <c r="A382" s="1"/>
      <c r="B382" s="1"/>
      <c r="C382" s="1"/>
      <c r="D382" s="1"/>
      <c r="E382" s="1"/>
      <c r="F382" s="5">
        <f t="shared" si="168"/>
        <v>0</v>
      </c>
      <c r="G382" s="5">
        <f t="shared" si="167"/>
        <v>0</v>
      </c>
    </row>
    <row r="383" spans="1:7" x14ac:dyDescent="0.45">
      <c r="A383" s="1"/>
      <c r="B383" s="1"/>
      <c r="C383" s="1"/>
      <c r="D383" s="1"/>
      <c r="E383" s="1"/>
      <c r="F383" s="5">
        <f t="shared" si="168"/>
        <v>0</v>
      </c>
      <c r="G383" s="5">
        <f t="shared" si="167"/>
        <v>0</v>
      </c>
    </row>
    <row r="384" spans="1:7" x14ac:dyDescent="0.45">
      <c r="A384" s="1"/>
      <c r="B384" s="1" t="s">
        <v>25</v>
      </c>
      <c r="C384" s="1">
        <v>0.03</v>
      </c>
      <c r="D384" s="1"/>
      <c r="E384" s="1"/>
      <c r="F384" s="5"/>
      <c r="G384" s="5">
        <f t="shared" ref="G384" si="169">(G378+G379+G380+G381+G382+G383)*C384</f>
        <v>13335</v>
      </c>
    </row>
    <row r="385" spans="1:7" x14ac:dyDescent="0.45">
      <c r="A385" s="2"/>
      <c r="B385" s="7" t="s">
        <v>95</v>
      </c>
      <c r="C385" s="1">
        <f>SUM(C378:C383)</f>
        <v>19</v>
      </c>
      <c r="D385" s="3"/>
      <c r="E385" s="1" t="s">
        <v>8</v>
      </c>
      <c r="F385" s="5"/>
      <c r="G385" s="5">
        <f t="shared" ref="G385" si="170">G378+G379+G380+G381+G382+G383+G384</f>
        <v>457835</v>
      </c>
    </row>
    <row r="386" spans="1:7" x14ac:dyDescent="0.45">
      <c r="D386" s="4"/>
      <c r="E386" s="1" t="s">
        <v>9</v>
      </c>
      <c r="F386" s="5"/>
      <c r="G386" s="5">
        <f t="shared" ref="G386" si="171">G385*0.1</f>
        <v>45783.5</v>
      </c>
    </row>
    <row r="387" spans="1:7" x14ac:dyDescent="0.45">
      <c r="D387" s="4"/>
      <c r="E387" s="1" t="s">
        <v>10</v>
      </c>
      <c r="F387" s="5"/>
      <c r="G387" s="5">
        <f t="shared" ref="G387" si="172">G385+G386</f>
        <v>503618.5</v>
      </c>
    </row>
    <row r="389" spans="1:7" x14ac:dyDescent="0.45">
      <c r="A389" s="1" t="s">
        <v>4</v>
      </c>
      <c r="B389" s="1" t="s">
        <v>0</v>
      </c>
      <c r="C389" s="1" t="s">
        <v>1</v>
      </c>
      <c r="D389" s="1" t="s">
        <v>6</v>
      </c>
      <c r="E389" s="1" t="s">
        <v>7</v>
      </c>
      <c r="F389" s="5"/>
      <c r="G389" s="1" t="s">
        <v>3</v>
      </c>
    </row>
    <row r="390" spans="1:7" x14ac:dyDescent="0.45">
      <c r="A390" s="1" t="s">
        <v>77</v>
      </c>
      <c r="B390" s="1" t="s">
        <v>29</v>
      </c>
      <c r="C390" s="1">
        <v>8</v>
      </c>
      <c r="D390" s="1">
        <v>7</v>
      </c>
      <c r="E390" s="1"/>
      <c r="F390" s="5">
        <f t="shared" ref="F390:F392" si="173">3500*D390+4900*E390</f>
        <v>24500</v>
      </c>
      <c r="G390" s="5">
        <f t="shared" ref="G390:G395" si="174">F390*C390</f>
        <v>196000</v>
      </c>
    </row>
    <row r="391" spans="1:7" x14ac:dyDescent="0.45">
      <c r="A391" s="1"/>
      <c r="B391" s="1"/>
      <c r="C391" s="1"/>
      <c r="D391" s="1"/>
      <c r="E391" s="1"/>
      <c r="F391" s="5">
        <f t="shared" si="173"/>
        <v>0</v>
      </c>
      <c r="G391" s="5">
        <f t="shared" si="174"/>
        <v>0</v>
      </c>
    </row>
    <row r="392" spans="1:7" x14ac:dyDescent="0.45">
      <c r="A392" s="1"/>
      <c r="B392" s="1"/>
      <c r="C392" s="1"/>
      <c r="D392" s="1"/>
      <c r="E392" s="1"/>
      <c r="F392" s="5">
        <f t="shared" si="173"/>
        <v>0</v>
      </c>
      <c r="G392" s="5">
        <f t="shared" si="174"/>
        <v>0</v>
      </c>
    </row>
    <row r="393" spans="1:7" x14ac:dyDescent="0.45">
      <c r="A393" s="1"/>
      <c r="B393" s="1" t="s">
        <v>78</v>
      </c>
      <c r="C393" s="1">
        <v>2</v>
      </c>
      <c r="D393" s="1">
        <v>7</v>
      </c>
      <c r="E393" s="1"/>
      <c r="F393" s="5">
        <f t="shared" ref="F393:F395" si="175">4000*D393+5600*E393</f>
        <v>28000</v>
      </c>
      <c r="G393" s="5">
        <f t="shared" si="174"/>
        <v>56000</v>
      </c>
    </row>
    <row r="394" spans="1:7" x14ac:dyDescent="0.45">
      <c r="A394" s="1"/>
      <c r="B394" s="1"/>
      <c r="C394" s="1"/>
      <c r="D394" s="1"/>
      <c r="E394" s="1"/>
      <c r="F394" s="5">
        <f t="shared" si="175"/>
        <v>0</v>
      </c>
      <c r="G394" s="5">
        <f t="shared" si="174"/>
        <v>0</v>
      </c>
    </row>
    <row r="395" spans="1:7" x14ac:dyDescent="0.45">
      <c r="A395" s="1"/>
      <c r="B395" s="1"/>
      <c r="C395" s="1"/>
      <c r="D395" s="1"/>
      <c r="E395" s="1"/>
      <c r="F395" s="5">
        <f t="shared" si="175"/>
        <v>0</v>
      </c>
      <c r="G395" s="5">
        <f t="shared" si="174"/>
        <v>0</v>
      </c>
    </row>
    <row r="396" spans="1:7" x14ac:dyDescent="0.45">
      <c r="A396" s="1"/>
      <c r="B396" s="1" t="s">
        <v>25</v>
      </c>
      <c r="C396" s="1">
        <v>0.03</v>
      </c>
      <c r="D396" s="1"/>
      <c r="E396" s="1"/>
      <c r="F396" s="5"/>
      <c r="G396" s="5">
        <f t="shared" ref="G396" si="176">(G390+G391+G392+G393+G394+G395)*C396</f>
        <v>7560</v>
      </c>
    </row>
    <row r="397" spans="1:7" x14ac:dyDescent="0.45">
      <c r="A397" s="2"/>
      <c r="B397" s="7" t="s">
        <v>95</v>
      </c>
      <c r="C397" s="1">
        <f>SUM(C390:C395)</f>
        <v>10</v>
      </c>
      <c r="D397" s="3"/>
      <c r="E397" s="1" t="s">
        <v>8</v>
      </c>
      <c r="F397" s="5"/>
      <c r="G397" s="5">
        <f t="shared" ref="G397" si="177">G390+G391+G392+G393+G394+G395+G396</f>
        <v>259560</v>
      </c>
    </row>
    <row r="398" spans="1:7" x14ac:dyDescent="0.45">
      <c r="D398" s="4"/>
      <c r="E398" s="1" t="s">
        <v>9</v>
      </c>
      <c r="F398" s="5"/>
      <c r="G398" s="5">
        <f t="shared" ref="G398" si="178">G397*0.1</f>
        <v>25956</v>
      </c>
    </row>
    <row r="399" spans="1:7" x14ac:dyDescent="0.45">
      <c r="D399" s="4"/>
      <c r="E399" s="1" t="s">
        <v>10</v>
      </c>
      <c r="F399" s="5"/>
      <c r="G399" s="5">
        <f t="shared" ref="G399" si="179">G397+G398</f>
        <v>285516</v>
      </c>
    </row>
    <row r="401" spans="1:7" x14ac:dyDescent="0.45">
      <c r="A401" s="1" t="s">
        <v>4</v>
      </c>
      <c r="B401" s="1" t="s">
        <v>0</v>
      </c>
      <c r="C401" s="1" t="s">
        <v>1</v>
      </c>
      <c r="D401" s="1" t="s">
        <v>6</v>
      </c>
      <c r="E401" s="1" t="s">
        <v>7</v>
      </c>
      <c r="F401" s="5"/>
      <c r="G401" s="1" t="s">
        <v>3</v>
      </c>
    </row>
    <row r="402" spans="1:7" x14ac:dyDescent="0.45">
      <c r="A402" s="1" t="s">
        <v>79</v>
      </c>
      <c r="B402" s="1" t="s">
        <v>13</v>
      </c>
      <c r="C402" s="1">
        <v>30</v>
      </c>
      <c r="D402" s="1">
        <v>7</v>
      </c>
      <c r="E402" s="1">
        <v>2</v>
      </c>
      <c r="F402" s="5">
        <f t="shared" ref="F402:F404" si="180">3500*D402+4900*E402</f>
        <v>34300</v>
      </c>
      <c r="G402" s="5">
        <f t="shared" ref="G402:G407" si="181">F402*C402</f>
        <v>1029000</v>
      </c>
    </row>
    <row r="403" spans="1:7" x14ac:dyDescent="0.45">
      <c r="A403" s="1"/>
      <c r="B403" s="1" t="s">
        <v>57</v>
      </c>
      <c r="C403" s="1">
        <v>3</v>
      </c>
      <c r="D403" s="1">
        <v>6</v>
      </c>
      <c r="E403" s="1">
        <v>2</v>
      </c>
      <c r="F403" s="5">
        <f t="shared" si="180"/>
        <v>30800</v>
      </c>
      <c r="G403" s="5">
        <f t="shared" si="181"/>
        <v>92400</v>
      </c>
    </row>
    <row r="404" spans="1:7" x14ac:dyDescent="0.45">
      <c r="A404" s="1"/>
      <c r="B404" s="1"/>
      <c r="C404" s="1"/>
      <c r="D404" s="1"/>
      <c r="E404" s="1"/>
      <c r="F404" s="5">
        <f t="shared" si="180"/>
        <v>0</v>
      </c>
      <c r="G404" s="5">
        <f t="shared" si="181"/>
        <v>0</v>
      </c>
    </row>
    <row r="405" spans="1:7" x14ac:dyDescent="0.45">
      <c r="A405" s="1"/>
      <c r="B405" s="1" t="s">
        <v>80</v>
      </c>
      <c r="C405" s="1">
        <v>1</v>
      </c>
      <c r="D405" s="1">
        <v>6</v>
      </c>
      <c r="E405" s="1">
        <v>2</v>
      </c>
      <c r="F405" s="5">
        <f t="shared" ref="F405:F407" si="182">4000*D405+5600*E405</f>
        <v>35200</v>
      </c>
      <c r="G405" s="5">
        <f t="shared" si="181"/>
        <v>35200</v>
      </c>
    </row>
    <row r="406" spans="1:7" x14ac:dyDescent="0.45">
      <c r="A406" s="1"/>
      <c r="B406" s="1" t="s">
        <v>17</v>
      </c>
      <c r="C406" s="1">
        <v>4</v>
      </c>
      <c r="D406" s="1">
        <v>7</v>
      </c>
      <c r="E406" s="1">
        <v>2</v>
      </c>
      <c r="F406" s="5">
        <f t="shared" si="182"/>
        <v>39200</v>
      </c>
      <c r="G406" s="5">
        <f t="shared" si="181"/>
        <v>156800</v>
      </c>
    </row>
    <row r="407" spans="1:7" x14ac:dyDescent="0.45">
      <c r="A407" s="1"/>
      <c r="B407" s="1"/>
      <c r="C407" s="1"/>
      <c r="D407" s="1"/>
      <c r="E407" s="1"/>
      <c r="F407" s="5">
        <f t="shared" si="182"/>
        <v>0</v>
      </c>
      <c r="G407" s="5">
        <f t="shared" si="181"/>
        <v>0</v>
      </c>
    </row>
    <row r="408" spans="1:7" x14ac:dyDescent="0.45">
      <c r="A408" s="1"/>
      <c r="B408" s="1" t="s">
        <v>25</v>
      </c>
      <c r="C408" s="1">
        <v>7.0000000000000007E-2</v>
      </c>
      <c r="D408" s="1"/>
      <c r="E408" s="1"/>
      <c r="F408" s="5"/>
      <c r="G408" s="5">
        <f t="shared" ref="G408" si="183">(G402+G403+G404+G405+G406+G407)*C408</f>
        <v>91938.000000000015</v>
      </c>
    </row>
    <row r="409" spans="1:7" x14ac:dyDescent="0.45">
      <c r="A409" s="2"/>
      <c r="B409" s="7" t="s">
        <v>95</v>
      </c>
      <c r="C409" s="1">
        <f>SUM(C402:C407)</f>
        <v>38</v>
      </c>
      <c r="D409" s="3"/>
      <c r="E409" s="1" t="s">
        <v>8</v>
      </c>
      <c r="F409" s="5"/>
      <c r="G409" s="5">
        <f t="shared" ref="G409" si="184">G402+G403+G404+G405+G406+G407+G408</f>
        <v>1405338</v>
      </c>
    </row>
    <row r="410" spans="1:7" x14ac:dyDescent="0.45">
      <c r="D410" s="4"/>
      <c r="E410" s="1" t="s">
        <v>9</v>
      </c>
      <c r="F410" s="5"/>
      <c r="G410" s="5">
        <f t="shared" ref="G410" si="185">G409*0.1</f>
        <v>140533.80000000002</v>
      </c>
    </row>
    <row r="411" spans="1:7" x14ac:dyDescent="0.45">
      <c r="D411" s="4"/>
      <c r="E411" s="1" t="s">
        <v>10</v>
      </c>
      <c r="F411" s="5"/>
      <c r="G411" s="5">
        <f t="shared" ref="G411" si="186">G409+G410</f>
        <v>1545871.8</v>
      </c>
    </row>
    <row r="413" spans="1:7" x14ac:dyDescent="0.45">
      <c r="A413" s="1" t="s">
        <v>4</v>
      </c>
      <c r="B413" s="1" t="s">
        <v>0</v>
      </c>
      <c r="C413" s="1" t="s">
        <v>1</v>
      </c>
      <c r="D413" s="1" t="s">
        <v>6</v>
      </c>
      <c r="E413" s="1" t="s">
        <v>7</v>
      </c>
      <c r="F413" s="5"/>
      <c r="G413" s="1" t="s">
        <v>3</v>
      </c>
    </row>
    <row r="414" spans="1:7" x14ac:dyDescent="0.45">
      <c r="A414" s="1" t="s">
        <v>81</v>
      </c>
      <c r="B414" s="1" t="s">
        <v>71</v>
      </c>
      <c r="C414" s="1">
        <v>1</v>
      </c>
      <c r="D414" s="1">
        <v>6</v>
      </c>
      <c r="E414" s="1">
        <v>1</v>
      </c>
      <c r="F414" s="5">
        <f t="shared" ref="F414:F416" si="187">3500*D414+4900*E414</f>
        <v>25900</v>
      </c>
      <c r="G414" s="5">
        <f t="shared" ref="G414:G419" si="188">F414*C414</f>
        <v>25900</v>
      </c>
    </row>
    <row r="415" spans="1:7" x14ac:dyDescent="0.45">
      <c r="A415" s="1"/>
      <c r="B415" s="1" t="s">
        <v>82</v>
      </c>
      <c r="C415" s="1">
        <v>2</v>
      </c>
      <c r="D415" s="1">
        <v>10</v>
      </c>
      <c r="E415" s="1"/>
      <c r="F415" s="5">
        <f t="shared" si="187"/>
        <v>35000</v>
      </c>
      <c r="G415" s="5">
        <f t="shared" si="188"/>
        <v>70000</v>
      </c>
    </row>
    <row r="416" spans="1:7" x14ac:dyDescent="0.45">
      <c r="A416" s="1"/>
      <c r="B416" s="1" t="s">
        <v>83</v>
      </c>
      <c r="C416" s="1">
        <v>11</v>
      </c>
      <c r="D416" s="1">
        <v>6</v>
      </c>
      <c r="E416" s="1"/>
      <c r="F416" s="5">
        <f t="shared" si="187"/>
        <v>21000</v>
      </c>
      <c r="G416" s="5">
        <f t="shared" si="188"/>
        <v>231000</v>
      </c>
    </row>
    <row r="417" spans="1:7" x14ac:dyDescent="0.45">
      <c r="A417" s="1"/>
      <c r="B417" s="1" t="s">
        <v>72</v>
      </c>
      <c r="C417" s="1">
        <v>1</v>
      </c>
      <c r="D417" s="1">
        <v>6</v>
      </c>
      <c r="E417" s="1">
        <v>1</v>
      </c>
      <c r="F417" s="5">
        <f t="shared" ref="F417:F419" si="189">4000*D417+5600*E417</f>
        <v>29600</v>
      </c>
      <c r="G417" s="5">
        <f t="shared" si="188"/>
        <v>29600</v>
      </c>
    </row>
    <row r="418" spans="1:7" x14ac:dyDescent="0.45">
      <c r="A418" s="1"/>
      <c r="B418" s="1" t="s">
        <v>84</v>
      </c>
      <c r="C418" s="1">
        <v>1</v>
      </c>
      <c r="D418" s="1">
        <v>10</v>
      </c>
      <c r="E418" s="1"/>
      <c r="F418" s="5">
        <f t="shared" si="189"/>
        <v>40000</v>
      </c>
      <c r="G418" s="5">
        <f t="shared" si="188"/>
        <v>40000</v>
      </c>
    </row>
    <row r="419" spans="1:7" x14ac:dyDescent="0.45">
      <c r="A419" s="1"/>
      <c r="B419" s="1" t="s">
        <v>73</v>
      </c>
      <c r="C419" s="1">
        <v>1</v>
      </c>
      <c r="D419" s="1">
        <v>6</v>
      </c>
      <c r="E419" s="1"/>
      <c r="F419" s="5">
        <f t="shared" si="189"/>
        <v>24000</v>
      </c>
      <c r="G419" s="5">
        <f t="shared" si="188"/>
        <v>24000</v>
      </c>
    </row>
    <row r="420" spans="1:7" x14ac:dyDescent="0.45">
      <c r="A420" s="1"/>
      <c r="B420" s="1" t="s">
        <v>25</v>
      </c>
      <c r="C420" s="1">
        <v>0.03</v>
      </c>
      <c r="D420" s="1"/>
      <c r="E420" s="1"/>
      <c r="F420" s="5"/>
      <c r="G420" s="5">
        <f t="shared" ref="G420" si="190">(G414+G415+G416+G417+G418+G419)*C420</f>
        <v>12615</v>
      </c>
    </row>
    <row r="421" spans="1:7" x14ac:dyDescent="0.45">
      <c r="A421" s="2"/>
      <c r="B421" s="7" t="s">
        <v>95</v>
      </c>
      <c r="C421" s="1">
        <f>SUM(C414:C419)</f>
        <v>17</v>
      </c>
      <c r="D421" s="3"/>
      <c r="E421" s="1" t="s">
        <v>8</v>
      </c>
      <c r="F421" s="5"/>
      <c r="G421" s="5">
        <f t="shared" ref="G421" si="191">G414+G415+G416+G417+G418+G419+G420</f>
        <v>433115</v>
      </c>
    </row>
    <row r="422" spans="1:7" x14ac:dyDescent="0.45">
      <c r="D422" s="4"/>
      <c r="E422" s="1" t="s">
        <v>9</v>
      </c>
      <c r="F422" s="5"/>
      <c r="G422" s="5">
        <f t="shared" ref="G422" si="192">G421*0.1</f>
        <v>43311.5</v>
      </c>
    </row>
    <row r="423" spans="1:7" x14ac:dyDescent="0.45">
      <c r="D423" s="4"/>
      <c r="E423" s="1" t="s">
        <v>10</v>
      </c>
      <c r="F423" s="5"/>
      <c r="G423" s="5">
        <f t="shared" ref="G423" si="193">G421+G422</f>
        <v>476426.5</v>
      </c>
    </row>
    <row r="425" spans="1:7" x14ac:dyDescent="0.45">
      <c r="A425" s="1" t="s">
        <v>4</v>
      </c>
      <c r="B425" s="1" t="s">
        <v>0</v>
      </c>
      <c r="C425" s="1" t="s">
        <v>1</v>
      </c>
      <c r="D425" s="1" t="s">
        <v>6</v>
      </c>
      <c r="E425" s="1" t="s">
        <v>7</v>
      </c>
      <c r="F425" s="5"/>
      <c r="G425" s="1" t="s">
        <v>3</v>
      </c>
    </row>
    <row r="426" spans="1:7" x14ac:dyDescent="0.45">
      <c r="A426" s="1" t="s">
        <v>86</v>
      </c>
      <c r="B426" s="1" t="s">
        <v>82</v>
      </c>
      <c r="C426" s="1">
        <v>1</v>
      </c>
      <c r="D426" s="1">
        <v>10</v>
      </c>
      <c r="E426" s="1"/>
      <c r="F426" s="5">
        <f t="shared" ref="F426:F428" si="194">3500*D426+4900*E426</f>
        <v>35000</v>
      </c>
      <c r="G426" s="5">
        <f t="shared" ref="G426:G431" si="195">F426*C426</f>
        <v>35000</v>
      </c>
    </row>
    <row r="427" spans="1:7" x14ac:dyDescent="0.45">
      <c r="A427" s="1"/>
      <c r="B427" s="1" t="s">
        <v>83</v>
      </c>
      <c r="C427" s="1">
        <v>9</v>
      </c>
      <c r="D427" s="1">
        <v>6</v>
      </c>
      <c r="E427" s="1"/>
      <c r="F427" s="5">
        <f t="shared" si="194"/>
        <v>21000</v>
      </c>
      <c r="G427" s="5">
        <f t="shared" si="195"/>
        <v>189000</v>
      </c>
    </row>
    <row r="428" spans="1:7" x14ac:dyDescent="0.45">
      <c r="A428" s="1"/>
      <c r="B428" s="1" t="s">
        <v>71</v>
      </c>
      <c r="C428" s="1">
        <v>2</v>
      </c>
      <c r="D428" s="1">
        <v>6</v>
      </c>
      <c r="E428" s="1">
        <v>1</v>
      </c>
      <c r="F428" s="5">
        <f t="shared" si="194"/>
        <v>25900</v>
      </c>
      <c r="G428" s="5">
        <f t="shared" si="195"/>
        <v>51800</v>
      </c>
    </row>
    <row r="429" spans="1:7" x14ac:dyDescent="0.45">
      <c r="A429" s="1"/>
      <c r="B429" s="1" t="s">
        <v>73</v>
      </c>
      <c r="C429" s="1">
        <v>3</v>
      </c>
      <c r="D429" s="1">
        <v>6</v>
      </c>
      <c r="E429" s="1"/>
      <c r="F429" s="5">
        <f t="shared" ref="F429:F431" si="196">4000*D429+5600*E429</f>
        <v>24000</v>
      </c>
      <c r="G429" s="5">
        <f t="shared" si="195"/>
        <v>72000</v>
      </c>
    </row>
    <row r="430" spans="1:7" x14ac:dyDescent="0.45">
      <c r="A430" s="1"/>
      <c r="B430" s="1" t="s">
        <v>72</v>
      </c>
      <c r="C430" s="1">
        <v>1</v>
      </c>
      <c r="D430" s="1">
        <v>6</v>
      </c>
      <c r="E430" s="1">
        <v>1</v>
      </c>
      <c r="F430" s="5">
        <f t="shared" si="196"/>
        <v>29600</v>
      </c>
      <c r="G430" s="5">
        <f t="shared" si="195"/>
        <v>29600</v>
      </c>
    </row>
    <row r="431" spans="1:7" x14ac:dyDescent="0.45">
      <c r="A431" s="1"/>
      <c r="B431" s="1"/>
      <c r="C431" s="1"/>
      <c r="D431" s="1"/>
      <c r="E431" s="1"/>
      <c r="F431" s="5">
        <f t="shared" si="196"/>
        <v>0</v>
      </c>
      <c r="G431" s="5">
        <f t="shared" si="195"/>
        <v>0</v>
      </c>
    </row>
    <row r="432" spans="1:7" x14ac:dyDescent="0.45">
      <c r="A432" s="1"/>
      <c r="B432" s="1" t="s">
        <v>25</v>
      </c>
      <c r="C432" s="1">
        <v>0.04</v>
      </c>
      <c r="D432" s="1"/>
      <c r="E432" s="1"/>
      <c r="F432" s="5"/>
      <c r="G432" s="5">
        <f t="shared" ref="G432" si="197">(G426+G427+G428+G429+G430+G431)*C432</f>
        <v>15096</v>
      </c>
    </row>
    <row r="433" spans="1:7" x14ac:dyDescent="0.45">
      <c r="A433" s="2"/>
      <c r="B433" s="7" t="s">
        <v>95</v>
      </c>
      <c r="C433" s="1">
        <f>SUM(C426:C431)</f>
        <v>16</v>
      </c>
      <c r="D433" s="3"/>
      <c r="E433" s="1" t="s">
        <v>8</v>
      </c>
      <c r="F433" s="5"/>
      <c r="G433" s="5">
        <f t="shared" ref="G433" si="198">G426+G427+G428+G429+G430+G431+G432</f>
        <v>392496</v>
      </c>
    </row>
    <row r="434" spans="1:7" x14ac:dyDescent="0.45">
      <c r="D434" s="4"/>
      <c r="E434" s="1" t="s">
        <v>9</v>
      </c>
      <c r="F434" s="5"/>
      <c r="G434" s="5">
        <f t="shared" ref="G434" si="199">G433*0.1</f>
        <v>39249.599999999999</v>
      </c>
    </row>
    <row r="435" spans="1:7" x14ac:dyDescent="0.45">
      <c r="D435" s="4"/>
      <c r="E435" s="1" t="s">
        <v>10</v>
      </c>
      <c r="F435" s="5"/>
      <c r="G435" s="5">
        <f t="shared" ref="G435" si="200">G433+G434</f>
        <v>431745.6</v>
      </c>
    </row>
    <row r="437" spans="1:7" x14ac:dyDescent="0.45">
      <c r="A437" s="1" t="s">
        <v>4</v>
      </c>
      <c r="B437" s="1" t="s">
        <v>0</v>
      </c>
      <c r="C437" s="1" t="s">
        <v>1</v>
      </c>
      <c r="D437" s="1" t="s">
        <v>6</v>
      </c>
      <c r="E437" s="1" t="s">
        <v>7</v>
      </c>
      <c r="F437" s="5"/>
      <c r="G437" s="1" t="s">
        <v>3</v>
      </c>
    </row>
    <row r="438" spans="1:7" x14ac:dyDescent="0.45">
      <c r="A438" s="1" t="s">
        <v>100</v>
      </c>
      <c r="B438" s="1" t="s">
        <v>83</v>
      </c>
      <c r="C438" s="1">
        <v>3</v>
      </c>
      <c r="D438" s="1">
        <v>6</v>
      </c>
      <c r="E438" s="1"/>
      <c r="F438" s="5">
        <f t="shared" ref="F438:F440" si="201">3500*D438+4900*E438</f>
        <v>21000</v>
      </c>
      <c r="G438" s="5">
        <f>F438*C438</f>
        <v>63000</v>
      </c>
    </row>
    <row r="439" spans="1:7" x14ac:dyDescent="0.45">
      <c r="A439" s="1"/>
      <c r="B439" s="1"/>
      <c r="C439" s="1"/>
      <c r="D439" s="1"/>
      <c r="E439" s="1"/>
      <c r="F439" s="5">
        <f t="shared" si="201"/>
        <v>0</v>
      </c>
      <c r="G439" s="5">
        <f t="shared" ref="G439:G443" si="202">F439*C439</f>
        <v>0</v>
      </c>
    </row>
    <row r="440" spans="1:7" x14ac:dyDescent="0.45">
      <c r="A440" s="1"/>
      <c r="B440" s="1"/>
      <c r="C440" s="1"/>
      <c r="D440" s="1"/>
      <c r="E440" s="1"/>
      <c r="F440" s="5">
        <f t="shared" si="201"/>
        <v>0</v>
      </c>
      <c r="G440" s="5">
        <f t="shared" si="202"/>
        <v>0</v>
      </c>
    </row>
    <row r="441" spans="1:7" x14ac:dyDescent="0.45">
      <c r="A441" s="1"/>
      <c r="B441" s="1" t="s">
        <v>87</v>
      </c>
      <c r="C441" s="1">
        <v>2</v>
      </c>
      <c r="D441" s="1">
        <v>6</v>
      </c>
      <c r="E441" s="1"/>
      <c r="F441" s="5">
        <f t="shared" ref="F441:F443" si="203">4000*D441+5600*E441</f>
        <v>24000</v>
      </c>
      <c r="G441" s="5">
        <f t="shared" si="202"/>
        <v>48000</v>
      </c>
    </row>
    <row r="442" spans="1:7" x14ac:dyDescent="0.45">
      <c r="A442" s="1"/>
      <c r="B442" s="1"/>
      <c r="C442" s="1"/>
      <c r="D442" s="1"/>
      <c r="E442" s="1"/>
      <c r="F442" s="5">
        <f t="shared" si="203"/>
        <v>0</v>
      </c>
      <c r="G442" s="5">
        <f t="shared" si="202"/>
        <v>0</v>
      </c>
    </row>
    <row r="443" spans="1:7" x14ac:dyDescent="0.45">
      <c r="A443" s="1"/>
      <c r="B443" s="1"/>
      <c r="C443" s="1"/>
      <c r="D443" s="1"/>
      <c r="E443" s="1"/>
      <c r="F443" s="5">
        <f t="shared" si="203"/>
        <v>0</v>
      </c>
      <c r="G443" s="5">
        <f t="shared" si="202"/>
        <v>0</v>
      </c>
    </row>
    <row r="444" spans="1:7" x14ac:dyDescent="0.45">
      <c r="A444" s="1"/>
      <c r="B444" s="1" t="s">
        <v>25</v>
      </c>
      <c r="C444" s="1">
        <v>0.04</v>
      </c>
      <c r="D444" s="1"/>
      <c r="E444" s="1"/>
      <c r="F444" s="5"/>
      <c r="G444" s="5">
        <f t="shared" ref="G444" si="204">(G438+G439+G440+G441+G442+G443)*C444</f>
        <v>4440</v>
      </c>
    </row>
    <row r="445" spans="1:7" x14ac:dyDescent="0.45">
      <c r="A445" s="2"/>
      <c r="B445" s="7" t="s">
        <v>95</v>
      </c>
      <c r="C445" s="1">
        <f>SUM(C438:C443)</f>
        <v>5</v>
      </c>
      <c r="D445" s="3"/>
      <c r="E445" s="1" t="s">
        <v>8</v>
      </c>
      <c r="F445" s="5"/>
      <c r="G445" s="5">
        <f t="shared" ref="G445" si="205">G438+G439+G440+G441+G442+G443+G444</f>
        <v>115440</v>
      </c>
    </row>
    <row r="446" spans="1:7" x14ac:dyDescent="0.45">
      <c r="D446" s="4"/>
      <c r="E446" s="1" t="s">
        <v>9</v>
      </c>
      <c r="F446" s="5"/>
      <c r="G446" s="5">
        <f t="shared" ref="G446" si="206">G445*0.1</f>
        <v>11544</v>
      </c>
    </row>
    <row r="447" spans="1:7" x14ac:dyDescent="0.45">
      <c r="D447" s="4"/>
      <c r="E447" s="1" t="s">
        <v>10</v>
      </c>
      <c r="F447" s="5"/>
      <c r="G447" s="5">
        <f t="shared" ref="G447" si="207">G445+G446</f>
        <v>126984</v>
      </c>
    </row>
    <row r="449" spans="1:7" x14ac:dyDescent="0.45">
      <c r="A449" s="1" t="s">
        <v>4</v>
      </c>
      <c r="B449" s="1" t="s">
        <v>0</v>
      </c>
      <c r="C449" s="1" t="s">
        <v>1</v>
      </c>
      <c r="D449" s="1" t="s">
        <v>6</v>
      </c>
      <c r="E449" s="1" t="s">
        <v>7</v>
      </c>
      <c r="F449" s="5"/>
      <c r="G449" s="1" t="s">
        <v>3</v>
      </c>
    </row>
    <row r="450" spans="1:7" x14ac:dyDescent="0.45">
      <c r="A450" s="1" t="s">
        <v>88</v>
      </c>
      <c r="B450" s="1" t="s">
        <v>71</v>
      </c>
      <c r="C450" s="1">
        <v>9</v>
      </c>
      <c r="D450" s="1">
        <v>6</v>
      </c>
      <c r="E450" s="1">
        <v>1</v>
      </c>
      <c r="F450" s="5">
        <f t="shared" ref="F450:F452" si="208">3500*D450+4900*E450</f>
        <v>25900</v>
      </c>
      <c r="G450" s="5">
        <f t="shared" ref="G450:G455" si="209">F450*C450</f>
        <v>233100</v>
      </c>
    </row>
    <row r="451" spans="1:7" x14ac:dyDescent="0.45">
      <c r="A451" s="1"/>
      <c r="B451" s="1"/>
      <c r="C451" s="1"/>
      <c r="D451" s="1"/>
      <c r="E451" s="1"/>
      <c r="F451" s="5">
        <f t="shared" si="208"/>
        <v>0</v>
      </c>
      <c r="G451" s="5">
        <f t="shared" si="209"/>
        <v>0</v>
      </c>
    </row>
    <row r="452" spans="1:7" x14ac:dyDescent="0.45">
      <c r="A452" s="1"/>
      <c r="B452" s="1"/>
      <c r="C452" s="1"/>
      <c r="D452" s="1"/>
      <c r="E452" s="1"/>
      <c r="F452" s="5">
        <f t="shared" si="208"/>
        <v>0</v>
      </c>
      <c r="G452" s="5">
        <f t="shared" si="209"/>
        <v>0</v>
      </c>
    </row>
    <row r="453" spans="1:7" x14ac:dyDescent="0.45">
      <c r="A453" s="1"/>
      <c r="B453" s="1"/>
      <c r="C453" s="1"/>
      <c r="D453" s="1"/>
      <c r="E453" s="1"/>
      <c r="F453" s="5"/>
      <c r="G453" s="5">
        <f t="shared" si="209"/>
        <v>0</v>
      </c>
    </row>
    <row r="454" spans="1:7" x14ac:dyDescent="0.45">
      <c r="A454" s="1"/>
      <c r="B454" s="1" t="s">
        <v>73</v>
      </c>
      <c r="C454" s="1">
        <v>1</v>
      </c>
      <c r="D454" s="1">
        <v>6</v>
      </c>
      <c r="E454" s="1"/>
      <c r="F454" s="5">
        <f t="shared" ref="F454:F455" si="210">4000*D454+5600*E454</f>
        <v>24000</v>
      </c>
      <c r="G454" s="5">
        <f t="shared" si="209"/>
        <v>24000</v>
      </c>
    </row>
    <row r="455" spans="1:7" x14ac:dyDescent="0.45">
      <c r="A455" s="1"/>
      <c r="B455" s="1"/>
      <c r="C455" s="1"/>
      <c r="D455" s="1"/>
      <c r="E455" s="1"/>
      <c r="F455" s="5">
        <f t="shared" si="210"/>
        <v>0</v>
      </c>
      <c r="G455" s="5">
        <f t="shared" si="209"/>
        <v>0</v>
      </c>
    </row>
    <row r="456" spans="1:7" x14ac:dyDescent="0.45">
      <c r="A456" s="1"/>
      <c r="B456" s="1" t="s">
        <v>25</v>
      </c>
      <c r="C456" s="1">
        <v>0.03</v>
      </c>
      <c r="D456" s="1"/>
      <c r="E456" s="1"/>
      <c r="F456" s="5"/>
      <c r="G456" s="5">
        <f t="shared" ref="G456" si="211">(G450+G451+G452+G453+G454+G455)*C456</f>
        <v>7713</v>
      </c>
    </row>
    <row r="457" spans="1:7" x14ac:dyDescent="0.45">
      <c r="A457" s="2"/>
      <c r="B457" s="7" t="s">
        <v>95</v>
      </c>
      <c r="C457" s="1">
        <f>SUM(C450:C455)</f>
        <v>10</v>
      </c>
      <c r="D457" s="3"/>
      <c r="E457" s="1" t="s">
        <v>8</v>
      </c>
      <c r="F457" s="5"/>
      <c r="G457" s="5">
        <f t="shared" ref="G457" si="212">G450+G451+G452+G453+G454+G455+G456</f>
        <v>264813</v>
      </c>
    </row>
    <row r="458" spans="1:7" x14ac:dyDescent="0.45">
      <c r="D458" s="4"/>
      <c r="E458" s="1" t="s">
        <v>9</v>
      </c>
      <c r="F458" s="5"/>
      <c r="G458" s="5">
        <f t="shared" ref="G458" si="213">G457*0.1</f>
        <v>26481.300000000003</v>
      </c>
    </row>
    <row r="459" spans="1:7" x14ac:dyDescent="0.45">
      <c r="D459" s="4"/>
      <c r="E459" s="1" t="s">
        <v>10</v>
      </c>
      <c r="F459" s="5"/>
      <c r="G459" s="5">
        <f t="shared" ref="G459" si="214">G457+G458</f>
        <v>291294.3</v>
      </c>
    </row>
    <row r="461" spans="1:7" x14ac:dyDescent="0.45">
      <c r="A461" s="1" t="s">
        <v>4</v>
      </c>
      <c r="B461" s="1" t="s">
        <v>0</v>
      </c>
      <c r="C461" s="1" t="s">
        <v>1</v>
      </c>
      <c r="D461" s="1" t="s">
        <v>6</v>
      </c>
      <c r="E461" s="1" t="s">
        <v>7</v>
      </c>
      <c r="F461" s="5"/>
      <c r="G461" s="1" t="s">
        <v>3</v>
      </c>
    </row>
    <row r="462" spans="1:7" x14ac:dyDescent="0.45">
      <c r="A462" s="1" t="s">
        <v>89</v>
      </c>
      <c r="B462" s="1" t="s">
        <v>83</v>
      </c>
      <c r="C462" s="1">
        <v>3</v>
      </c>
      <c r="D462" s="1">
        <v>6</v>
      </c>
      <c r="E462" s="1"/>
      <c r="F462" s="5">
        <f t="shared" ref="F462:F464" si="215">3500*D462+4900*E462</f>
        <v>21000</v>
      </c>
      <c r="G462" s="5">
        <f t="shared" ref="G462:G467" si="216">F462*C462</f>
        <v>63000</v>
      </c>
    </row>
    <row r="463" spans="1:7" x14ac:dyDescent="0.45">
      <c r="A463" s="1"/>
      <c r="B463" s="1" t="s">
        <v>82</v>
      </c>
      <c r="C463" s="1">
        <v>1</v>
      </c>
      <c r="D463" s="1">
        <v>10</v>
      </c>
      <c r="E463" s="1"/>
      <c r="F463" s="5">
        <f t="shared" si="215"/>
        <v>35000</v>
      </c>
      <c r="G463" s="5">
        <f t="shared" si="216"/>
        <v>35000</v>
      </c>
    </row>
    <row r="464" spans="1:7" x14ac:dyDescent="0.45">
      <c r="A464" s="1"/>
      <c r="B464" s="1"/>
      <c r="C464" s="1"/>
      <c r="D464" s="1"/>
      <c r="E464" s="1"/>
      <c r="F464" s="5">
        <f t="shared" si="215"/>
        <v>0</v>
      </c>
      <c r="G464" s="5">
        <f t="shared" si="216"/>
        <v>0</v>
      </c>
    </row>
    <row r="465" spans="1:7" x14ac:dyDescent="0.45">
      <c r="A465" s="1"/>
      <c r="B465" s="1" t="s">
        <v>84</v>
      </c>
      <c r="C465" s="1">
        <v>1</v>
      </c>
      <c r="D465" s="1">
        <v>10</v>
      </c>
      <c r="E465" s="1"/>
      <c r="F465" s="5">
        <f t="shared" ref="F465:F467" si="217">4000*D465+5600*E465</f>
        <v>40000</v>
      </c>
      <c r="G465" s="5">
        <f t="shared" si="216"/>
        <v>40000</v>
      </c>
    </row>
    <row r="466" spans="1:7" x14ac:dyDescent="0.45">
      <c r="A466" s="1"/>
      <c r="B466" s="1"/>
      <c r="C466" s="1"/>
      <c r="D466" s="1"/>
      <c r="E466" s="1"/>
      <c r="F466" s="5">
        <f t="shared" si="217"/>
        <v>0</v>
      </c>
      <c r="G466" s="5">
        <f t="shared" si="216"/>
        <v>0</v>
      </c>
    </row>
    <row r="467" spans="1:7" x14ac:dyDescent="0.45">
      <c r="A467" s="1"/>
      <c r="B467" s="1"/>
      <c r="C467" s="1"/>
      <c r="D467" s="1"/>
      <c r="E467" s="1"/>
      <c r="F467" s="5">
        <f t="shared" si="217"/>
        <v>0</v>
      </c>
      <c r="G467" s="5">
        <f t="shared" si="216"/>
        <v>0</v>
      </c>
    </row>
    <row r="468" spans="1:7" x14ac:dyDescent="0.45">
      <c r="A468" s="1"/>
      <c r="B468" s="1" t="s">
        <v>25</v>
      </c>
      <c r="C468" s="1">
        <v>0.03</v>
      </c>
      <c r="D468" s="1"/>
      <c r="E468" s="1"/>
      <c r="F468" s="5"/>
      <c r="G468" s="5">
        <f t="shared" ref="G468" si="218">(G462+G463+G464+G465+G466+G467)*C468</f>
        <v>4140</v>
      </c>
    </row>
    <row r="469" spans="1:7" x14ac:dyDescent="0.45">
      <c r="A469" s="2"/>
      <c r="B469" s="7" t="s">
        <v>95</v>
      </c>
      <c r="C469" s="1">
        <f>SUM(C462:C467)</f>
        <v>5</v>
      </c>
      <c r="D469" s="3"/>
      <c r="E469" s="1" t="s">
        <v>8</v>
      </c>
      <c r="F469" s="5"/>
      <c r="G469" s="5">
        <f t="shared" ref="G469" si="219">G462+G463+G464+G465+G466+G467+G468</f>
        <v>142140</v>
      </c>
    </row>
    <row r="470" spans="1:7" x14ac:dyDescent="0.45">
      <c r="D470" s="4"/>
      <c r="E470" s="1" t="s">
        <v>9</v>
      </c>
      <c r="F470" s="5"/>
      <c r="G470" s="5">
        <f t="shared" ref="G470" si="220">G469*0.1</f>
        <v>14214</v>
      </c>
    </row>
    <row r="471" spans="1:7" x14ac:dyDescent="0.45">
      <c r="D471" s="4"/>
      <c r="E471" s="1" t="s">
        <v>10</v>
      </c>
      <c r="F471" s="5"/>
      <c r="G471" s="5">
        <f t="shared" ref="G471" si="221">G469+G470</f>
        <v>156354</v>
      </c>
    </row>
    <row r="473" spans="1:7" x14ac:dyDescent="0.45">
      <c r="A473" s="1" t="s">
        <v>4</v>
      </c>
      <c r="B473" s="1" t="s">
        <v>0</v>
      </c>
      <c r="C473" s="1" t="s">
        <v>1</v>
      </c>
      <c r="D473" s="1" t="s">
        <v>6</v>
      </c>
      <c r="E473" s="1" t="s">
        <v>7</v>
      </c>
      <c r="F473" s="5"/>
      <c r="G473" s="1" t="s">
        <v>3</v>
      </c>
    </row>
    <row r="474" spans="1:7" x14ac:dyDescent="0.45">
      <c r="A474" s="1" t="s">
        <v>90</v>
      </c>
      <c r="B474" s="1" t="s">
        <v>82</v>
      </c>
      <c r="C474" s="1">
        <v>3</v>
      </c>
      <c r="D474" s="1">
        <v>10</v>
      </c>
      <c r="E474" s="1"/>
      <c r="F474" s="5">
        <f t="shared" ref="F474:F476" si="222">3500*D474+4900*E474</f>
        <v>35000</v>
      </c>
      <c r="G474" s="5">
        <f t="shared" ref="G474:G479" si="223">F474*C474</f>
        <v>105000</v>
      </c>
    </row>
    <row r="475" spans="1:7" x14ac:dyDescent="0.45">
      <c r="A475" s="1"/>
      <c r="B475" s="1" t="s">
        <v>91</v>
      </c>
      <c r="C475" s="1">
        <v>6</v>
      </c>
      <c r="D475" s="1">
        <v>5</v>
      </c>
      <c r="E475" s="1"/>
      <c r="F475" s="5">
        <f t="shared" si="222"/>
        <v>17500</v>
      </c>
      <c r="G475" s="5">
        <f t="shared" si="223"/>
        <v>105000</v>
      </c>
    </row>
    <row r="476" spans="1:7" x14ac:dyDescent="0.45">
      <c r="A476" s="1"/>
      <c r="B476" s="1"/>
      <c r="C476" s="1"/>
      <c r="D476" s="1"/>
      <c r="E476" s="1"/>
      <c r="F476" s="5">
        <f t="shared" si="222"/>
        <v>0</v>
      </c>
      <c r="G476" s="5">
        <f t="shared" si="223"/>
        <v>0</v>
      </c>
    </row>
    <row r="477" spans="1:7" x14ac:dyDescent="0.45">
      <c r="A477" s="1"/>
      <c r="B477" s="1" t="s">
        <v>73</v>
      </c>
      <c r="C477" s="1">
        <v>1</v>
      </c>
      <c r="D477" s="1">
        <v>6</v>
      </c>
      <c r="E477" s="1"/>
      <c r="F477" s="5">
        <f t="shared" ref="F477:F479" si="224">4000*D477+5600*E477</f>
        <v>24000</v>
      </c>
      <c r="G477" s="5">
        <f t="shared" si="223"/>
        <v>24000</v>
      </c>
    </row>
    <row r="478" spans="1:7" x14ac:dyDescent="0.45">
      <c r="A478" s="1"/>
      <c r="B478" s="1"/>
      <c r="C478" s="1"/>
      <c r="D478" s="1"/>
      <c r="E478" s="1"/>
      <c r="F478" s="5">
        <f t="shared" si="224"/>
        <v>0</v>
      </c>
      <c r="G478" s="5">
        <f t="shared" si="223"/>
        <v>0</v>
      </c>
    </row>
    <row r="479" spans="1:7" x14ac:dyDescent="0.45">
      <c r="A479" s="1"/>
      <c r="B479" s="1"/>
      <c r="C479" s="1"/>
      <c r="D479" s="1"/>
      <c r="E479" s="1"/>
      <c r="F479" s="5">
        <f t="shared" si="224"/>
        <v>0</v>
      </c>
      <c r="G479" s="5">
        <f t="shared" si="223"/>
        <v>0</v>
      </c>
    </row>
    <row r="480" spans="1:7" x14ac:dyDescent="0.45">
      <c r="A480" s="1"/>
      <c r="B480" s="1" t="s">
        <v>25</v>
      </c>
      <c r="C480" s="1">
        <v>0.04</v>
      </c>
      <c r="D480" s="1"/>
      <c r="E480" s="1"/>
      <c r="F480" s="5"/>
      <c r="G480" s="5">
        <f>(G474+G475+G476+G477+G478+G479)*C480</f>
        <v>9360</v>
      </c>
    </row>
    <row r="481" spans="1:7" x14ac:dyDescent="0.45">
      <c r="A481" s="2"/>
      <c r="B481" s="7" t="s">
        <v>95</v>
      </c>
      <c r="C481" s="1">
        <f>SUM(C474:C479)</f>
        <v>10</v>
      </c>
      <c r="D481" s="3"/>
      <c r="E481" s="1" t="s">
        <v>8</v>
      </c>
      <c r="F481" s="5"/>
      <c r="G481" s="5">
        <f t="shared" ref="G481" si="225">G474+G475+G476+G477+G478+G479+G480</f>
        <v>243360</v>
      </c>
    </row>
    <row r="482" spans="1:7" x14ac:dyDescent="0.45">
      <c r="D482" s="4"/>
      <c r="E482" s="1" t="s">
        <v>9</v>
      </c>
      <c r="F482" s="5"/>
      <c r="G482" s="5">
        <f t="shared" ref="G482" si="226">G481*0.1</f>
        <v>24336</v>
      </c>
    </row>
    <row r="483" spans="1:7" x14ac:dyDescent="0.45">
      <c r="D483" s="4"/>
      <c r="E483" s="1" t="s">
        <v>10</v>
      </c>
      <c r="F483" s="5"/>
      <c r="G483" s="5">
        <f t="shared" ref="G483" si="227">G481+G482</f>
        <v>267696</v>
      </c>
    </row>
    <row r="485" spans="1:7" x14ac:dyDescent="0.45">
      <c r="A485" s="1" t="s">
        <v>4</v>
      </c>
      <c r="B485" s="1" t="s">
        <v>0</v>
      </c>
      <c r="C485" s="1" t="s">
        <v>1</v>
      </c>
      <c r="D485" s="1" t="s">
        <v>6</v>
      </c>
      <c r="E485" s="1" t="s">
        <v>7</v>
      </c>
      <c r="F485" s="5"/>
      <c r="G485" s="1" t="s">
        <v>3</v>
      </c>
    </row>
    <row r="486" spans="1:7" x14ac:dyDescent="0.45">
      <c r="A486" s="1" t="s">
        <v>101</v>
      </c>
      <c r="B486" s="1" t="s">
        <v>91</v>
      </c>
      <c r="C486" s="1">
        <v>3</v>
      </c>
      <c r="D486" s="1">
        <v>5</v>
      </c>
      <c r="E486" s="1"/>
      <c r="F486" s="5">
        <f t="shared" ref="F486:F488" si="228">3500*D486+4900*E486</f>
        <v>17500</v>
      </c>
      <c r="G486" s="5">
        <f t="shared" ref="G486:G491" si="229">F486*C486</f>
        <v>52500</v>
      </c>
    </row>
    <row r="487" spans="1:7" x14ac:dyDescent="0.45">
      <c r="A487" s="1"/>
      <c r="B487" s="1"/>
      <c r="C487" s="1"/>
      <c r="D487" s="1"/>
      <c r="E487" s="1"/>
      <c r="F487" s="5">
        <f t="shared" si="228"/>
        <v>0</v>
      </c>
      <c r="G487" s="5">
        <f t="shared" si="229"/>
        <v>0</v>
      </c>
    </row>
    <row r="488" spans="1:7" x14ac:dyDescent="0.45">
      <c r="A488" s="1"/>
      <c r="B488" s="1"/>
      <c r="C488" s="1"/>
      <c r="D488" s="1"/>
      <c r="E488" s="1"/>
      <c r="F488" s="5">
        <f t="shared" si="228"/>
        <v>0</v>
      </c>
      <c r="G488" s="5">
        <f t="shared" si="229"/>
        <v>0</v>
      </c>
    </row>
    <row r="489" spans="1:7" x14ac:dyDescent="0.45">
      <c r="A489" s="1"/>
      <c r="B489" s="1" t="s">
        <v>217</v>
      </c>
      <c r="C489" s="1">
        <v>2</v>
      </c>
      <c r="D489" s="1">
        <v>5</v>
      </c>
      <c r="E489" s="1"/>
      <c r="F489" s="5">
        <f t="shared" ref="F489" si="230">4000*D489+5600*E489</f>
        <v>20000</v>
      </c>
      <c r="G489" s="5">
        <f t="shared" si="229"/>
        <v>40000</v>
      </c>
    </row>
    <row r="490" spans="1:7" x14ac:dyDescent="0.45">
      <c r="A490" s="1"/>
      <c r="B490" s="1"/>
      <c r="C490" s="1"/>
      <c r="D490" s="1"/>
      <c r="E490" s="1"/>
      <c r="F490" s="5">
        <f t="shared" ref="F490:F491" si="231">4000*D490+5600*E490</f>
        <v>0</v>
      </c>
      <c r="G490" s="5">
        <f t="shared" si="229"/>
        <v>0</v>
      </c>
    </row>
    <row r="491" spans="1:7" x14ac:dyDescent="0.45">
      <c r="A491" s="1"/>
      <c r="B491" s="1"/>
      <c r="C491" s="1"/>
      <c r="D491" s="1"/>
      <c r="E491" s="1"/>
      <c r="F491" s="5">
        <f t="shared" si="231"/>
        <v>0</v>
      </c>
      <c r="G491" s="5">
        <f t="shared" si="229"/>
        <v>0</v>
      </c>
    </row>
    <row r="492" spans="1:7" x14ac:dyDescent="0.45">
      <c r="A492" s="1"/>
      <c r="B492" s="1" t="s">
        <v>25</v>
      </c>
      <c r="C492" s="1">
        <v>0.05</v>
      </c>
      <c r="D492" s="1"/>
      <c r="E492" s="1"/>
      <c r="F492" s="5"/>
      <c r="G492" s="5">
        <f t="shared" ref="G492" si="232">(G486+G487+G488+G489+G490+G491)*C492</f>
        <v>4625</v>
      </c>
    </row>
    <row r="493" spans="1:7" x14ac:dyDescent="0.45">
      <c r="A493" s="2"/>
      <c r="B493" s="7" t="s">
        <v>95</v>
      </c>
      <c r="C493" s="1">
        <f>SUM(C486:C491)</f>
        <v>5</v>
      </c>
      <c r="D493" s="3"/>
      <c r="E493" s="1" t="s">
        <v>8</v>
      </c>
      <c r="F493" s="5"/>
      <c r="G493" s="5">
        <f t="shared" ref="G493" si="233">G486+G487+G488+G489+G490+G491+G492</f>
        <v>97125</v>
      </c>
    </row>
    <row r="494" spans="1:7" x14ac:dyDescent="0.45">
      <c r="D494" s="4"/>
      <c r="E494" s="1" t="s">
        <v>9</v>
      </c>
      <c r="F494" s="5"/>
      <c r="G494" s="5">
        <f t="shared" ref="G494" si="234">G493*0.1</f>
        <v>9712.5</v>
      </c>
    </row>
    <row r="495" spans="1:7" x14ac:dyDescent="0.45">
      <c r="D495" s="4"/>
      <c r="E495" s="1" t="s">
        <v>10</v>
      </c>
      <c r="F495" s="5"/>
      <c r="G495" s="5">
        <f t="shared" ref="G495" si="235">G493+G494</f>
        <v>106837.5</v>
      </c>
    </row>
    <row r="497" spans="1:7" x14ac:dyDescent="0.45">
      <c r="A497" s="1" t="s">
        <v>4</v>
      </c>
      <c r="B497" s="1" t="s">
        <v>0</v>
      </c>
      <c r="C497" s="1" t="s">
        <v>1</v>
      </c>
      <c r="D497" s="1" t="s">
        <v>6</v>
      </c>
      <c r="E497" s="1" t="s">
        <v>7</v>
      </c>
      <c r="F497" s="5"/>
      <c r="G497" s="1" t="s">
        <v>3</v>
      </c>
    </row>
    <row r="498" spans="1:7" x14ac:dyDescent="0.45">
      <c r="A498" s="1" t="s">
        <v>92</v>
      </c>
      <c r="B498" s="1" t="s">
        <v>91</v>
      </c>
      <c r="C498" s="1">
        <v>5</v>
      </c>
      <c r="D498" s="1">
        <v>5</v>
      </c>
      <c r="E498" s="1"/>
      <c r="F498" s="5">
        <f t="shared" ref="F498:F500" si="236">3500*D498+4900*E498</f>
        <v>17500</v>
      </c>
      <c r="G498" s="5">
        <f t="shared" ref="G498:G503" si="237">F498*C498</f>
        <v>87500</v>
      </c>
    </row>
    <row r="499" spans="1:7" x14ac:dyDescent="0.45">
      <c r="A499" s="1"/>
      <c r="B499" s="1"/>
      <c r="C499" s="1"/>
      <c r="D499" s="1"/>
      <c r="E499" s="1"/>
      <c r="F499" s="5">
        <f t="shared" si="236"/>
        <v>0</v>
      </c>
      <c r="G499" s="5">
        <f t="shared" si="237"/>
        <v>0</v>
      </c>
    </row>
    <row r="500" spans="1:7" x14ac:dyDescent="0.45">
      <c r="A500" s="1"/>
      <c r="B500" s="1"/>
      <c r="C500" s="1"/>
      <c r="D500" s="1"/>
      <c r="E500" s="1"/>
      <c r="F500" s="5">
        <f t="shared" si="236"/>
        <v>0</v>
      </c>
      <c r="G500" s="5">
        <f t="shared" si="237"/>
        <v>0</v>
      </c>
    </row>
    <row r="501" spans="1:7" x14ac:dyDescent="0.45">
      <c r="A501" s="1"/>
      <c r="B501" s="1"/>
      <c r="C501" s="1"/>
      <c r="D501" s="1"/>
      <c r="E501" s="1"/>
      <c r="F501" s="5">
        <f t="shared" ref="F501:F503" si="238">4000*D501+5600*E501</f>
        <v>0</v>
      </c>
      <c r="G501" s="5">
        <f t="shared" si="237"/>
        <v>0</v>
      </c>
    </row>
    <row r="502" spans="1:7" x14ac:dyDescent="0.45">
      <c r="A502" s="1"/>
      <c r="B502" s="1"/>
      <c r="C502" s="1"/>
      <c r="D502" s="1"/>
      <c r="E502" s="1"/>
      <c r="F502" s="5">
        <f t="shared" si="238"/>
        <v>0</v>
      </c>
      <c r="G502" s="5">
        <f t="shared" si="237"/>
        <v>0</v>
      </c>
    </row>
    <row r="503" spans="1:7" x14ac:dyDescent="0.45">
      <c r="A503" s="1"/>
      <c r="B503" s="1"/>
      <c r="C503" s="1"/>
      <c r="D503" s="1"/>
      <c r="E503" s="1"/>
      <c r="F503" s="5">
        <f t="shared" si="238"/>
        <v>0</v>
      </c>
      <c r="G503" s="5">
        <f t="shared" si="237"/>
        <v>0</v>
      </c>
    </row>
    <row r="504" spans="1:7" x14ac:dyDescent="0.45">
      <c r="A504" s="1"/>
      <c r="B504" s="1" t="s">
        <v>25</v>
      </c>
      <c r="C504" s="1">
        <v>0.05</v>
      </c>
      <c r="D504" s="1"/>
      <c r="E504" s="1"/>
      <c r="F504" s="5"/>
      <c r="G504" s="5">
        <f t="shared" ref="G504" si="239">(G498+G499+G500+G501+G502+G503)*C504</f>
        <v>4375</v>
      </c>
    </row>
    <row r="505" spans="1:7" x14ac:dyDescent="0.45">
      <c r="A505" s="2"/>
      <c r="B505" s="7" t="s">
        <v>95</v>
      </c>
      <c r="C505" s="1">
        <f>SUM(C498:C503)</f>
        <v>5</v>
      </c>
      <c r="D505" s="3"/>
      <c r="E505" s="1" t="s">
        <v>8</v>
      </c>
      <c r="F505" s="5"/>
      <c r="G505" s="5">
        <f t="shared" ref="G505" si="240">G498+G499+G500+G501+G502+G503+G504</f>
        <v>91875</v>
      </c>
    </row>
    <row r="506" spans="1:7" x14ac:dyDescent="0.45">
      <c r="D506" s="4"/>
      <c r="E506" s="1" t="s">
        <v>9</v>
      </c>
      <c r="F506" s="5"/>
      <c r="G506" s="5">
        <f t="shared" ref="G506" si="241">G505*0.1</f>
        <v>9187.5</v>
      </c>
    </row>
    <row r="507" spans="1:7" x14ac:dyDescent="0.45">
      <c r="D507" s="4"/>
      <c r="E507" s="1" t="s">
        <v>10</v>
      </c>
      <c r="F507" s="5"/>
      <c r="G507" s="5">
        <f t="shared" ref="G507" si="242">G505+G506</f>
        <v>101062.5</v>
      </c>
    </row>
    <row r="509" spans="1:7" x14ac:dyDescent="0.45">
      <c r="A509" s="1" t="s">
        <v>4</v>
      </c>
      <c r="B509" s="1" t="s">
        <v>0</v>
      </c>
      <c r="C509" s="1" t="s">
        <v>1</v>
      </c>
      <c r="D509" s="1" t="s">
        <v>6</v>
      </c>
      <c r="E509" s="1" t="s">
        <v>7</v>
      </c>
      <c r="F509" s="5"/>
      <c r="G509" s="1" t="s">
        <v>3</v>
      </c>
    </row>
    <row r="510" spans="1:7" x14ac:dyDescent="0.45">
      <c r="A510" s="1" t="s">
        <v>93</v>
      </c>
      <c r="B510" s="1" t="s">
        <v>91</v>
      </c>
      <c r="C510" s="1">
        <v>5</v>
      </c>
      <c r="D510" s="1">
        <v>5</v>
      </c>
      <c r="E510" s="1"/>
      <c r="F510" s="5">
        <f t="shared" ref="F510:F512" si="243">3500*D510+4900*E510</f>
        <v>17500</v>
      </c>
      <c r="G510" s="5">
        <f t="shared" ref="G510:G515" si="244">F510*C510</f>
        <v>87500</v>
      </c>
    </row>
    <row r="511" spans="1:7" x14ac:dyDescent="0.45">
      <c r="A511" s="1"/>
      <c r="B511" s="1"/>
      <c r="C511" s="1"/>
      <c r="D511" s="1"/>
      <c r="E511" s="1"/>
      <c r="F511" s="5">
        <f t="shared" si="243"/>
        <v>0</v>
      </c>
      <c r="G511" s="5">
        <f t="shared" si="244"/>
        <v>0</v>
      </c>
    </row>
    <row r="512" spans="1:7" x14ac:dyDescent="0.45">
      <c r="A512" s="1"/>
      <c r="B512" s="1"/>
      <c r="C512" s="1"/>
      <c r="D512" s="1"/>
      <c r="E512" s="1"/>
      <c r="F512" s="5">
        <f t="shared" si="243"/>
        <v>0</v>
      </c>
      <c r="G512" s="5">
        <f t="shared" si="244"/>
        <v>0</v>
      </c>
    </row>
    <row r="513" spans="1:7" x14ac:dyDescent="0.45">
      <c r="A513" s="1"/>
      <c r="B513" s="1" t="s">
        <v>94</v>
      </c>
      <c r="C513" s="1">
        <v>1</v>
      </c>
      <c r="D513" s="1">
        <v>5</v>
      </c>
      <c r="E513" s="1"/>
      <c r="F513" s="5">
        <f t="shared" ref="F513:F515" si="245">4000*D513+5600*E513</f>
        <v>20000</v>
      </c>
      <c r="G513" s="5">
        <f t="shared" si="244"/>
        <v>20000</v>
      </c>
    </row>
    <row r="514" spans="1:7" x14ac:dyDescent="0.45">
      <c r="A514" s="1"/>
      <c r="B514" s="1"/>
      <c r="C514" s="1"/>
      <c r="D514" s="1"/>
      <c r="E514" s="1"/>
      <c r="F514" s="5">
        <f t="shared" si="245"/>
        <v>0</v>
      </c>
      <c r="G514" s="5">
        <f t="shared" si="244"/>
        <v>0</v>
      </c>
    </row>
    <row r="515" spans="1:7" x14ac:dyDescent="0.45">
      <c r="A515" s="1"/>
      <c r="B515" s="1"/>
      <c r="C515" s="1"/>
      <c r="D515" s="1"/>
      <c r="E515" s="1"/>
      <c r="F515" s="5">
        <f t="shared" si="245"/>
        <v>0</v>
      </c>
      <c r="G515" s="5">
        <f t="shared" si="244"/>
        <v>0</v>
      </c>
    </row>
    <row r="516" spans="1:7" x14ac:dyDescent="0.45">
      <c r="A516" s="1"/>
      <c r="B516" s="1" t="s">
        <v>25</v>
      </c>
      <c r="C516" s="1">
        <v>0.05</v>
      </c>
      <c r="D516" s="1"/>
      <c r="E516" s="1"/>
      <c r="F516" s="5"/>
      <c r="G516" s="5">
        <f t="shared" ref="G516" si="246">(G510+G511+G512+G513+G514+G515)*C516</f>
        <v>5375</v>
      </c>
    </row>
    <row r="517" spans="1:7" x14ac:dyDescent="0.45">
      <c r="A517" s="2"/>
      <c r="B517" s="7" t="s">
        <v>95</v>
      </c>
      <c r="C517" s="1">
        <f>SUM(C510:C515)</f>
        <v>6</v>
      </c>
      <c r="D517" s="3"/>
      <c r="E517" s="1" t="s">
        <v>8</v>
      </c>
      <c r="F517" s="5"/>
      <c r="G517" s="5">
        <f t="shared" ref="G517" si="247">G510+G511+G512+G513+G514+G515+G516</f>
        <v>112875</v>
      </c>
    </row>
    <row r="518" spans="1:7" x14ac:dyDescent="0.45">
      <c r="D518" s="4"/>
      <c r="E518" s="1" t="s">
        <v>9</v>
      </c>
      <c r="F518" s="5"/>
      <c r="G518" s="5">
        <f t="shared" ref="G518" si="248">G517*0.1</f>
        <v>11287.5</v>
      </c>
    </row>
    <row r="519" spans="1:7" x14ac:dyDescent="0.45">
      <c r="D519" s="4"/>
      <c r="E519" s="1" t="s">
        <v>10</v>
      </c>
      <c r="F519" s="5"/>
      <c r="G519" s="5">
        <f t="shared" ref="G519" si="249">G517+G518</f>
        <v>124162.5</v>
      </c>
    </row>
    <row r="521" spans="1:7" x14ac:dyDescent="0.45">
      <c r="A521" s="1" t="s">
        <v>4</v>
      </c>
      <c r="B521" s="1" t="s">
        <v>0</v>
      </c>
      <c r="C521" s="1" t="s">
        <v>1</v>
      </c>
      <c r="D521" s="1" t="s">
        <v>6</v>
      </c>
      <c r="E521" s="1" t="s">
        <v>7</v>
      </c>
      <c r="F521" s="5"/>
      <c r="G521" s="1" t="s">
        <v>3</v>
      </c>
    </row>
    <row r="522" spans="1:7" x14ac:dyDescent="0.45">
      <c r="A522" s="1" t="s">
        <v>96</v>
      </c>
      <c r="B522" s="1" t="s">
        <v>97</v>
      </c>
      <c r="C522" s="1">
        <v>4</v>
      </c>
      <c r="D522" s="1">
        <v>7</v>
      </c>
      <c r="E522" s="1">
        <v>1</v>
      </c>
      <c r="F522" s="5">
        <f t="shared" ref="F522:F524" si="250">3500*D522+4900*E522</f>
        <v>29400</v>
      </c>
      <c r="G522" s="5">
        <f t="shared" ref="G522:G527" si="251">F522*C522</f>
        <v>117600</v>
      </c>
    </row>
    <row r="523" spans="1:7" x14ac:dyDescent="0.45">
      <c r="A523" s="1"/>
      <c r="B523" s="1"/>
      <c r="C523" s="1"/>
      <c r="D523" s="1"/>
      <c r="E523" s="1"/>
      <c r="F523" s="5">
        <f t="shared" si="250"/>
        <v>0</v>
      </c>
      <c r="G523" s="5">
        <f t="shared" si="251"/>
        <v>0</v>
      </c>
    </row>
    <row r="524" spans="1:7" x14ac:dyDescent="0.45">
      <c r="A524" s="1"/>
      <c r="B524" s="1"/>
      <c r="C524" s="1"/>
      <c r="D524" s="1"/>
      <c r="E524" s="1"/>
      <c r="F524" s="5">
        <f t="shared" si="250"/>
        <v>0</v>
      </c>
      <c r="G524" s="5">
        <f t="shared" si="251"/>
        <v>0</v>
      </c>
    </row>
    <row r="525" spans="1:7" x14ac:dyDescent="0.45">
      <c r="A525" s="1"/>
      <c r="B525" s="1" t="s">
        <v>65</v>
      </c>
      <c r="C525" s="1">
        <v>1</v>
      </c>
      <c r="D525" s="1">
        <v>7</v>
      </c>
      <c r="E525" s="1">
        <v>1</v>
      </c>
      <c r="F525" s="5">
        <f>4000*D525+5600*E525</f>
        <v>33600</v>
      </c>
      <c r="G525" s="5">
        <f t="shared" si="251"/>
        <v>33600</v>
      </c>
    </row>
    <row r="526" spans="1:7" x14ac:dyDescent="0.45">
      <c r="A526" s="1"/>
      <c r="B526" s="1"/>
      <c r="C526" s="1"/>
      <c r="D526" s="1"/>
      <c r="E526" s="1"/>
      <c r="F526" s="5">
        <f t="shared" ref="F526:F527" si="252">4000*D526+5600*E526</f>
        <v>0</v>
      </c>
      <c r="G526" s="5">
        <f t="shared" si="251"/>
        <v>0</v>
      </c>
    </row>
    <row r="527" spans="1:7" x14ac:dyDescent="0.45">
      <c r="A527" s="1"/>
      <c r="B527" s="1"/>
      <c r="C527" s="1"/>
      <c r="D527" s="1"/>
      <c r="E527" s="1"/>
      <c r="F527" s="5">
        <f t="shared" si="252"/>
        <v>0</v>
      </c>
      <c r="G527" s="5">
        <f t="shared" si="251"/>
        <v>0</v>
      </c>
    </row>
    <row r="528" spans="1:7" x14ac:dyDescent="0.45">
      <c r="A528" s="1"/>
      <c r="B528" s="1" t="s">
        <v>25</v>
      </c>
      <c r="C528" s="1">
        <v>0.03</v>
      </c>
      <c r="D528" s="1"/>
      <c r="E528" s="1"/>
      <c r="F528" s="5"/>
      <c r="G528" s="5">
        <f t="shared" ref="G528" si="253">(G522+G523+G524+G525+G526+G527)*C528</f>
        <v>4536</v>
      </c>
    </row>
    <row r="529" spans="1:7" x14ac:dyDescent="0.45">
      <c r="A529" s="2"/>
      <c r="B529" s="7" t="s">
        <v>95</v>
      </c>
      <c r="C529" s="1">
        <f>SUM(C522:C527)</f>
        <v>5</v>
      </c>
      <c r="D529" s="3"/>
      <c r="E529" s="1" t="s">
        <v>8</v>
      </c>
      <c r="F529" s="5"/>
      <c r="G529" s="5">
        <f t="shared" ref="G529" si="254">G522+G523+G524+G525+G526+G527+G528</f>
        <v>155736</v>
      </c>
    </row>
    <row r="530" spans="1:7" x14ac:dyDescent="0.45">
      <c r="D530" s="4"/>
      <c r="E530" s="1" t="s">
        <v>9</v>
      </c>
      <c r="F530" s="5"/>
      <c r="G530" s="5">
        <f t="shared" ref="G530" si="255">G529*0.1</f>
        <v>15573.6</v>
      </c>
    </row>
    <row r="531" spans="1:7" x14ac:dyDescent="0.45">
      <c r="D531" s="4"/>
      <c r="E531" s="1" t="s">
        <v>10</v>
      </c>
      <c r="F531" s="5"/>
      <c r="G531" s="5">
        <f t="shared" ref="G531" si="256">G529+G530</f>
        <v>171309.6</v>
      </c>
    </row>
  </sheetData>
  <mergeCells count="2">
    <mergeCell ref="B34:D35"/>
    <mergeCell ref="D32:D33"/>
  </mergeCells>
  <phoneticPr fontId="1"/>
  <pageMargins left="0.7" right="0.7" top="0.75" bottom="0.75" header="0.3" footer="0.3"/>
  <pageSetup paperSize="8" orientation="portrait" r:id="rId1"/>
  <ignoredErrors>
    <ignoredError sqref="C3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70A5-8391-46D2-BB05-1292A23A49AC}">
  <sheetPr>
    <pageSetUpPr fitToPage="1"/>
  </sheetPr>
  <dimension ref="A1:BC46"/>
  <sheetViews>
    <sheetView tabSelected="1" showWhiteSpace="0" topLeftCell="AT26" zoomScaleNormal="100" zoomScaleSheetLayoutView="100" workbookViewId="0">
      <selection activeCell="AY43" sqref="AY43"/>
    </sheetView>
  </sheetViews>
  <sheetFormatPr defaultRowHeight="18" x14ac:dyDescent="0.45"/>
  <cols>
    <col min="1" max="1" width="35.8984375" customWidth="1"/>
    <col min="2" max="2" width="22.19921875" customWidth="1"/>
    <col min="6" max="6" width="14.69921875" customWidth="1"/>
    <col min="7" max="7" width="16.19921875" customWidth="1"/>
    <col min="8" max="8" width="22" customWidth="1"/>
    <col min="12" max="12" width="14.69921875" customWidth="1"/>
    <col min="13" max="13" width="16.19921875" customWidth="1"/>
    <col min="14" max="14" width="22.19921875" customWidth="1"/>
    <col min="18" max="18" width="14.69921875" customWidth="1"/>
    <col min="19" max="19" width="16.19921875" customWidth="1"/>
    <col min="20" max="20" width="22.19921875" customWidth="1"/>
    <col min="24" max="24" width="14.69921875" customWidth="1"/>
    <col min="25" max="25" width="16.19921875" customWidth="1"/>
    <col min="26" max="26" width="22.19921875" customWidth="1"/>
    <col min="30" max="30" width="14.69921875" customWidth="1"/>
    <col min="31" max="31" width="16.19921875" customWidth="1"/>
    <col min="32" max="32" width="22.19921875" customWidth="1"/>
    <col min="36" max="36" width="14.69921875" customWidth="1"/>
    <col min="37" max="37" width="16.19921875" customWidth="1"/>
    <col min="38" max="38" width="22.19921875" customWidth="1"/>
    <col min="42" max="42" width="14.69921875" customWidth="1"/>
    <col min="43" max="43" width="16.19921875" customWidth="1"/>
    <col min="44" max="44" width="22.19921875" customWidth="1"/>
    <col min="48" max="48" width="14.69921875" customWidth="1"/>
    <col min="49" max="49" width="16.19921875" customWidth="1"/>
    <col min="50" max="50" width="10.3984375" customWidth="1"/>
    <col min="52" max="52" width="15.3984375" customWidth="1"/>
    <col min="53" max="53" width="10.59765625" customWidth="1"/>
    <col min="54" max="54" width="11.8984375" customWidth="1"/>
    <col min="55" max="55" width="15.3984375" customWidth="1"/>
  </cols>
  <sheetData>
    <row r="1" spans="1:55" x14ac:dyDescent="0.45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10" t="s">
        <v>2</v>
      </c>
      <c r="G1" s="8" t="s">
        <v>3</v>
      </c>
      <c r="H1" s="1" t="s">
        <v>103</v>
      </c>
      <c r="I1" s="1" t="s">
        <v>104</v>
      </c>
      <c r="J1" s="1" t="s">
        <v>105</v>
      </c>
      <c r="K1" s="1" t="s">
        <v>106</v>
      </c>
      <c r="L1" s="10" t="s">
        <v>107</v>
      </c>
      <c r="M1" s="8" t="s">
        <v>108</v>
      </c>
      <c r="N1" s="1" t="s">
        <v>128</v>
      </c>
      <c r="O1" s="1" t="s">
        <v>129</v>
      </c>
      <c r="P1" s="1" t="s">
        <v>130</v>
      </c>
      <c r="Q1" s="1" t="s">
        <v>131</v>
      </c>
      <c r="R1" s="10" t="s">
        <v>132</v>
      </c>
      <c r="S1" s="8" t="s">
        <v>133</v>
      </c>
      <c r="T1" s="1" t="s">
        <v>134</v>
      </c>
      <c r="U1" s="1" t="s">
        <v>135</v>
      </c>
      <c r="V1" s="1" t="s">
        <v>136</v>
      </c>
      <c r="W1" s="1" t="s">
        <v>137</v>
      </c>
      <c r="X1" s="10" t="s">
        <v>138</v>
      </c>
      <c r="Y1" s="8" t="s">
        <v>139</v>
      </c>
      <c r="Z1" s="1" t="s">
        <v>141</v>
      </c>
      <c r="AA1" s="1" t="s">
        <v>142</v>
      </c>
      <c r="AB1" s="1" t="s">
        <v>143</v>
      </c>
      <c r="AC1" s="1" t="s">
        <v>144</v>
      </c>
      <c r="AD1" s="10" t="s">
        <v>145</v>
      </c>
      <c r="AE1" s="8" t="s">
        <v>146</v>
      </c>
      <c r="AF1" s="1" t="s">
        <v>147</v>
      </c>
      <c r="AG1" s="1" t="s">
        <v>148</v>
      </c>
      <c r="AH1" s="1" t="s">
        <v>149</v>
      </c>
      <c r="AI1" s="1" t="s">
        <v>150</v>
      </c>
      <c r="AJ1" s="10" t="s">
        <v>151</v>
      </c>
      <c r="AK1" s="8" t="s">
        <v>152</v>
      </c>
      <c r="AL1" s="1" t="s">
        <v>153</v>
      </c>
      <c r="AM1" s="1" t="s">
        <v>154</v>
      </c>
      <c r="AN1" s="1" t="s">
        <v>155</v>
      </c>
      <c r="AO1" s="1" t="s">
        <v>156</v>
      </c>
      <c r="AP1" s="10" t="s">
        <v>157</v>
      </c>
      <c r="AQ1" s="8" t="s">
        <v>158</v>
      </c>
      <c r="AR1" s="1" t="s">
        <v>200</v>
      </c>
      <c r="AS1" s="1" t="s">
        <v>201</v>
      </c>
      <c r="AT1" s="1" t="s">
        <v>202</v>
      </c>
      <c r="AU1" s="1" t="s">
        <v>203</v>
      </c>
      <c r="AV1" s="10" t="s">
        <v>204</v>
      </c>
      <c r="AW1" s="8" t="s">
        <v>205</v>
      </c>
      <c r="AX1" s="1" t="s">
        <v>95</v>
      </c>
      <c r="AY1" s="1" t="s">
        <v>160</v>
      </c>
      <c r="AZ1" s="1" t="s">
        <v>159</v>
      </c>
      <c r="BA1" s="1" t="s">
        <v>8</v>
      </c>
      <c r="BB1" s="1" t="s">
        <v>9</v>
      </c>
      <c r="BC1" s="1" t="s">
        <v>10</v>
      </c>
    </row>
    <row r="2" spans="1:55" x14ac:dyDescent="0.45">
      <c r="A2" s="11" t="s">
        <v>140</v>
      </c>
      <c r="B2" s="11" t="s">
        <v>12</v>
      </c>
      <c r="C2" s="11">
        <v>55</v>
      </c>
      <c r="D2" s="11">
        <v>7</v>
      </c>
      <c r="E2" s="11">
        <v>1</v>
      </c>
      <c r="F2" s="12">
        <f>3500*D2+4900*E2</f>
        <v>29400</v>
      </c>
      <c r="G2" s="12">
        <f>F2*C2</f>
        <v>1617000</v>
      </c>
      <c r="H2" s="11" t="s">
        <v>13</v>
      </c>
      <c r="I2" s="11">
        <v>5</v>
      </c>
      <c r="J2" s="11">
        <v>7</v>
      </c>
      <c r="K2" s="11">
        <v>2</v>
      </c>
      <c r="L2" s="12">
        <f>3500*J2+4900*K2</f>
        <v>34300</v>
      </c>
      <c r="M2" s="12">
        <f>L2*I2</f>
        <v>171500</v>
      </c>
      <c r="N2" s="11" t="s">
        <v>14</v>
      </c>
      <c r="O2" s="11">
        <v>6</v>
      </c>
      <c r="P2" s="11">
        <v>9</v>
      </c>
      <c r="Q2" s="11">
        <v>1</v>
      </c>
      <c r="R2" s="12">
        <f>3500*P2+4900*Q2</f>
        <v>36400</v>
      </c>
      <c r="S2" s="12">
        <f>R2*O2</f>
        <v>218400</v>
      </c>
      <c r="T2" s="11" t="s">
        <v>15</v>
      </c>
      <c r="U2" s="11">
        <v>3</v>
      </c>
      <c r="V2" s="11">
        <v>9</v>
      </c>
      <c r="W2" s="11"/>
      <c r="X2" s="12">
        <f>3500*V2+4900*W2</f>
        <v>31500</v>
      </c>
      <c r="Y2" s="12">
        <f>X2*U2</f>
        <v>94500</v>
      </c>
      <c r="Z2" s="11"/>
      <c r="AA2" s="11"/>
      <c r="AB2" s="11"/>
      <c r="AC2" s="11"/>
      <c r="AD2" s="12">
        <f t="shared" ref="AD2:AD44" si="0">4000*AB2+5600*AC2</f>
        <v>0</v>
      </c>
      <c r="AE2" s="12">
        <f t="shared" ref="AE2:AE44" si="1">AD2*AA2</f>
        <v>0</v>
      </c>
      <c r="AF2" s="11" t="s">
        <v>16</v>
      </c>
      <c r="AG2" s="11">
        <v>10</v>
      </c>
      <c r="AH2" s="11">
        <v>7</v>
      </c>
      <c r="AI2" s="11">
        <v>1</v>
      </c>
      <c r="AJ2" s="12">
        <f>4000*AH2+5600*AI2</f>
        <v>33600</v>
      </c>
      <c r="AK2" s="12">
        <f t="shared" ref="AK2" si="2">AJ2*AG2</f>
        <v>336000</v>
      </c>
      <c r="AL2" s="11" t="s">
        <v>58</v>
      </c>
      <c r="AM2" s="11">
        <v>1</v>
      </c>
      <c r="AN2" s="11">
        <v>7</v>
      </c>
      <c r="AO2" s="11">
        <v>2</v>
      </c>
      <c r="AP2" s="12">
        <f t="shared" ref="AP2" si="3">4000*AN2+5600*AO2</f>
        <v>39200</v>
      </c>
      <c r="AQ2" s="12">
        <f t="shared" ref="AQ2" si="4">AP2*AM2</f>
        <v>39200</v>
      </c>
      <c r="AR2" s="11" t="s">
        <v>18</v>
      </c>
      <c r="AS2" s="11">
        <v>2</v>
      </c>
      <c r="AT2" s="11">
        <v>9</v>
      </c>
      <c r="AU2" s="11">
        <v>1</v>
      </c>
      <c r="AV2" s="12">
        <f t="shared" ref="AV2" si="5">4000*AT2+5600*AU2</f>
        <v>41600</v>
      </c>
      <c r="AW2" s="12">
        <f t="shared" ref="AW2" si="6">AV2*AS2</f>
        <v>83200</v>
      </c>
      <c r="AX2" s="11">
        <f>AS2+AM2+AG2+U2+O2+I2+C2</f>
        <v>82</v>
      </c>
      <c r="AY2" s="11">
        <v>7.0000000000000007E-2</v>
      </c>
      <c r="AZ2" s="12">
        <f>(AW2+AQ2+AK2+Y2+S2+M2+G2)*AY2</f>
        <v>179186.00000000003</v>
      </c>
      <c r="BA2" s="12">
        <f>AW2+AQ2+AK2+Y2+S2+M2+G2+AZ2</f>
        <v>2738986</v>
      </c>
      <c r="BB2" s="12">
        <f>BA2*0.1</f>
        <v>273898.60000000003</v>
      </c>
      <c r="BC2" s="12">
        <f>BA2+BB2</f>
        <v>3012884.6</v>
      </c>
    </row>
    <row r="3" spans="1:55" x14ac:dyDescent="0.45">
      <c r="A3" s="1" t="s">
        <v>36</v>
      </c>
      <c r="B3" s="1" t="s">
        <v>37</v>
      </c>
      <c r="C3" s="1">
        <v>9</v>
      </c>
      <c r="D3" s="1">
        <v>11</v>
      </c>
      <c r="E3" s="1">
        <v>1</v>
      </c>
      <c r="F3" s="5">
        <f t="shared" ref="F3:F7" si="7">3500*D3+4900*E3</f>
        <v>43400</v>
      </c>
      <c r="G3" s="5">
        <f t="shared" ref="G3:G7" si="8">F3*C3</f>
        <v>390600</v>
      </c>
      <c r="H3" s="1" t="s">
        <v>38</v>
      </c>
      <c r="I3" s="1">
        <v>13</v>
      </c>
      <c r="J3" s="1">
        <v>8.5</v>
      </c>
      <c r="K3" s="1"/>
      <c r="L3" s="5">
        <f t="shared" ref="L3:L7" si="9">3500*J3+4900*K3</f>
        <v>29750</v>
      </c>
      <c r="M3" s="5">
        <f t="shared" ref="M3:M7" si="10">L3*I3</f>
        <v>386750</v>
      </c>
      <c r="N3" s="1" t="s">
        <v>29</v>
      </c>
      <c r="O3" s="1">
        <v>13</v>
      </c>
      <c r="P3" s="1">
        <v>7</v>
      </c>
      <c r="Q3" s="1"/>
      <c r="R3" s="5">
        <f t="shared" ref="R3:R7" si="11">3500*P3+4900*Q3</f>
        <v>24500</v>
      </c>
      <c r="S3" s="5">
        <f t="shared" ref="S3:S7" si="12">R3*O3</f>
        <v>318500</v>
      </c>
      <c r="T3" s="1" t="s">
        <v>98</v>
      </c>
      <c r="U3" s="1">
        <v>1</v>
      </c>
      <c r="V3" s="1">
        <v>7</v>
      </c>
      <c r="W3" s="1">
        <v>2</v>
      </c>
      <c r="X3" s="5">
        <f t="shared" ref="X3:X7" si="13">3500*V3+4900*W3</f>
        <v>34300</v>
      </c>
      <c r="Y3" s="5">
        <f t="shared" ref="Y3:Y7" si="14">X3*U3</f>
        <v>34300</v>
      </c>
      <c r="Z3" s="1"/>
      <c r="AA3" s="1"/>
      <c r="AB3" s="1"/>
      <c r="AC3" s="1"/>
      <c r="AD3" s="12">
        <f t="shared" si="0"/>
        <v>0</v>
      </c>
      <c r="AE3" s="5">
        <f t="shared" si="1"/>
        <v>0</v>
      </c>
      <c r="AF3" s="1" t="s">
        <v>39</v>
      </c>
      <c r="AG3" s="1">
        <v>1</v>
      </c>
      <c r="AH3" s="1">
        <v>11</v>
      </c>
      <c r="AI3" s="1">
        <v>1</v>
      </c>
      <c r="AJ3" s="5">
        <f t="shared" ref="AJ3:AJ7" si="15">4000*AH3+5600*AI3</f>
        <v>49600</v>
      </c>
      <c r="AK3" s="5">
        <f t="shared" ref="AK3:AK7" si="16">AJ3*AG3</f>
        <v>49600</v>
      </c>
      <c r="AL3" s="1" t="s">
        <v>40</v>
      </c>
      <c r="AM3" s="1">
        <v>4</v>
      </c>
      <c r="AN3" s="1">
        <v>8.5</v>
      </c>
      <c r="AO3" s="1"/>
      <c r="AP3" s="5">
        <f t="shared" ref="AP3:AP7" si="17">4000*AN3+5600*AO3</f>
        <v>34000</v>
      </c>
      <c r="AQ3" s="5">
        <f t="shared" ref="AQ3:AQ7" si="18">AP3*AM3</f>
        <v>136000</v>
      </c>
      <c r="AR3" s="1" t="s">
        <v>214</v>
      </c>
      <c r="AS3" s="1">
        <v>1</v>
      </c>
      <c r="AT3" s="1">
        <v>7</v>
      </c>
      <c r="AU3" s="1">
        <v>0</v>
      </c>
      <c r="AV3" s="5">
        <f t="shared" ref="AV3:AV7" si="19">4000*AT3+5600*AU3</f>
        <v>28000</v>
      </c>
      <c r="AW3" s="5">
        <f t="shared" ref="AW3:AW7" si="20">AV3*AS3</f>
        <v>28000</v>
      </c>
      <c r="AX3" s="1">
        <f t="shared" ref="AX3:AX7" si="21">AS3+AM3+AG3+U3+O3+I3+C3</f>
        <v>42</v>
      </c>
      <c r="AY3" s="1">
        <v>7.0000000000000007E-2</v>
      </c>
      <c r="AZ3" s="5">
        <f>(AW3+AE3+AQ3+AK3+Y3+S3+M3+G3)*AY3</f>
        <v>94062.500000000015</v>
      </c>
      <c r="BA3" s="5">
        <f>AW3+AE3+AQ3+AK3+Y3+S3+M3+G3+AZ3</f>
        <v>1437812.5</v>
      </c>
      <c r="BB3" s="5">
        <f t="shared" ref="BB3:BB44" si="22">BA3*0.1</f>
        <v>143781.25</v>
      </c>
      <c r="BC3" s="5">
        <f t="shared" ref="BC3:BC7" si="23">BA3+BB3</f>
        <v>1581593.75</v>
      </c>
    </row>
    <row r="4" spans="1:55" x14ac:dyDescent="0.45">
      <c r="A4" s="11" t="s">
        <v>23</v>
      </c>
      <c r="B4" s="11" t="s">
        <v>161</v>
      </c>
      <c r="C4" s="11">
        <v>6</v>
      </c>
      <c r="D4" s="11">
        <v>7</v>
      </c>
      <c r="E4" s="11">
        <v>1</v>
      </c>
      <c r="F4" s="12">
        <f t="shared" si="7"/>
        <v>29400</v>
      </c>
      <c r="G4" s="12">
        <f t="shared" si="8"/>
        <v>176400</v>
      </c>
      <c r="H4" s="11"/>
      <c r="I4" s="11"/>
      <c r="J4" s="11"/>
      <c r="K4" s="11"/>
      <c r="L4" s="12">
        <f t="shared" si="9"/>
        <v>0</v>
      </c>
      <c r="M4" s="12">
        <f t="shared" si="10"/>
        <v>0</v>
      </c>
      <c r="N4" s="11"/>
      <c r="O4" s="11"/>
      <c r="P4" s="11"/>
      <c r="Q4" s="11"/>
      <c r="R4" s="12">
        <f t="shared" si="11"/>
        <v>0</v>
      </c>
      <c r="S4" s="12">
        <f t="shared" si="12"/>
        <v>0</v>
      </c>
      <c r="T4" s="11"/>
      <c r="U4" s="11"/>
      <c r="V4" s="11"/>
      <c r="W4" s="11"/>
      <c r="X4" s="12">
        <f t="shared" si="13"/>
        <v>0</v>
      </c>
      <c r="Y4" s="12">
        <f t="shared" si="14"/>
        <v>0</v>
      </c>
      <c r="Z4" s="11"/>
      <c r="AA4" s="11"/>
      <c r="AB4" s="11"/>
      <c r="AC4" s="11"/>
      <c r="AD4" s="12">
        <f t="shared" si="0"/>
        <v>0</v>
      </c>
      <c r="AE4" s="12">
        <f t="shared" si="1"/>
        <v>0</v>
      </c>
      <c r="AF4" s="11" t="s">
        <v>16</v>
      </c>
      <c r="AG4" s="11">
        <v>1</v>
      </c>
      <c r="AH4" s="11">
        <v>7</v>
      </c>
      <c r="AI4" s="11">
        <v>1</v>
      </c>
      <c r="AJ4" s="12">
        <f t="shared" si="15"/>
        <v>33600</v>
      </c>
      <c r="AK4" s="12">
        <f t="shared" si="16"/>
        <v>33600</v>
      </c>
      <c r="AL4" s="11"/>
      <c r="AM4" s="11"/>
      <c r="AN4" s="11"/>
      <c r="AO4" s="11"/>
      <c r="AP4" s="12">
        <f t="shared" si="17"/>
        <v>0</v>
      </c>
      <c r="AQ4" s="12">
        <f t="shared" si="18"/>
        <v>0</v>
      </c>
      <c r="AR4" s="11"/>
      <c r="AS4" s="11"/>
      <c r="AT4" s="11"/>
      <c r="AU4" s="11"/>
      <c r="AV4" s="12">
        <f t="shared" si="19"/>
        <v>0</v>
      </c>
      <c r="AW4" s="12">
        <f t="shared" si="20"/>
        <v>0</v>
      </c>
      <c r="AX4" s="11">
        <f t="shared" si="21"/>
        <v>7</v>
      </c>
      <c r="AY4" s="11">
        <v>7.0000000000000007E-2</v>
      </c>
      <c r="AZ4" s="12">
        <f t="shared" ref="AZ4:AZ7" si="24">(AW4+AQ4+AK4+Y4+S4+M4+G4)*AY4</f>
        <v>14700.000000000002</v>
      </c>
      <c r="BA4" s="12">
        <f t="shared" ref="BA4:BA7" si="25">AW4+AQ4+AK4+Y4+S4+M4+G4+AZ4</f>
        <v>224700</v>
      </c>
      <c r="BB4" s="12">
        <f t="shared" si="22"/>
        <v>22470</v>
      </c>
      <c r="BC4" s="12">
        <f t="shared" si="23"/>
        <v>247170</v>
      </c>
    </row>
    <row r="5" spans="1:55" x14ac:dyDescent="0.45">
      <c r="A5" s="1" t="s">
        <v>207</v>
      </c>
      <c r="B5" s="1" t="s">
        <v>13</v>
      </c>
      <c r="C5" s="1">
        <v>16</v>
      </c>
      <c r="D5" s="1">
        <v>7</v>
      </c>
      <c r="E5" s="1">
        <v>2</v>
      </c>
      <c r="F5" s="5">
        <f t="shared" si="7"/>
        <v>34300</v>
      </c>
      <c r="G5" s="5">
        <f t="shared" si="8"/>
        <v>548800</v>
      </c>
      <c r="H5" s="1"/>
      <c r="I5" s="1"/>
      <c r="J5" s="1"/>
      <c r="K5" s="1"/>
      <c r="L5" s="5">
        <f t="shared" si="9"/>
        <v>0</v>
      </c>
      <c r="M5" s="5">
        <f t="shared" si="10"/>
        <v>0</v>
      </c>
      <c r="N5" s="1"/>
      <c r="O5" s="1"/>
      <c r="P5" s="1"/>
      <c r="Q5" s="1"/>
      <c r="R5" s="5">
        <f t="shared" si="11"/>
        <v>0</v>
      </c>
      <c r="S5" s="5">
        <f t="shared" si="12"/>
        <v>0</v>
      </c>
      <c r="T5" s="1"/>
      <c r="U5" s="1"/>
      <c r="V5" s="1"/>
      <c r="W5" s="1"/>
      <c r="X5" s="5">
        <f t="shared" si="13"/>
        <v>0</v>
      </c>
      <c r="Y5" s="5">
        <f t="shared" si="14"/>
        <v>0</v>
      </c>
      <c r="Z5" s="1"/>
      <c r="AA5" s="1"/>
      <c r="AB5" s="1"/>
      <c r="AC5" s="1"/>
      <c r="AD5" s="5">
        <f t="shared" si="0"/>
        <v>0</v>
      </c>
      <c r="AE5" s="5">
        <f t="shared" si="1"/>
        <v>0</v>
      </c>
      <c r="AF5" s="1" t="s">
        <v>17</v>
      </c>
      <c r="AG5" s="1">
        <v>4</v>
      </c>
      <c r="AH5" s="1">
        <v>7</v>
      </c>
      <c r="AI5" s="1">
        <v>2</v>
      </c>
      <c r="AJ5" s="5">
        <f t="shared" si="15"/>
        <v>39200</v>
      </c>
      <c r="AK5" s="5">
        <f t="shared" si="16"/>
        <v>156800</v>
      </c>
      <c r="AL5" s="1"/>
      <c r="AM5" s="1"/>
      <c r="AN5" s="1"/>
      <c r="AO5" s="1"/>
      <c r="AP5" s="5">
        <f t="shared" si="17"/>
        <v>0</v>
      </c>
      <c r="AQ5" s="5">
        <f t="shared" si="18"/>
        <v>0</v>
      </c>
      <c r="AR5" s="1"/>
      <c r="AS5" s="1"/>
      <c r="AT5" s="1"/>
      <c r="AU5" s="1"/>
      <c r="AV5" s="5">
        <f t="shared" si="19"/>
        <v>0</v>
      </c>
      <c r="AW5" s="5">
        <f t="shared" si="20"/>
        <v>0</v>
      </c>
      <c r="AX5" s="1">
        <f t="shared" si="21"/>
        <v>20</v>
      </c>
      <c r="AY5" s="1">
        <v>7.0000000000000007E-2</v>
      </c>
      <c r="AZ5" s="5">
        <f t="shared" si="24"/>
        <v>49392.000000000007</v>
      </c>
      <c r="BA5" s="5">
        <f t="shared" si="25"/>
        <v>754992</v>
      </c>
      <c r="BB5" s="5">
        <f t="shared" si="22"/>
        <v>75499.199999999997</v>
      </c>
      <c r="BC5" s="5">
        <f t="shared" si="23"/>
        <v>830491.2</v>
      </c>
    </row>
    <row r="6" spans="1:55" x14ac:dyDescent="0.45">
      <c r="A6" s="11" t="s">
        <v>220</v>
      </c>
      <c r="B6" s="11" t="s">
        <v>13</v>
      </c>
      <c r="C6" s="11">
        <v>4</v>
      </c>
      <c r="D6" s="11">
        <v>7</v>
      </c>
      <c r="E6" s="11">
        <v>2</v>
      </c>
      <c r="F6" s="12">
        <f t="shared" si="7"/>
        <v>34300</v>
      </c>
      <c r="G6" s="12">
        <f t="shared" si="8"/>
        <v>137200</v>
      </c>
      <c r="H6" s="11"/>
      <c r="I6" s="11"/>
      <c r="J6" s="11"/>
      <c r="K6" s="11"/>
      <c r="L6" s="12">
        <f t="shared" si="9"/>
        <v>0</v>
      </c>
      <c r="M6" s="12">
        <f t="shared" si="10"/>
        <v>0</v>
      </c>
      <c r="N6" s="11"/>
      <c r="O6" s="11"/>
      <c r="P6" s="11"/>
      <c r="Q6" s="11"/>
      <c r="R6" s="12">
        <f t="shared" si="11"/>
        <v>0</v>
      </c>
      <c r="S6" s="12">
        <f t="shared" si="12"/>
        <v>0</v>
      </c>
      <c r="T6" s="11"/>
      <c r="U6" s="11"/>
      <c r="V6" s="11"/>
      <c r="W6" s="11"/>
      <c r="X6" s="12">
        <f t="shared" si="13"/>
        <v>0</v>
      </c>
      <c r="Y6" s="12">
        <f t="shared" si="14"/>
        <v>0</v>
      </c>
      <c r="Z6" s="11"/>
      <c r="AA6" s="11"/>
      <c r="AB6" s="11"/>
      <c r="AC6" s="11"/>
      <c r="AD6" s="12">
        <f t="shared" si="0"/>
        <v>0</v>
      </c>
      <c r="AE6" s="12">
        <f t="shared" si="1"/>
        <v>0</v>
      </c>
      <c r="AF6" s="11" t="s">
        <v>17</v>
      </c>
      <c r="AG6" s="11">
        <v>1</v>
      </c>
      <c r="AH6" s="11">
        <v>7</v>
      </c>
      <c r="AI6" s="11">
        <v>2</v>
      </c>
      <c r="AJ6" s="12">
        <f t="shared" si="15"/>
        <v>39200</v>
      </c>
      <c r="AK6" s="12">
        <f t="shared" si="16"/>
        <v>39200</v>
      </c>
      <c r="AL6" s="11"/>
      <c r="AM6" s="11"/>
      <c r="AN6" s="11"/>
      <c r="AO6" s="11"/>
      <c r="AP6" s="12">
        <f t="shared" si="17"/>
        <v>0</v>
      </c>
      <c r="AQ6" s="12">
        <f t="shared" si="18"/>
        <v>0</v>
      </c>
      <c r="AR6" s="11"/>
      <c r="AS6" s="11"/>
      <c r="AT6" s="11"/>
      <c r="AU6" s="11"/>
      <c r="AV6" s="12">
        <f t="shared" si="19"/>
        <v>0</v>
      </c>
      <c r="AW6" s="12">
        <f t="shared" si="20"/>
        <v>0</v>
      </c>
      <c r="AX6" s="11">
        <f t="shared" si="21"/>
        <v>5</v>
      </c>
      <c r="AY6" s="11">
        <v>0.05</v>
      </c>
      <c r="AZ6" s="12">
        <f t="shared" si="24"/>
        <v>8820</v>
      </c>
      <c r="BA6" s="12">
        <f t="shared" si="25"/>
        <v>185220</v>
      </c>
      <c r="BB6" s="12">
        <f t="shared" si="22"/>
        <v>18522</v>
      </c>
      <c r="BC6" s="12">
        <f t="shared" si="23"/>
        <v>203742</v>
      </c>
    </row>
    <row r="7" spans="1:55" x14ac:dyDescent="0.45">
      <c r="A7" s="1" t="s">
        <v>224</v>
      </c>
      <c r="B7" s="1" t="s">
        <v>13</v>
      </c>
      <c r="C7" s="1">
        <v>4</v>
      </c>
      <c r="D7" s="1">
        <v>7</v>
      </c>
      <c r="E7" s="1">
        <v>2</v>
      </c>
      <c r="F7" s="5">
        <f t="shared" si="7"/>
        <v>34300</v>
      </c>
      <c r="G7" s="5">
        <f t="shared" si="8"/>
        <v>137200</v>
      </c>
      <c r="H7" s="1"/>
      <c r="I7" s="1"/>
      <c r="J7" s="1"/>
      <c r="K7" s="1"/>
      <c r="L7" s="5">
        <f t="shared" si="9"/>
        <v>0</v>
      </c>
      <c r="M7" s="5">
        <f t="shared" si="10"/>
        <v>0</v>
      </c>
      <c r="N7" s="1"/>
      <c r="O7" s="1"/>
      <c r="P7" s="1"/>
      <c r="Q7" s="1"/>
      <c r="R7" s="5">
        <f t="shared" si="11"/>
        <v>0</v>
      </c>
      <c r="S7" s="5">
        <f t="shared" si="12"/>
        <v>0</v>
      </c>
      <c r="T7" s="1"/>
      <c r="U7" s="1"/>
      <c r="V7" s="1"/>
      <c r="W7" s="1"/>
      <c r="X7" s="5">
        <f t="shared" si="13"/>
        <v>0</v>
      </c>
      <c r="Y7" s="5">
        <f t="shared" si="14"/>
        <v>0</v>
      </c>
      <c r="Z7" s="1"/>
      <c r="AA7" s="1"/>
      <c r="AB7" s="1"/>
      <c r="AC7" s="1"/>
      <c r="AD7" s="5">
        <f t="shared" si="0"/>
        <v>0</v>
      </c>
      <c r="AE7" s="5">
        <f t="shared" si="1"/>
        <v>0</v>
      </c>
      <c r="AF7" s="1" t="s">
        <v>17</v>
      </c>
      <c r="AG7" s="1">
        <v>1</v>
      </c>
      <c r="AH7" s="1">
        <v>7</v>
      </c>
      <c r="AI7" s="1">
        <v>2</v>
      </c>
      <c r="AJ7" s="5">
        <f t="shared" si="15"/>
        <v>39200</v>
      </c>
      <c r="AK7" s="5">
        <f t="shared" si="16"/>
        <v>39200</v>
      </c>
      <c r="AL7" s="1"/>
      <c r="AM7" s="1"/>
      <c r="AN7" s="1"/>
      <c r="AO7" s="1"/>
      <c r="AP7" s="5">
        <f t="shared" si="17"/>
        <v>0</v>
      </c>
      <c r="AQ7" s="5">
        <f t="shared" si="18"/>
        <v>0</v>
      </c>
      <c r="AR7" s="1"/>
      <c r="AS7" s="1"/>
      <c r="AT7" s="1"/>
      <c r="AU7" s="1"/>
      <c r="AV7" s="5">
        <f t="shared" si="19"/>
        <v>0</v>
      </c>
      <c r="AW7" s="5">
        <f t="shared" si="20"/>
        <v>0</v>
      </c>
      <c r="AX7" s="1">
        <f t="shared" si="21"/>
        <v>5</v>
      </c>
      <c r="AY7" s="1">
        <v>7.0000000000000007E-2</v>
      </c>
      <c r="AZ7" s="5">
        <f t="shared" si="24"/>
        <v>12348.000000000002</v>
      </c>
      <c r="BA7" s="5">
        <f t="shared" si="25"/>
        <v>188748</v>
      </c>
      <c r="BB7" s="5">
        <f t="shared" si="22"/>
        <v>18874.8</v>
      </c>
      <c r="BC7" s="5">
        <f t="shared" si="23"/>
        <v>207622.8</v>
      </c>
    </row>
    <row r="8" spans="1:55" x14ac:dyDescent="0.45">
      <c r="A8" s="11" t="s">
        <v>162</v>
      </c>
      <c r="B8" s="11" t="s">
        <v>28</v>
      </c>
      <c r="C8" s="11">
        <v>2</v>
      </c>
      <c r="D8" s="11">
        <v>8</v>
      </c>
      <c r="E8" s="11"/>
      <c r="F8" s="12">
        <f t="shared" ref="F8:F30" si="26">3500*D8+4900*E8</f>
        <v>28000</v>
      </c>
      <c r="G8" s="12">
        <f t="shared" ref="G8:G30" si="27">F8*C8</f>
        <v>56000</v>
      </c>
      <c r="H8" s="11" t="s">
        <v>29</v>
      </c>
      <c r="I8" s="11">
        <v>32</v>
      </c>
      <c r="J8" s="11">
        <v>7</v>
      </c>
      <c r="K8" s="11"/>
      <c r="L8" s="12">
        <f t="shared" ref="L8:L30" si="28">3500*J8+4900*K8</f>
        <v>24500</v>
      </c>
      <c r="M8" s="12">
        <f t="shared" ref="M8:M30" si="29">L8*I8</f>
        <v>784000</v>
      </c>
      <c r="N8" s="11"/>
      <c r="O8" s="11"/>
      <c r="P8" s="11"/>
      <c r="Q8" s="11"/>
      <c r="R8" s="12">
        <f t="shared" ref="R8:R30" si="30">3500*P8+4900*Q8</f>
        <v>0</v>
      </c>
      <c r="S8" s="12">
        <f t="shared" ref="S8:S30" si="31">R8*O8</f>
        <v>0</v>
      </c>
      <c r="T8" s="11"/>
      <c r="U8" s="11"/>
      <c r="V8" s="11"/>
      <c r="W8" s="11"/>
      <c r="X8" s="12">
        <f t="shared" ref="X8:X30" si="32">3500*V8+4900*W8</f>
        <v>0</v>
      </c>
      <c r="Y8" s="12">
        <f t="shared" ref="Y8:Y30" si="33">X8*U8</f>
        <v>0</v>
      </c>
      <c r="Z8" s="11"/>
      <c r="AA8" s="11"/>
      <c r="AB8" s="11"/>
      <c r="AC8" s="11"/>
      <c r="AD8" s="12">
        <f t="shared" si="0"/>
        <v>0</v>
      </c>
      <c r="AE8" s="12">
        <f t="shared" si="1"/>
        <v>0</v>
      </c>
      <c r="AF8" s="11" t="s">
        <v>30</v>
      </c>
      <c r="AG8" s="11">
        <v>1</v>
      </c>
      <c r="AH8" s="11">
        <v>8</v>
      </c>
      <c r="AI8" s="11"/>
      <c r="AJ8" s="12">
        <f t="shared" ref="AJ8:AJ30" si="34">4000*AH8+5600*AI8</f>
        <v>32000</v>
      </c>
      <c r="AK8" s="12">
        <f t="shared" ref="AK8:AK30" si="35">AJ8*AG8</f>
        <v>32000</v>
      </c>
      <c r="AL8" s="11" t="s">
        <v>31</v>
      </c>
      <c r="AM8" s="11">
        <v>2</v>
      </c>
      <c r="AN8" s="11">
        <v>7</v>
      </c>
      <c r="AO8" s="11"/>
      <c r="AP8" s="12">
        <f t="shared" ref="AP8:AP30" si="36">4000*AN8+5600*AO8</f>
        <v>28000</v>
      </c>
      <c r="AQ8" s="12">
        <f t="shared" ref="AQ8:AQ30" si="37">AP8*AM8</f>
        <v>56000</v>
      </c>
      <c r="AR8" s="11"/>
      <c r="AS8" s="11"/>
      <c r="AT8" s="11"/>
      <c r="AU8" s="11"/>
      <c r="AV8" s="12">
        <f t="shared" ref="AV8:AV30" si="38">4000*AT8+5600*AU8</f>
        <v>0</v>
      </c>
      <c r="AW8" s="12">
        <f t="shared" ref="AW8:AW30" si="39">AV8*AS8</f>
        <v>0</v>
      </c>
      <c r="AX8" s="11">
        <f t="shared" ref="AX8:AX30" si="40">AS8+AM8+AG8+U8+O8+I8+C8</f>
        <v>37</v>
      </c>
      <c r="AY8" s="11">
        <v>0.03</v>
      </c>
      <c r="AZ8" s="12">
        <f t="shared" ref="AZ8:AZ30" si="41">(AW8+AQ8+AK8+Y8+S8+M8+G8)*AY8</f>
        <v>27840</v>
      </c>
      <c r="BA8" s="12">
        <f t="shared" ref="BA8:BA30" si="42">AW8+AQ8+AK8+Y8+S8+M8+G8+AZ8</f>
        <v>955840</v>
      </c>
      <c r="BB8" s="12">
        <f t="shared" si="22"/>
        <v>95584</v>
      </c>
      <c r="BC8" s="12">
        <f t="shared" ref="BC8:BC30" si="43">BA8+BB8</f>
        <v>1051424</v>
      </c>
    </row>
    <row r="9" spans="1:55" x14ac:dyDescent="0.45">
      <c r="A9" s="1" t="s">
        <v>221</v>
      </c>
      <c r="B9" s="1" t="s">
        <v>163</v>
      </c>
      <c r="C9" s="1">
        <v>16</v>
      </c>
      <c r="D9" s="1">
        <v>8</v>
      </c>
      <c r="E9" s="1"/>
      <c r="F9" s="5">
        <f t="shared" si="26"/>
        <v>28000</v>
      </c>
      <c r="G9" s="5">
        <f t="shared" si="27"/>
        <v>448000</v>
      </c>
      <c r="H9" s="1"/>
      <c r="I9" s="1"/>
      <c r="J9" s="1"/>
      <c r="K9" s="1"/>
      <c r="L9" s="5">
        <f t="shared" si="28"/>
        <v>0</v>
      </c>
      <c r="M9" s="5">
        <f t="shared" si="29"/>
        <v>0</v>
      </c>
      <c r="N9" s="1"/>
      <c r="O9" s="1"/>
      <c r="P9" s="1"/>
      <c r="Q9" s="1"/>
      <c r="R9" s="5">
        <f t="shared" si="30"/>
        <v>0</v>
      </c>
      <c r="S9" s="5">
        <f t="shared" si="31"/>
        <v>0</v>
      </c>
      <c r="T9" s="1"/>
      <c r="U9" s="1"/>
      <c r="V9" s="1"/>
      <c r="W9" s="1"/>
      <c r="X9" s="5">
        <f t="shared" si="32"/>
        <v>0</v>
      </c>
      <c r="Y9" s="5">
        <f t="shared" si="33"/>
        <v>0</v>
      </c>
      <c r="Z9" s="1"/>
      <c r="AA9" s="1"/>
      <c r="AB9" s="1"/>
      <c r="AC9" s="1"/>
      <c r="AD9" s="5">
        <f t="shared" si="0"/>
        <v>0</v>
      </c>
      <c r="AE9" s="5">
        <f t="shared" si="1"/>
        <v>0</v>
      </c>
      <c r="AF9" s="1" t="s">
        <v>34</v>
      </c>
      <c r="AG9" s="1">
        <v>1</v>
      </c>
      <c r="AH9" s="1">
        <v>8</v>
      </c>
      <c r="AI9" s="1"/>
      <c r="AJ9" s="5">
        <f t="shared" si="34"/>
        <v>32000</v>
      </c>
      <c r="AK9" s="5">
        <f t="shared" si="35"/>
        <v>32000</v>
      </c>
      <c r="AL9" s="1"/>
      <c r="AM9" s="1"/>
      <c r="AN9" s="1"/>
      <c r="AO9" s="1"/>
      <c r="AP9" s="5">
        <f t="shared" si="36"/>
        <v>0</v>
      </c>
      <c r="AQ9" s="5">
        <f t="shared" si="37"/>
        <v>0</v>
      </c>
      <c r="AR9" s="1"/>
      <c r="AS9" s="1"/>
      <c r="AT9" s="1"/>
      <c r="AU9" s="1"/>
      <c r="AV9" s="5">
        <f t="shared" si="38"/>
        <v>0</v>
      </c>
      <c r="AW9" s="5">
        <f t="shared" si="39"/>
        <v>0</v>
      </c>
      <c r="AX9" s="1">
        <f t="shared" si="40"/>
        <v>17</v>
      </c>
      <c r="AY9" s="1">
        <v>0.05</v>
      </c>
      <c r="AZ9" s="5">
        <f t="shared" si="41"/>
        <v>24000</v>
      </c>
      <c r="BA9" s="5">
        <f t="shared" si="42"/>
        <v>504000</v>
      </c>
      <c r="BB9" s="5">
        <f t="shared" si="22"/>
        <v>50400</v>
      </c>
      <c r="BC9" s="5">
        <f t="shared" si="43"/>
        <v>554400</v>
      </c>
    </row>
    <row r="10" spans="1:55" x14ac:dyDescent="0.45">
      <c r="A10" s="11" t="s">
        <v>41</v>
      </c>
      <c r="B10" s="11" t="s">
        <v>42</v>
      </c>
      <c r="C10" s="11">
        <v>17</v>
      </c>
      <c r="D10" s="11">
        <v>7</v>
      </c>
      <c r="E10" s="11"/>
      <c r="F10" s="12">
        <f t="shared" si="26"/>
        <v>24500</v>
      </c>
      <c r="G10" s="12">
        <f t="shared" si="27"/>
        <v>416500</v>
      </c>
      <c r="H10" s="11" t="s">
        <v>12</v>
      </c>
      <c r="I10" s="11">
        <v>6</v>
      </c>
      <c r="J10" s="11">
        <v>7</v>
      </c>
      <c r="K10" s="11">
        <v>1</v>
      </c>
      <c r="L10" s="12">
        <f t="shared" si="28"/>
        <v>29400</v>
      </c>
      <c r="M10" s="12">
        <f t="shared" si="29"/>
        <v>176400</v>
      </c>
      <c r="N10" s="11" t="s">
        <v>43</v>
      </c>
      <c r="O10" s="11">
        <v>12</v>
      </c>
      <c r="P10" s="11">
        <v>7</v>
      </c>
      <c r="Q10" s="11">
        <v>0.5</v>
      </c>
      <c r="R10" s="12">
        <f t="shared" si="30"/>
        <v>26950</v>
      </c>
      <c r="S10" s="12">
        <f t="shared" si="31"/>
        <v>323400</v>
      </c>
      <c r="T10" s="11"/>
      <c r="U10" s="11"/>
      <c r="V10" s="11"/>
      <c r="W10" s="11"/>
      <c r="X10" s="12">
        <f t="shared" si="32"/>
        <v>0</v>
      </c>
      <c r="Y10" s="12">
        <f t="shared" si="33"/>
        <v>0</v>
      </c>
      <c r="Z10" s="11"/>
      <c r="AA10" s="11"/>
      <c r="AB10" s="11"/>
      <c r="AC10" s="11"/>
      <c r="AD10" s="12">
        <f t="shared" si="0"/>
        <v>0</v>
      </c>
      <c r="AE10" s="12">
        <f t="shared" si="1"/>
        <v>0</v>
      </c>
      <c r="AF10" s="11" t="s">
        <v>31</v>
      </c>
      <c r="AG10" s="11">
        <v>3</v>
      </c>
      <c r="AH10" s="11">
        <v>7</v>
      </c>
      <c r="AI10" s="11"/>
      <c r="AJ10" s="12">
        <f t="shared" si="34"/>
        <v>28000</v>
      </c>
      <c r="AK10" s="12">
        <f t="shared" si="35"/>
        <v>84000</v>
      </c>
      <c r="AL10" s="11" t="s">
        <v>16</v>
      </c>
      <c r="AM10" s="11">
        <v>2</v>
      </c>
      <c r="AN10" s="11">
        <v>7</v>
      </c>
      <c r="AO10" s="11">
        <v>1</v>
      </c>
      <c r="AP10" s="12">
        <f t="shared" si="36"/>
        <v>33600</v>
      </c>
      <c r="AQ10" s="12">
        <f t="shared" si="37"/>
        <v>67200</v>
      </c>
      <c r="AR10" s="11"/>
      <c r="AS10" s="11"/>
      <c r="AT10" s="11"/>
      <c r="AU10" s="11"/>
      <c r="AV10" s="12">
        <f t="shared" si="38"/>
        <v>0</v>
      </c>
      <c r="AW10" s="12">
        <f t="shared" si="39"/>
        <v>0</v>
      </c>
      <c r="AX10" s="11">
        <f t="shared" si="40"/>
        <v>40</v>
      </c>
      <c r="AY10" s="11">
        <v>7.0000000000000007E-2</v>
      </c>
      <c r="AZ10" s="12">
        <f t="shared" si="41"/>
        <v>74725</v>
      </c>
      <c r="BA10" s="12">
        <f t="shared" si="42"/>
        <v>1142225</v>
      </c>
      <c r="BB10" s="12">
        <f t="shared" si="22"/>
        <v>114222.5</v>
      </c>
      <c r="BC10" s="12">
        <f t="shared" si="43"/>
        <v>1256447.5</v>
      </c>
    </row>
    <row r="11" spans="1:55" x14ac:dyDescent="0.45">
      <c r="A11" s="1" t="s">
        <v>46</v>
      </c>
      <c r="B11" s="1" t="s">
        <v>12</v>
      </c>
      <c r="C11" s="1">
        <v>10</v>
      </c>
      <c r="D11" s="1">
        <v>7</v>
      </c>
      <c r="E11" s="1">
        <v>1</v>
      </c>
      <c r="F11" s="5">
        <f t="shared" si="26"/>
        <v>29400</v>
      </c>
      <c r="G11" s="5">
        <f t="shared" si="27"/>
        <v>294000</v>
      </c>
      <c r="H11" s="1" t="s">
        <v>116</v>
      </c>
      <c r="I11" s="1">
        <v>4</v>
      </c>
      <c r="J11" s="1">
        <v>8</v>
      </c>
      <c r="K11" s="1"/>
      <c r="L11" s="5">
        <f t="shared" si="28"/>
        <v>28000</v>
      </c>
      <c r="M11" s="5">
        <f t="shared" si="29"/>
        <v>112000</v>
      </c>
      <c r="N11" s="1"/>
      <c r="O11" s="1"/>
      <c r="P11" s="1"/>
      <c r="Q11" s="1"/>
      <c r="R11" s="5">
        <f t="shared" si="30"/>
        <v>0</v>
      </c>
      <c r="S11" s="5">
        <f t="shared" si="31"/>
        <v>0</v>
      </c>
      <c r="T11" s="1"/>
      <c r="U11" s="1"/>
      <c r="V11" s="1"/>
      <c r="W11" s="1"/>
      <c r="X11" s="5">
        <f t="shared" si="32"/>
        <v>0</v>
      </c>
      <c r="Y11" s="5">
        <f t="shared" si="33"/>
        <v>0</v>
      </c>
      <c r="Z11" s="1"/>
      <c r="AA11" s="1"/>
      <c r="AB11" s="1"/>
      <c r="AC11" s="1"/>
      <c r="AD11" s="5">
        <f t="shared" si="0"/>
        <v>0</v>
      </c>
      <c r="AE11" s="5">
        <f t="shared" si="1"/>
        <v>0</v>
      </c>
      <c r="AF11" s="1" t="s">
        <v>16</v>
      </c>
      <c r="AG11" s="1">
        <v>3</v>
      </c>
      <c r="AH11" s="1">
        <v>7</v>
      </c>
      <c r="AI11" s="1">
        <v>1</v>
      </c>
      <c r="AJ11" s="5">
        <f t="shared" si="34"/>
        <v>33600</v>
      </c>
      <c r="AK11" s="5">
        <f t="shared" si="35"/>
        <v>100800</v>
      </c>
      <c r="AL11" s="1"/>
      <c r="AM11" s="1"/>
      <c r="AN11" s="1"/>
      <c r="AO11" s="1"/>
      <c r="AP11" s="5">
        <f t="shared" si="36"/>
        <v>0</v>
      </c>
      <c r="AQ11" s="5">
        <f t="shared" si="37"/>
        <v>0</v>
      </c>
      <c r="AR11" s="1"/>
      <c r="AS11" s="1"/>
      <c r="AT11" s="1"/>
      <c r="AU11" s="1"/>
      <c r="AV11" s="5">
        <f t="shared" si="38"/>
        <v>0</v>
      </c>
      <c r="AW11" s="5">
        <f t="shared" si="39"/>
        <v>0</v>
      </c>
      <c r="AX11" s="1">
        <f t="shared" si="40"/>
        <v>17</v>
      </c>
      <c r="AY11" s="1">
        <v>0.03</v>
      </c>
      <c r="AZ11" s="5">
        <f>(AW11+AQ11+AE11+AK11+Y11+S11+M11+G11)*AY11</f>
        <v>15204</v>
      </c>
      <c r="BA11" s="5">
        <f>AW11+AQ11+AE11+AK11+Y11+S11+M11+G11+AZ11</f>
        <v>522004</v>
      </c>
      <c r="BB11" s="5">
        <f t="shared" si="22"/>
        <v>52200.4</v>
      </c>
      <c r="BC11" s="5">
        <f t="shared" si="43"/>
        <v>574204.4</v>
      </c>
    </row>
    <row r="12" spans="1:55" x14ac:dyDescent="0.45">
      <c r="A12" s="11" t="s">
        <v>164</v>
      </c>
      <c r="B12" s="11" t="s">
        <v>76</v>
      </c>
      <c r="C12" s="11">
        <v>25</v>
      </c>
      <c r="D12" s="11">
        <v>7</v>
      </c>
      <c r="E12" s="11"/>
      <c r="F12" s="12">
        <f t="shared" si="26"/>
        <v>24500</v>
      </c>
      <c r="G12" s="12">
        <f t="shared" si="27"/>
        <v>612500</v>
      </c>
      <c r="H12" s="11"/>
      <c r="I12" s="11"/>
      <c r="J12" s="11"/>
      <c r="K12" s="11"/>
      <c r="L12" s="12">
        <f t="shared" si="28"/>
        <v>0</v>
      </c>
      <c r="M12" s="12">
        <f t="shared" si="29"/>
        <v>0</v>
      </c>
      <c r="N12" s="11"/>
      <c r="O12" s="11"/>
      <c r="P12" s="11"/>
      <c r="Q12" s="11"/>
      <c r="R12" s="12">
        <f t="shared" si="30"/>
        <v>0</v>
      </c>
      <c r="S12" s="12">
        <f t="shared" si="31"/>
        <v>0</v>
      </c>
      <c r="T12" s="11"/>
      <c r="U12" s="11"/>
      <c r="V12" s="11"/>
      <c r="W12" s="11"/>
      <c r="X12" s="12">
        <f t="shared" si="32"/>
        <v>0</v>
      </c>
      <c r="Y12" s="12">
        <f t="shared" si="33"/>
        <v>0</v>
      </c>
      <c r="Z12" s="11"/>
      <c r="AA12" s="11"/>
      <c r="AB12" s="11"/>
      <c r="AC12" s="11"/>
      <c r="AD12" s="12">
        <f t="shared" si="0"/>
        <v>0</v>
      </c>
      <c r="AE12" s="12">
        <f t="shared" si="1"/>
        <v>0</v>
      </c>
      <c r="AF12" s="11" t="s">
        <v>31</v>
      </c>
      <c r="AG12" s="11">
        <v>3</v>
      </c>
      <c r="AH12" s="11">
        <v>7</v>
      </c>
      <c r="AI12" s="11"/>
      <c r="AJ12" s="12">
        <f t="shared" si="34"/>
        <v>28000</v>
      </c>
      <c r="AK12" s="12">
        <f t="shared" si="35"/>
        <v>84000</v>
      </c>
      <c r="AL12" s="11"/>
      <c r="AM12" s="11"/>
      <c r="AN12" s="11"/>
      <c r="AO12" s="11"/>
      <c r="AP12" s="12">
        <f t="shared" si="36"/>
        <v>0</v>
      </c>
      <c r="AQ12" s="12">
        <f t="shared" si="37"/>
        <v>0</v>
      </c>
      <c r="AR12" s="11"/>
      <c r="AS12" s="11"/>
      <c r="AT12" s="11"/>
      <c r="AU12" s="11"/>
      <c r="AV12" s="12">
        <f t="shared" si="38"/>
        <v>0</v>
      </c>
      <c r="AW12" s="12">
        <f t="shared" si="39"/>
        <v>0</v>
      </c>
      <c r="AX12" s="11">
        <f t="shared" si="40"/>
        <v>28</v>
      </c>
      <c r="AY12" s="11">
        <v>0.05</v>
      </c>
      <c r="AZ12" s="12">
        <f t="shared" si="41"/>
        <v>34825</v>
      </c>
      <c r="BA12" s="12">
        <f t="shared" si="42"/>
        <v>731325</v>
      </c>
      <c r="BB12" s="12">
        <f t="shared" si="22"/>
        <v>73132.5</v>
      </c>
      <c r="BC12" s="12">
        <f t="shared" si="43"/>
        <v>804457.5</v>
      </c>
    </row>
    <row r="13" spans="1:55" x14ac:dyDescent="0.45">
      <c r="A13" s="1" t="s">
        <v>165</v>
      </c>
      <c r="B13" s="1" t="s">
        <v>12</v>
      </c>
      <c r="C13" s="1">
        <v>22</v>
      </c>
      <c r="D13" s="1">
        <v>7</v>
      </c>
      <c r="E13" s="1">
        <v>1</v>
      </c>
      <c r="F13" s="5">
        <f t="shared" si="26"/>
        <v>29400</v>
      </c>
      <c r="G13" s="5">
        <f t="shared" si="27"/>
        <v>646800</v>
      </c>
      <c r="H13" s="1" t="s">
        <v>48</v>
      </c>
      <c r="I13" s="1">
        <v>1</v>
      </c>
      <c r="J13" s="1">
        <v>5</v>
      </c>
      <c r="K13" s="1">
        <v>1</v>
      </c>
      <c r="L13" s="5">
        <f t="shared" si="28"/>
        <v>22400</v>
      </c>
      <c r="M13" s="5">
        <f t="shared" si="29"/>
        <v>22400</v>
      </c>
      <c r="N13" s="1"/>
      <c r="O13" s="1"/>
      <c r="P13" s="1"/>
      <c r="Q13" s="1"/>
      <c r="R13" s="5">
        <f t="shared" si="30"/>
        <v>0</v>
      </c>
      <c r="S13" s="5">
        <f t="shared" si="31"/>
        <v>0</v>
      </c>
      <c r="T13" s="1"/>
      <c r="U13" s="1"/>
      <c r="V13" s="1"/>
      <c r="W13" s="1"/>
      <c r="X13" s="5">
        <f t="shared" si="32"/>
        <v>0</v>
      </c>
      <c r="Y13" s="5">
        <f t="shared" si="33"/>
        <v>0</v>
      </c>
      <c r="Z13" s="1"/>
      <c r="AA13" s="1"/>
      <c r="AB13" s="1"/>
      <c r="AC13" s="1"/>
      <c r="AD13" s="5">
        <f t="shared" si="0"/>
        <v>0</v>
      </c>
      <c r="AE13" s="5">
        <f t="shared" si="1"/>
        <v>0</v>
      </c>
      <c r="AF13" s="1" t="s">
        <v>16</v>
      </c>
      <c r="AG13" s="1">
        <v>2</v>
      </c>
      <c r="AH13" s="1">
        <v>7</v>
      </c>
      <c r="AI13" s="1">
        <v>1</v>
      </c>
      <c r="AJ13" s="5">
        <f t="shared" si="34"/>
        <v>33600</v>
      </c>
      <c r="AK13" s="5">
        <f t="shared" si="35"/>
        <v>67200</v>
      </c>
      <c r="AL13" s="1" t="s">
        <v>49</v>
      </c>
      <c r="AM13" s="1">
        <v>1</v>
      </c>
      <c r="AN13" s="1">
        <v>5</v>
      </c>
      <c r="AO13" s="1">
        <v>1</v>
      </c>
      <c r="AP13" s="5">
        <f t="shared" si="36"/>
        <v>25600</v>
      </c>
      <c r="AQ13" s="5">
        <f t="shared" si="37"/>
        <v>25600</v>
      </c>
      <c r="AR13" s="1"/>
      <c r="AS13" s="1"/>
      <c r="AT13" s="1"/>
      <c r="AU13" s="1"/>
      <c r="AV13" s="5">
        <f t="shared" si="38"/>
        <v>0</v>
      </c>
      <c r="AW13" s="5">
        <f t="shared" si="39"/>
        <v>0</v>
      </c>
      <c r="AX13" s="1">
        <f t="shared" si="40"/>
        <v>26</v>
      </c>
      <c r="AY13" s="1">
        <v>0.03</v>
      </c>
      <c r="AZ13" s="5">
        <f t="shared" si="41"/>
        <v>22860</v>
      </c>
      <c r="BA13" s="5">
        <f t="shared" si="42"/>
        <v>784860</v>
      </c>
      <c r="BB13" s="5">
        <f t="shared" si="22"/>
        <v>78486</v>
      </c>
      <c r="BC13" s="5">
        <f t="shared" si="43"/>
        <v>863346</v>
      </c>
    </row>
    <row r="14" spans="1:55" x14ac:dyDescent="0.45">
      <c r="A14" s="11" t="s">
        <v>166</v>
      </c>
      <c r="B14" s="11" t="s">
        <v>161</v>
      </c>
      <c r="C14" s="11">
        <v>9</v>
      </c>
      <c r="D14" s="11">
        <v>7</v>
      </c>
      <c r="E14" s="11">
        <v>1</v>
      </c>
      <c r="F14" s="12">
        <f t="shared" si="26"/>
        <v>29400</v>
      </c>
      <c r="G14" s="12">
        <f t="shared" si="27"/>
        <v>264600</v>
      </c>
      <c r="H14" s="11"/>
      <c r="I14" s="11"/>
      <c r="J14" s="11"/>
      <c r="K14" s="11"/>
      <c r="L14" s="12">
        <f t="shared" si="28"/>
        <v>0</v>
      </c>
      <c r="M14" s="12">
        <f t="shared" si="29"/>
        <v>0</v>
      </c>
      <c r="N14" s="11"/>
      <c r="O14" s="11"/>
      <c r="P14" s="11"/>
      <c r="Q14" s="11"/>
      <c r="R14" s="12">
        <f t="shared" si="30"/>
        <v>0</v>
      </c>
      <c r="S14" s="12">
        <f t="shared" si="31"/>
        <v>0</v>
      </c>
      <c r="T14" s="11"/>
      <c r="U14" s="11"/>
      <c r="V14" s="11"/>
      <c r="W14" s="11"/>
      <c r="X14" s="12">
        <f t="shared" si="32"/>
        <v>0</v>
      </c>
      <c r="Y14" s="12">
        <f t="shared" si="33"/>
        <v>0</v>
      </c>
      <c r="Z14" s="11"/>
      <c r="AA14" s="11"/>
      <c r="AB14" s="11"/>
      <c r="AC14" s="11"/>
      <c r="AD14" s="12">
        <f t="shared" si="0"/>
        <v>0</v>
      </c>
      <c r="AE14" s="12">
        <f t="shared" si="1"/>
        <v>0</v>
      </c>
      <c r="AF14" s="11" t="s">
        <v>16</v>
      </c>
      <c r="AG14" s="11">
        <v>1</v>
      </c>
      <c r="AH14" s="11">
        <v>7</v>
      </c>
      <c r="AI14" s="11">
        <v>1</v>
      </c>
      <c r="AJ14" s="12">
        <f t="shared" si="34"/>
        <v>33600</v>
      </c>
      <c r="AK14" s="12">
        <f t="shared" si="35"/>
        <v>33600</v>
      </c>
      <c r="AL14" s="11"/>
      <c r="AM14" s="11"/>
      <c r="AN14" s="11"/>
      <c r="AO14" s="11"/>
      <c r="AP14" s="12">
        <f t="shared" si="36"/>
        <v>0</v>
      </c>
      <c r="AQ14" s="12">
        <f t="shared" si="37"/>
        <v>0</v>
      </c>
      <c r="AR14" s="11"/>
      <c r="AS14" s="11"/>
      <c r="AT14" s="11"/>
      <c r="AU14" s="11"/>
      <c r="AV14" s="12">
        <f t="shared" si="38"/>
        <v>0</v>
      </c>
      <c r="AW14" s="12">
        <f t="shared" si="39"/>
        <v>0</v>
      </c>
      <c r="AX14" s="11">
        <f t="shared" si="40"/>
        <v>10</v>
      </c>
      <c r="AY14" s="11">
        <v>0.03</v>
      </c>
      <c r="AZ14" s="12">
        <f t="shared" si="41"/>
        <v>8946</v>
      </c>
      <c r="BA14" s="12">
        <f t="shared" si="42"/>
        <v>307146</v>
      </c>
      <c r="BB14" s="12">
        <f t="shared" si="22"/>
        <v>30714.600000000002</v>
      </c>
      <c r="BC14" s="12">
        <f t="shared" si="43"/>
        <v>337860.6</v>
      </c>
    </row>
    <row r="15" spans="1:55" x14ac:dyDescent="0.45">
      <c r="A15" s="1" t="s">
        <v>167</v>
      </c>
      <c r="B15" s="1" t="s">
        <v>12</v>
      </c>
      <c r="C15" s="1">
        <v>1</v>
      </c>
      <c r="D15" s="1">
        <v>7</v>
      </c>
      <c r="E15" s="1">
        <v>1</v>
      </c>
      <c r="F15" s="5">
        <f t="shared" si="26"/>
        <v>29400</v>
      </c>
      <c r="G15" s="5">
        <f t="shared" si="27"/>
        <v>29400</v>
      </c>
      <c r="H15" s="1" t="s">
        <v>28</v>
      </c>
      <c r="I15" s="1">
        <v>11</v>
      </c>
      <c r="J15" s="1">
        <v>8</v>
      </c>
      <c r="K15" s="1"/>
      <c r="L15" s="5">
        <f t="shared" si="28"/>
        <v>28000</v>
      </c>
      <c r="M15" s="5">
        <f t="shared" si="29"/>
        <v>308000</v>
      </c>
      <c r="N15" s="1"/>
      <c r="O15" s="1"/>
      <c r="P15" s="1"/>
      <c r="Q15" s="1"/>
      <c r="R15" s="5">
        <f t="shared" si="30"/>
        <v>0</v>
      </c>
      <c r="S15" s="5">
        <f t="shared" si="31"/>
        <v>0</v>
      </c>
      <c r="T15" s="1"/>
      <c r="U15" s="1"/>
      <c r="V15" s="1"/>
      <c r="W15" s="1"/>
      <c r="X15" s="5">
        <f t="shared" si="32"/>
        <v>0</v>
      </c>
      <c r="Y15" s="5">
        <f t="shared" si="33"/>
        <v>0</v>
      </c>
      <c r="Z15" s="1"/>
      <c r="AA15" s="1"/>
      <c r="AB15" s="1"/>
      <c r="AC15" s="1"/>
      <c r="AD15" s="5">
        <f t="shared" si="0"/>
        <v>0</v>
      </c>
      <c r="AE15" s="5">
        <f t="shared" si="1"/>
        <v>0</v>
      </c>
      <c r="AF15" s="1" t="s">
        <v>30</v>
      </c>
      <c r="AG15" s="1">
        <v>1</v>
      </c>
      <c r="AH15" s="1">
        <v>8</v>
      </c>
      <c r="AI15" s="1"/>
      <c r="AJ15" s="5">
        <f t="shared" si="34"/>
        <v>32000</v>
      </c>
      <c r="AK15" s="5">
        <f t="shared" si="35"/>
        <v>32000</v>
      </c>
      <c r="AL15" s="1"/>
      <c r="AM15" s="1"/>
      <c r="AN15" s="1"/>
      <c r="AO15" s="1"/>
      <c r="AP15" s="5">
        <f t="shared" si="36"/>
        <v>0</v>
      </c>
      <c r="AQ15" s="5">
        <f t="shared" si="37"/>
        <v>0</v>
      </c>
      <c r="AR15" s="1"/>
      <c r="AS15" s="1"/>
      <c r="AT15" s="1"/>
      <c r="AU15" s="1"/>
      <c r="AV15" s="5">
        <f t="shared" si="38"/>
        <v>0</v>
      </c>
      <c r="AW15" s="5">
        <f t="shared" si="39"/>
        <v>0</v>
      </c>
      <c r="AX15" s="1">
        <f t="shared" si="40"/>
        <v>13</v>
      </c>
      <c r="AY15" s="1">
        <v>0.04</v>
      </c>
      <c r="AZ15" s="5">
        <f t="shared" si="41"/>
        <v>14776</v>
      </c>
      <c r="BA15" s="5">
        <f t="shared" si="42"/>
        <v>384176</v>
      </c>
      <c r="BB15" s="5">
        <f t="shared" si="22"/>
        <v>38417.599999999999</v>
      </c>
      <c r="BC15" s="5">
        <f t="shared" si="43"/>
        <v>422593.6</v>
      </c>
    </row>
    <row r="16" spans="1:55" x14ac:dyDescent="0.45">
      <c r="A16" s="11" t="s">
        <v>168</v>
      </c>
      <c r="B16" s="11" t="s">
        <v>161</v>
      </c>
      <c r="C16" s="11">
        <v>39</v>
      </c>
      <c r="D16" s="11">
        <v>7</v>
      </c>
      <c r="E16" s="11">
        <v>1</v>
      </c>
      <c r="F16" s="12">
        <f t="shared" si="26"/>
        <v>29400</v>
      </c>
      <c r="G16" s="12">
        <f t="shared" si="27"/>
        <v>1146600</v>
      </c>
      <c r="H16" s="11"/>
      <c r="I16" s="11"/>
      <c r="J16" s="11"/>
      <c r="K16" s="11"/>
      <c r="L16" s="12">
        <f t="shared" si="28"/>
        <v>0</v>
      </c>
      <c r="M16" s="12">
        <f t="shared" si="29"/>
        <v>0</v>
      </c>
      <c r="N16" s="11"/>
      <c r="O16" s="11"/>
      <c r="P16" s="11"/>
      <c r="Q16" s="11"/>
      <c r="R16" s="12">
        <f t="shared" si="30"/>
        <v>0</v>
      </c>
      <c r="S16" s="12">
        <f t="shared" si="31"/>
        <v>0</v>
      </c>
      <c r="T16" s="11"/>
      <c r="U16" s="11"/>
      <c r="V16" s="11"/>
      <c r="W16" s="11"/>
      <c r="X16" s="12">
        <f t="shared" si="32"/>
        <v>0</v>
      </c>
      <c r="Y16" s="12">
        <f t="shared" si="33"/>
        <v>0</v>
      </c>
      <c r="Z16" s="11"/>
      <c r="AA16" s="11"/>
      <c r="AB16" s="11"/>
      <c r="AC16" s="11"/>
      <c r="AD16" s="12">
        <f t="shared" si="0"/>
        <v>0</v>
      </c>
      <c r="AE16" s="12">
        <f t="shared" si="1"/>
        <v>0</v>
      </c>
      <c r="AF16" s="11" t="s">
        <v>16</v>
      </c>
      <c r="AG16" s="11">
        <v>4</v>
      </c>
      <c r="AH16" s="11">
        <v>7</v>
      </c>
      <c r="AI16" s="11">
        <v>1</v>
      </c>
      <c r="AJ16" s="12">
        <f t="shared" si="34"/>
        <v>33600</v>
      </c>
      <c r="AK16" s="12">
        <f t="shared" si="35"/>
        <v>134400</v>
      </c>
      <c r="AL16" s="11"/>
      <c r="AM16" s="11"/>
      <c r="AN16" s="11"/>
      <c r="AO16" s="11"/>
      <c r="AP16" s="12">
        <f t="shared" si="36"/>
        <v>0</v>
      </c>
      <c r="AQ16" s="12">
        <f t="shared" si="37"/>
        <v>0</v>
      </c>
      <c r="AR16" s="11"/>
      <c r="AS16" s="11"/>
      <c r="AT16" s="11"/>
      <c r="AU16" s="11"/>
      <c r="AV16" s="12">
        <f t="shared" si="38"/>
        <v>0</v>
      </c>
      <c r="AW16" s="12">
        <f t="shared" si="39"/>
        <v>0</v>
      </c>
      <c r="AX16" s="11">
        <f t="shared" si="40"/>
        <v>43</v>
      </c>
      <c r="AY16" s="11">
        <v>0.05</v>
      </c>
      <c r="AZ16" s="12">
        <f t="shared" si="41"/>
        <v>64050</v>
      </c>
      <c r="BA16" s="12">
        <f t="shared" si="42"/>
        <v>1345050</v>
      </c>
      <c r="BB16" s="12">
        <f t="shared" si="22"/>
        <v>134505</v>
      </c>
      <c r="BC16" s="12">
        <f t="shared" si="43"/>
        <v>1479555</v>
      </c>
    </row>
    <row r="17" spans="1:55" x14ac:dyDescent="0.45">
      <c r="A17" s="1" t="s">
        <v>55</v>
      </c>
      <c r="B17" s="1" t="s">
        <v>12</v>
      </c>
      <c r="C17" s="1">
        <v>1</v>
      </c>
      <c r="D17" s="1">
        <v>7</v>
      </c>
      <c r="E17" s="1">
        <v>1</v>
      </c>
      <c r="F17" s="5">
        <f t="shared" si="26"/>
        <v>29400</v>
      </c>
      <c r="G17" s="5">
        <f t="shared" si="27"/>
        <v>29400</v>
      </c>
      <c r="H17" s="1" t="s">
        <v>13</v>
      </c>
      <c r="I17" s="1">
        <v>7</v>
      </c>
      <c r="J17" s="1">
        <v>7</v>
      </c>
      <c r="K17" s="1">
        <v>2</v>
      </c>
      <c r="L17" s="5">
        <f t="shared" si="28"/>
        <v>34300</v>
      </c>
      <c r="M17" s="5">
        <f t="shared" si="29"/>
        <v>240100</v>
      </c>
      <c r="N17" s="1"/>
      <c r="O17" s="1"/>
      <c r="P17" s="1"/>
      <c r="Q17" s="1"/>
      <c r="R17" s="5">
        <f t="shared" si="30"/>
        <v>0</v>
      </c>
      <c r="S17" s="5">
        <f t="shared" si="31"/>
        <v>0</v>
      </c>
      <c r="T17" s="1"/>
      <c r="U17" s="1"/>
      <c r="V17" s="1"/>
      <c r="W17" s="1"/>
      <c r="X17" s="5">
        <f t="shared" si="32"/>
        <v>0</v>
      </c>
      <c r="Y17" s="5">
        <f t="shared" si="33"/>
        <v>0</v>
      </c>
      <c r="Z17" s="1"/>
      <c r="AA17" s="1"/>
      <c r="AB17" s="1"/>
      <c r="AC17" s="1"/>
      <c r="AD17" s="5">
        <f t="shared" si="0"/>
        <v>0</v>
      </c>
      <c r="AE17" s="5">
        <f t="shared" si="1"/>
        <v>0</v>
      </c>
      <c r="AF17" s="1" t="s">
        <v>16</v>
      </c>
      <c r="AG17" s="1">
        <v>1</v>
      </c>
      <c r="AH17" s="1">
        <v>7</v>
      </c>
      <c r="AI17" s="1">
        <v>1</v>
      </c>
      <c r="AJ17" s="5">
        <f t="shared" si="34"/>
        <v>33600</v>
      </c>
      <c r="AK17" s="5">
        <f t="shared" si="35"/>
        <v>33600</v>
      </c>
      <c r="AL17" s="1" t="s">
        <v>17</v>
      </c>
      <c r="AM17" s="1">
        <v>1</v>
      </c>
      <c r="AN17" s="1">
        <v>7</v>
      </c>
      <c r="AO17" s="1">
        <v>2</v>
      </c>
      <c r="AP17" s="5">
        <f t="shared" si="36"/>
        <v>39200</v>
      </c>
      <c r="AQ17" s="5">
        <f t="shared" si="37"/>
        <v>39200</v>
      </c>
      <c r="AR17" s="1"/>
      <c r="AS17" s="1"/>
      <c r="AT17" s="1"/>
      <c r="AU17" s="1"/>
      <c r="AV17" s="5">
        <f t="shared" si="38"/>
        <v>0</v>
      </c>
      <c r="AW17" s="5">
        <f t="shared" si="39"/>
        <v>0</v>
      </c>
      <c r="AX17" s="1">
        <f t="shared" si="40"/>
        <v>10</v>
      </c>
      <c r="AY17" s="1">
        <v>7.0000000000000007E-2</v>
      </c>
      <c r="AZ17" s="5">
        <f t="shared" si="41"/>
        <v>23961.000000000004</v>
      </c>
      <c r="BA17" s="5">
        <f t="shared" si="42"/>
        <v>366261</v>
      </c>
      <c r="BB17" s="5">
        <f t="shared" si="22"/>
        <v>36626.1</v>
      </c>
      <c r="BC17" s="5">
        <f t="shared" si="43"/>
        <v>402887.1</v>
      </c>
    </row>
    <row r="18" spans="1:55" x14ac:dyDescent="0.45">
      <c r="A18" s="11" t="s">
        <v>169</v>
      </c>
      <c r="B18" s="11" t="s">
        <v>13</v>
      </c>
      <c r="C18" s="11">
        <v>2</v>
      </c>
      <c r="D18" s="11">
        <v>7</v>
      </c>
      <c r="E18" s="11">
        <v>2</v>
      </c>
      <c r="F18" s="12">
        <f t="shared" si="26"/>
        <v>34300</v>
      </c>
      <c r="G18" s="12">
        <f t="shared" si="27"/>
        <v>68600</v>
      </c>
      <c r="H18" s="11" t="s">
        <v>57</v>
      </c>
      <c r="I18" s="11">
        <v>27</v>
      </c>
      <c r="J18" s="11">
        <v>6</v>
      </c>
      <c r="K18" s="11">
        <v>2</v>
      </c>
      <c r="L18" s="12">
        <f t="shared" si="28"/>
        <v>30800</v>
      </c>
      <c r="M18" s="12">
        <f t="shared" si="29"/>
        <v>831600</v>
      </c>
      <c r="N18" s="11"/>
      <c r="O18" s="11"/>
      <c r="P18" s="11"/>
      <c r="Q18" s="11"/>
      <c r="R18" s="12">
        <f t="shared" si="30"/>
        <v>0</v>
      </c>
      <c r="S18" s="12">
        <f t="shared" si="31"/>
        <v>0</v>
      </c>
      <c r="T18" s="11"/>
      <c r="U18" s="11"/>
      <c r="V18" s="11"/>
      <c r="W18" s="11"/>
      <c r="X18" s="12">
        <f t="shared" si="32"/>
        <v>0</v>
      </c>
      <c r="Y18" s="12">
        <f t="shared" si="33"/>
        <v>0</v>
      </c>
      <c r="Z18" s="11"/>
      <c r="AA18" s="11"/>
      <c r="AB18" s="11"/>
      <c r="AC18" s="11"/>
      <c r="AD18" s="12">
        <f t="shared" si="0"/>
        <v>0</v>
      </c>
      <c r="AE18" s="12">
        <f t="shared" si="1"/>
        <v>0</v>
      </c>
      <c r="AF18" s="11" t="s">
        <v>17</v>
      </c>
      <c r="AG18" s="11">
        <v>2</v>
      </c>
      <c r="AH18" s="11">
        <v>7</v>
      </c>
      <c r="AI18" s="11">
        <v>2</v>
      </c>
      <c r="AJ18" s="12">
        <f t="shared" si="34"/>
        <v>39200</v>
      </c>
      <c r="AK18" s="12">
        <f t="shared" si="35"/>
        <v>78400</v>
      </c>
      <c r="AL18" s="11"/>
      <c r="AM18" s="11"/>
      <c r="AN18" s="11"/>
      <c r="AO18" s="11"/>
      <c r="AP18" s="12">
        <f t="shared" si="36"/>
        <v>0</v>
      </c>
      <c r="AQ18" s="12">
        <f t="shared" si="37"/>
        <v>0</v>
      </c>
      <c r="AR18" s="11"/>
      <c r="AS18" s="11"/>
      <c r="AT18" s="11"/>
      <c r="AU18" s="11"/>
      <c r="AV18" s="12">
        <f t="shared" si="38"/>
        <v>0</v>
      </c>
      <c r="AW18" s="12">
        <f t="shared" si="39"/>
        <v>0</v>
      </c>
      <c r="AX18" s="11">
        <f t="shared" si="40"/>
        <v>31</v>
      </c>
      <c r="AY18" s="11">
        <v>7.0000000000000007E-2</v>
      </c>
      <c r="AZ18" s="12">
        <f t="shared" si="41"/>
        <v>68502</v>
      </c>
      <c r="BA18" s="12">
        <f t="shared" si="42"/>
        <v>1047102</v>
      </c>
      <c r="BB18" s="12">
        <f t="shared" si="22"/>
        <v>104710.20000000001</v>
      </c>
      <c r="BC18" s="12">
        <f t="shared" si="43"/>
        <v>1151812.2</v>
      </c>
    </row>
    <row r="19" spans="1:55" x14ac:dyDescent="0.45">
      <c r="A19" s="1" t="s">
        <v>170</v>
      </c>
      <c r="B19" s="1" t="s">
        <v>57</v>
      </c>
      <c r="C19" s="1">
        <v>9</v>
      </c>
      <c r="D19" s="1">
        <v>6</v>
      </c>
      <c r="E19" s="1">
        <v>2</v>
      </c>
      <c r="F19" s="5">
        <f t="shared" si="26"/>
        <v>30800</v>
      </c>
      <c r="G19" s="5">
        <f t="shared" si="27"/>
        <v>277200</v>
      </c>
      <c r="H19" s="1"/>
      <c r="I19" s="1"/>
      <c r="J19" s="1"/>
      <c r="K19" s="1"/>
      <c r="L19" s="5">
        <f t="shared" si="28"/>
        <v>0</v>
      </c>
      <c r="M19" s="5">
        <f t="shared" si="29"/>
        <v>0</v>
      </c>
      <c r="N19" s="1"/>
      <c r="O19" s="1"/>
      <c r="P19" s="1"/>
      <c r="Q19" s="1"/>
      <c r="R19" s="5">
        <f t="shared" si="30"/>
        <v>0</v>
      </c>
      <c r="S19" s="5">
        <f t="shared" si="31"/>
        <v>0</v>
      </c>
      <c r="T19" s="1"/>
      <c r="U19" s="1"/>
      <c r="V19" s="1"/>
      <c r="W19" s="1"/>
      <c r="X19" s="5">
        <f t="shared" si="32"/>
        <v>0</v>
      </c>
      <c r="Y19" s="5">
        <f t="shared" si="33"/>
        <v>0</v>
      </c>
      <c r="Z19" s="1"/>
      <c r="AA19" s="1"/>
      <c r="AB19" s="1"/>
      <c r="AC19" s="1"/>
      <c r="AD19" s="5">
        <f t="shared" si="0"/>
        <v>0</v>
      </c>
      <c r="AE19" s="5">
        <f t="shared" si="1"/>
        <v>0</v>
      </c>
      <c r="AF19" s="1" t="s">
        <v>17</v>
      </c>
      <c r="AG19" s="1">
        <v>1</v>
      </c>
      <c r="AH19" s="1">
        <v>7</v>
      </c>
      <c r="AI19" s="1">
        <v>2</v>
      </c>
      <c r="AJ19" s="5">
        <f t="shared" si="34"/>
        <v>39200</v>
      </c>
      <c r="AK19" s="5">
        <f t="shared" si="35"/>
        <v>39200</v>
      </c>
      <c r="AL19" s="1"/>
      <c r="AM19" s="1"/>
      <c r="AN19" s="1"/>
      <c r="AO19" s="1"/>
      <c r="AP19" s="5">
        <f t="shared" si="36"/>
        <v>0</v>
      </c>
      <c r="AQ19" s="5">
        <f t="shared" si="37"/>
        <v>0</v>
      </c>
      <c r="AR19" s="1"/>
      <c r="AS19" s="1"/>
      <c r="AT19" s="1"/>
      <c r="AU19" s="1"/>
      <c r="AV19" s="5">
        <f t="shared" si="38"/>
        <v>0</v>
      </c>
      <c r="AW19" s="5">
        <f t="shared" si="39"/>
        <v>0</v>
      </c>
      <c r="AX19" s="1">
        <f t="shared" si="40"/>
        <v>10</v>
      </c>
      <c r="AY19" s="1">
        <v>0.05</v>
      </c>
      <c r="AZ19" s="5">
        <f t="shared" si="41"/>
        <v>15820</v>
      </c>
      <c r="BA19" s="5">
        <f t="shared" si="42"/>
        <v>332220</v>
      </c>
      <c r="BB19" s="5">
        <f t="shared" si="22"/>
        <v>33222</v>
      </c>
      <c r="BC19" s="5">
        <f t="shared" si="43"/>
        <v>365442</v>
      </c>
    </row>
    <row r="20" spans="1:55" x14ac:dyDescent="0.45">
      <c r="A20" s="11" t="s">
        <v>222</v>
      </c>
      <c r="B20" s="11" t="s">
        <v>57</v>
      </c>
      <c r="C20" s="11">
        <v>9</v>
      </c>
      <c r="D20" s="11">
        <v>6</v>
      </c>
      <c r="E20" s="11">
        <v>2</v>
      </c>
      <c r="F20" s="12">
        <f t="shared" si="26"/>
        <v>30800</v>
      </c>
      <c r="G20" s="12">
        <f t="shared" si="27"/>
        <v>277200</v>
      </c>
      <c r="H20" s="11"/>
      <c r="I20" s="11"/>
      <c r="J20" s="11"/>
      <c r="K20" s="11"/>
      <c r="L20" s="12">
        <f t="shared" si="28"/>
        <v>0</v>
      </c>
      <c r="M20" s="12">
        <f t="shared" si="29"/>
        <v>0</v>
      </c>
      <c r="N20" s="11"/>
      <c r="O20" s="11"/>
      <c r="P20" s="11"/>
      <c r="Q20" s="11"/>
      <c r="R20" s="12">
        <f t="shared" si="30"/>
        <v>0</v>
      </c>
      <c r="S20" s="12">
        <f t="shared" si="31"/>
        <v>0</v>
      </c>
      <c r="T20" s="11"/>
      <c r="U20" s="11"/>
      <c r="V20" s="11"/>
      <c r="W20" s="11"/>
      <c r="X20" s="12">
        <f t="shared" si="32"/>
        <v>0</v>
      </c>
      <c r="Y20" s="12">
        <f t="shared" si="33"/>
        <v>0</v>
      </c>
      <c r="Z20" s="11"/>
      <c r="AA20" s="11"/>
      <c r="AB20" s="11"/>
      <c r="AC20" s="11"/>
      <c r="AD20" s="12">
        <f t="shared" si="0"/>
        <v>0</v>
      </c>
      <c r="AE20" s="12">
        <f t="shared" si="1"/>
        <v>0</v>
      </c>
      <c r="AF20" s="11" t="s">
        <v>17</v>
      </c>
      <c r="AG20" s="11">
        <v>1</v>
      </c>
      <c r="AH20" s="11">
        <v>7</v>
      </c>
      <c r="AI20" s="11">
        <v>2</v>
      </c>
      <c r="AJ20" s="12">
        <f t="shared" si="34"/>
        <v>39200</v>
      </c>
      <c r="AK20" s="12">
        <f t="shared" si="35"/>
        <v>39200</v>
      </c>
      <c r="AL20" s="11"/>
      <c r="AM20" s="11"/>
      <c r="AN20" s="11"/>
      <c r="AO20" s="11"/>
      <c r="AP20" s="12">
        <f t="shared" si="36"/>
        <v>0</v>
      </c>
      <c r="AQ20" s="12">
        <f t="shared" si="37"/>
        <v>0</v>
      </c>
      <c r="AR20" s="11"/>
      <c r="AS20" s="11"/>
      <c r="AT20" s="11"/>
      <c r="AU20" s="11"/>
      <c r="AV20" s="12">
        <f t="shared" si="38"/>
        <v>0</v>
      </c>
      <c r="AW20" s="12">
        <f t="shared" si="39"/>
        <v>0</v>
      </c>
      <c r="AX20" s="11">
        <f t="shared" si="40"/>
        <v>10</v>
      </c>
      <c r="AY20" s="11">
        <v>7.0000000000000007E-2</v>
      </c>
      <c r="AZ20" s="12">
        <f t="shared" si="41"/>
        <v>22148.000000000004</v>
      </c>
      <c r="BA20" s="12">
        <f t="shared" si="42"/>
        <v>338548</v>
      </c>
      <c r="BB20" s="12">
        <f t="shared" si="22"/>
        <v>33854.800000000003</v>
      </c>
      <c r="BC20" s="12">
        <f t="shared" si="43"/>
        <v>372402.8</v>
      </c>
    </row>
    <row r="21" spans="1:55" x14ac:dyDescent="0.45">
      <c r="A21" s="1" t="s">
        <v>171</v>
      </c>
      <c r="B21" s="1" t="s">
        <v>57</v>
      </c>
      <c r="C21" s="1">
        <v>13</v>
      </c>
      <c r="D21" s="1">
        <v>6</v>
      </c>
      <c r="E21" s="1">
        <v>2</v>
      </c>
      <c r="F21" s="5">
        <f t="shared" si="26"/>
        <v>30800</v>
      </c>
      <c r="G21" s="5">
        <f t="shared" si="27"/>
        <v>400400</v>
      </c>
      <c r="H21" s="1"/>
      <c r="I21" s="1"/>
      <c r="J21" s="1"/>
      <c r="K21" s="1"/>
      <c r="L21" s="5">
        <f t="shared" si="28"/>
        <v>0</v>
      </c>
      <c r="M21" s="5">
        <f t="shared" si="29"/>
        <v>0</v>
      </c>
      <c r="N21" s="1"/>
      <c r="O21" s="1"/>
      <c r="P21" s="1"/>
      <c r="Q21" s="1"/>
      <c r="R21" s="5">
        <f t="shared" si="30"/>
        <v>0</v>
      </c>
      <c r="S21" s="5">
        <f t="shared" si="31"/>
        <v>0</v>
      </c>
      <c r="T21" s="1"/>
      <c r="U21" s="1"/>
      <c r="V21" s="1"/>
      <c r="W21" s="1"/>
      <c r="X21" s="5">
        <f t="shared" si="32"/>
        <v>0</v>
      </c>
      <c r="Y21" s="5">
        <f t="shared" si="33"/>
        <v>0</v>
      </c>
      <c r="Z21" s="1"/>
      <c r="AA21" s="1"/>
      <c r="AB21" s="1"/>
      <c r="AC21" s="1"/>
      <c r="AD21" s="5">
        <f t="shared" si="0"/>
        <v>0</v>
      </c>
      <c r="AE21" s="5">
        <f t="shared" si="1"/>
        <v>0</v>
      </c>
      <c r="AF21" s="1" t="s">
        <v>17</v>
      </c>
      <c r="AG21" s="1">
        <v>1</v>
      </c>
      <c r="AH21" s="1">
        <v>7</v>
      </c>
      <c r="AI21" s="1">
        <v>2</v>
      </c>
      <c r="AJ21" s="5">
        <f t="shared" si="34"/>
        <v>39200</v>
      </c>
      <c r="AK21" s="5">
        <f t="shared" si="35"/>
        <v>39200</v>
      </c>
      <c r="AL21" s="1"/>
      <c r="AM21" s="1"/>
      <c r="AN21" s="1"/>
      <c r="AO21" s="1"/>
      <c r="AP21" s="5">
        <f t="shared" si="36"/>
        <v>0</v>
      </c>
      <c r="AQ21" s="5">
        <f t="shared" si="37"/>
        <v>0</v>
      </c>
      <c r="AR21" s="1"/>
      <c r="AS21" s="1"/>
      <c r="AT21" s="1"/>
      <c r="AU21" s="1"/>
      <c r="AV21" s="5">
        <f t="shared" si="38"/>
        <v>0</v>
      </c>
      <c r="AW21" s="5">
        <f t="shared" si="39"/>
        <v>0</v>
      </c>
      <c r="AX21" s="1">
        <f t="shared" si="40"/>
        <v>14</v>
      </c>
      <c r="AY21" s="1">
        <v>0.05</v>
      </c>
      <c r="AZ21" s="5">
        <f t="shared" si="41"/>
        <v>21980</v>
      </c>
      <c r="BA21" s="5">
        <f t="shared" si="42"/>
        <v>461580</v>
      </c>
      <c r="BB21" s="5">
        <f t="shared" si="22"/>
        <v>46158</v>
      </c>
      <c r="BC21" s="5">
        <f t="shared" si="43"/>
        <v>507738</v>
      </c>
    </row>
    <row r="22" spans="1:55" x14ac:dyDescent="0.45">
      <c r="A22" s="11" t="s">
        <v>172</v>
      </c>
      <c r="B22" s="11" t="s">
        <v>13</v>
      </c>
      <c r="C22" s="11">
        <v>17</v>
      </c>
      <c r="D22" s="11">
        <v>7</v>
      </c>
      <c r="E22" s="11">
        <v>2</v>
      </c>
      <c r="F22" s="12">
        <f t="shared" si="26"/>
        <v>34300</v>
      </c>
      <c r="G22" s="12">
        <f t="shared" si="27"/>
        <v>583100</v>
      </c>
      <c r="H22" s="11" t="s">
        <v>12</v>
      </c>
      <c r="I22" s="11">
        <v>11</v>
      </c>
      <c r="J22" s="11">
        <v>7</v>
      </c>
      <c r="K22" s="11">
        <v>1</v>
      </c>
      <c r="L22" s="12">
        <f t="shared" si="28"/>
        <v>29400</v>
      </c>
      <c r="M22" s="12">
        <f t="shared" si="29"/>
        <v>323400</v>
      </c>
      <c r="N22" s="11"/>
      <c r="O22" s="11"/>
      <c r="P22" s="11"/>
      <c r="Q22" s="11"/>
      <c r="R22" s="12">
        <f t="shared" si="30"/>
        <v>0</v>
      </c>
      <c r="S22" s="12">
        <f t="shared" si="31"/>
        <v>0</v>
      </c>
      <c r="T22" s="11"/>
      <c r="U22" s="11"/>
      <c r="V22" s="11"/>
      <c r="W22" s="11"/>
      <c r="X22" s="12">
        <f t="shared" si="32"/>
        <v>0</v>
      </c>
      <c r="Y22" s="12">
        <f t="shared" si="33"/>
        <v>0</v>
      </c>
      <c r="Z22" s="11"/>
      <c r="AA22" s="11"/>
      <c r="AB22" s="11"/>
      <c r="AC22" s="11"/>
      <c r="AD22" s="12">
        <f t="shared" si="0"/>
        <v>0</v>
      </c>
      <c r="AE22" s="12">
        <f t="shared" si="1"/>
        <v>0</v>
      </c>
      <c r="AF22" s="11" t="s">
        <v>17</v>
      </c>
      <c r="AG22" s="11">
        <v>4</v>
      </c>
      <c r="AH22" s="11">
        <v>7</v>
      </c>
      <c r="AI22" s="11">
        <v>2</v>
      </c>
      <c r="AJ22" s="12">
        <f t="shared" si="34"/>
        <v>39200</v>
      </c>
      <c r="AK22" s="12">
        <f t="shared" si="35"/>
        <v>156800</v>
      </c>
      <c r="AL22" s="11"/>
      <c r="AM22" s="11"/>
      <c r="AN22" s="11"/>
      <c r="AO22" s="11"/>
      <c r="AP22" s="12">
        <f t="shared" si="36"/>
        <v>0</v>
      </c>
      <c r="AQ22" s="12">
        <f t="shared" si="37"/>
        <v>0</v>
      </c>
      <c r="AR22" s="11"/>
      <c r="AS22" s="11"/>
      <c r="AT22" s="11"/>
      <c r="AU22" s="11"/>
      <c r="AV22" s="12">
        <f t="shared" si="38"/>
        <v>0</v>
      </c>
      <c r="AW22" s="12">
        <f t="shared" si="39"/>
        <v>0</v>
      </c>
      <c r="AX22" s="11">
        <f t="shared" si="40"/>
        <v>32</v>
      </c>
      <c r="AY22" s="11">
        <v>0.05</v>
      </c>
      <c r="AZ22" s="12">
        <f t="shared" si="41"/>
        <v>53165</v>
      </c>
      <c r="BA22" s="12">
        <f t="shared" si="42"/>
        <v>1116465</v>
      </c>
      <c r="BB22" s="12">
        <f t="shared" si="22"/>
        <v>111646.5</v>
      </c>
      <c r="BC22" s="12">
        <f t="shared" si="43"/>
        <v>1228111.5</v>
      </c>
    </row>
    <row r="23" spans="1:55" x14ac:dyDescent="0.45">
      <c r="A23" s="1" t="s">
        <v>173</v>
      </c>
      <c r="B23" s="1" t="s">
        <v>12</v>
      </c>
      <c r="C23" s="1">
        <v>10</v>
      </c>
      <c r="D23" s="1">
        <v>7</v>
      </c>
      <c r="E23" s="1">
        <v>1</v>
      </c>
      <c r="F23" s="5">
        <f t="shared" si="26"/>
        <v>29400</v>
      </c>
      <c r="G23" s="5">
        <f t="shared" si="27"/>
        <v>294000</v>
      </c>
      <c r="H23" s="1" t="s">
        <v>57</v>
      </c>
      <c r="I23" s="1">
        <v>6</v>
      </c>
      <c r="J23" s="1">
        <v>6</v>
      </c>
      <c r="K23" s="1">
        <v>2</v>
      </c>
      <c r="L23" s="5">
        <f t="shared" si="28"/>
        <v>30800</v>
      </c>
      <c r="M23" s="5">
        <f t="shared" si="29"/>
        <v>184800</v>
      </c>
      <c r="N23" s="1"/>
      <c r="O23" s="1"/>
      <c r="P23" s="1"/>
      <c r="Q23" s="1"/>
      <c r="R23" s="5">
        <f t="shared" si="30"/>
        <v>0</v>
      </c>
      <c r="S23" s="5">
        <f t="shared" si="31"/>
        <v>0</v>
      </c>
      <c r="T23" s="1"/>
      <c r="U23" s="1"/>
      <c r="V23" s="1"/>
      <c r="W23" s="1"/>
      <c r="X23" s="5">
        <f t="shared" si="32"/>
        <v>0</v>
      </c>
      <c r="Y23" s="5">
        <f t="shared" si="33"/>
        <v>0</v>
      </c>
      <c r="Z23" s="1"/>
      <c r="AA23" s="1"/>
      <c r="AB23" s="1"/>
      <c r="AC23" s="1"/>
      <c r="AD23" s="5">
        <f t="shared" si="0"/>
        <v>0</v>
      </c>
      <c r="AE23" s="5">
        <f t="shared" si="1"/>
        <v>0</v>
      </c>
      <c r="AF23" s="1" t="s">
        <v>63</v>
      </c>
      <c r="AG23" s="1">
        <v>1</v>
      </c>
      <c r="AH23" s="1">
        <v>7</v>
      </c>
      <c r="AI23" s="1">
        <v>2</v>
      </c>
      <c r="AJ23" s="5">
        <f t="shared" si="34"/>
        <v>39200</v>
      </c>
      <c r="AK23" s="5">
        <f t="shared" si="35"/>
        <v>39200</v>
      </c>
      <c r="AL23" s="1" t="s">
        <v>16</v>
      </c>
      <c r="AM23" s="1">
        <v>1</v>
      </c>
      <c r="AN23" s="1">
        <v>7</v>
      </c>
      <c r="AO23" s="1">
        <v>1</v>
      </c>
      <c r="AP23" s="5">
        <f t="shared" si="36"/>
        <v>33600</v>
      </c>
      <c r="AQ23" s="5">
        <f t="shared" si="37"/>
        <v>33600</v>
      </c>
      <c r="AR23" s="1" t="s">
        <v>216</v>
      </c>
      <c r="AS23" s="1">
        <v>1</v>
      </c>
      <c r="AT23" s="1">
        <v>6</v>
      </c>
      <c r="AU23" s="1">
        <v>2</v>
      </c>
      <c r="AV23" s="5">
        <f t="shared" si="38"/>
        <v>35200</v>
      </c>
      <c r="AW23" s="5">
        <f t="shared" si="39"/>
        <v>35200</v>
      </c>
      <c r="AX23" s="1">
        <f t="shared" si="40"/>
        <v>19</v>
      </c>
      <c r="AY23" s="1">
        <v>7.0000000000000007E-2</v>
      </c>
      <c r="AZ23" s="5">
        <f t="shared" si="41"/>
        <v>41076.000000000007</v>
      </c>
      <c r="BA23" s="5">
        <f t="shared" si="42"/>
        <v>627876</v>
      </c>
      <c r="BB23" s="5">
        <f t="shared" si="22"/>
        <v>62787.600000000006</v>
      </c>
      <c r="BC23" s="5">
        <f t="shared" si="43"/>
        <v>690663.6</v>
      </c>
    </row>
    <row r="24" spans="1:55" x14ac:dyDescent="0.45">
      <c r="A24" s="11" t="s">
        <v>174</v>
      </c>
      <c r="B24" s="11" t="s">
        <v>12</v>
      </c>
      <c r="C24" s="11">
        <v>22</v>
      </c>
      <c r="D24" s="11">
        <v>7</v>
      </c>
      <c r="E24" s="11">
        <v>1</v>
      </c>
      <c r="F24" s="12">
        <f t="shared" si="26"/>
        <v>29400</v>
      </c>
      <c r="G24" s="12">
        <f t="shared" si="27"/>
        <v>646800</v>
      </c>
      <c r="H24" s="11"/>
      <c r="I24" s="11"/>
      <c r="J24" s="11"/>
      <c r="K24" s="11"/>
      <c r="L24" s="12">
        <f t="shared" si="28"/>
        <v>0</v>
      </c>
      <c r="M24" s="12">
        <f t="shared" si="29"/>
        <v>0</v>
      </c>
      <c r="N24" s="11"/>
      <c r="O24" s="11"/>
      <c r="P24" s="11"/>
      <c r="Q24" s="11"/>
      <c r="R24" s="12">
        <f t="shared" si="30"/>
        <v>0</v>
      </c>
      <c r="S24" s="12">
        <f t="shared" si="31"/>
        <v>0</v>
      </c>
      <c r="T24" s="11"/>
      <c r="U24" s="11"/>
      <c r="V24" s="11"/>
      <c r="W24" s="11"/>
      <c r="X24" s="12">
        <f t="shared" si="32"/>
        <v>0</v>
      </c>
      <c r="Y24" s="12">
        <f t="shared" si="33"/>
        <v>0</v>
      </c>
      <c r="Z24" s="11"/>
      <c r="AA24" s="11"/>
      <c r="AB24" s="11"/>
      <c r="AC24" s="11"/>
      <c r="AD24" s="12">
        <f t="shared" si="0"/>
        <v>0</v>
      </c>
      <c r="AE24" s="12">
        <f t="shared" si="1"/>
        <v>0</v>
      </c>
      <c r="AF24" s="11" t="s">
        <v>175</v>
      </c>
      <c r="AG24" s="11">
        <v>4</v>
      </c>
      <c r="AH24" s="11">
        <v>7</v>
      </c>
      <c r="AI24" s="11">
        <v>1</v>
      </c>
      <c r="AJ24" s="12">
        <f t="shared" si="34"/>
        <v>33600</v>
      </c>
      <c r="AK24" s="12">
        <f t="shared" si="35"/>
        <v>134400</v>
      </c>
      <c r="AL24" s="11"/>
      <c r="AM24" s="11"/>
      <c r="AN24" s="11"/>
      <c r="AO24" s="11"/>
      <c r="AP24" s="12">
        <f t="shared" si="36"/>
        <v>0</v>
      </c>
      <c r="AQ24" s="12">
        <f t="shared" si="37"/>
        <v>0</v>
      </c>
      <c r="AR24" s="11"/>
      <c r="AS24" s="11"/>
      <c r="AT24" s="11"/>
      <c r="AU24" s="11"/>
      <c r="AV24" s="12">
        <f t="shared" si="38"/>
        <v>0</v>
      </c>
      <c r="AW24" s="12">
        <f t="shared" si="39"/>
        <v>0</v>
      </c>
      <c r="AX24" s="11">
        <f t="shared" si="40"/>
        <v>26</v>
      </c>
      <c r="AY24" s="11">
        <v>0.05</v>
      </c>
      <c r="AZ24" s="12">
        <f t="shared" si="41"/>
        <v>39060</v>
      </c>
      <c r="BA24" s="12">
        <f t="shared" si="42"/>
        <v>820260</v>
      </c>
      <c r="BB24" s="12">
        <f t="shared" si="22"/>
        <v>82026</v>
      </c>
      <c r="BC24" s="12">
        <f t="shared" si="43"/>
        <v>902286</v>
      </c>
    </row>
    <row r="25" spans="1:55" x14ac:dyDescent="0.45">
      <c r="A25" s="1" t="s">
        <v>176</v>
      </c>
      <c r="B25" s="1" t="s">
        <v>12</v>
      </c>
      <c r="C25" s="1">
        <v>10</v>
      </c>
      <c r="D25" s="1">
        <v>7</v>
      </c>
      <c r="E25" s="1">
        <v>1</v>
      </c>
      <c r="F25" s="5">
        <f t="shared" si="26"/>
        <v>29400</v>
      </c>
      <c r="G25" s="5">
        <f t="shared" si="27"/>
        <v>294000</v>
      </c>
      <c r="H25" s="1"/>
      <c r="I25" s="1"/>
      <c r="J25" s="1"/>
      <c r="K25" s="1"/>
      <c r="L25" s="5">
        <f t="shared" si="28"/>
        <v>0</v>
      </c>
      <c r="M25" s="5">
        <f t="shared" si="29"/>
        <v>0</v>
      </c>
      <c r="N25" s="1"/>
      <c r="O25" s="1"/>
      <c r="P25" s="1"/>
      <c r="Q25" s="1"/>
      <c r="R25" s="5">
        <f t="shared" si="30"/>
        <v>0</v>
      </c>
      <c r="S25" s="5">
        <f t="shared" si="31"/>
        <v>0</v>
      </c>
      <c r="T25" s="1"/>
      <c r="U25" s="1"/>
      <c r="V25" s="1"/>
      <c r="W25" s="1"/>
      <c r="X25" s="5">
        <f t="shared" si="32"/>
        <v>0</v>
      </c>
      <c r="Y25" s="5">
        <f t="shared" si="33"/>
        <v>0</v>
      </c>
      <c r="Z25" s="1"/>
      <c r="AA25" s="1"/>
      <c r="AB25" s="1"/>
      <c r="AC25" s="1"/>
      <c r="AD25" s="5">
        <f t="shared" si="0"/>
        <v>0</v>
      </c>
      <c r="AE25" s="5">
        <f t="shared" si="1"/>
        <v>0</v>
      </c>
      <c r="AF25" s="1"/>
      <c r="AG25" s="1"/>
      <c r="AH25" s="1"/>
      <c r="AI25" s="1"/>
      <c r="AJ25" s="5">
        <f t="shared" si="34"/>
        <v>0</v>
      </c>
      <c r="AK25" s="5">
        <f t="shared" si="35"/>
        <v>0</v>
      </c>
      <c r="AL25" s="1"/>
      <c r="AM25" s="1"/>
      <c r="AN25" s="1"/>
      <c r="AO25" s="1"/>
      <c r="AP25" s="5">
        <f t="shared" si="36"/>
        <v>0</v>
      </c>
      <c r="AQ25" s="5">
        <f t="shared" si="37"/>
        <v>0</v>
      </c>
      <c r="AR25" s="1"/>
      <c r="AS25" s="1"/>
      <c r="AT25" s="1"/>
      <c r="AU25" s="1"/>
      <c r="AV25" s="5">
        <f t="shared" si="38"/>
        <v>0</v>
      </c>
      <c r="AW25" s="5">
        <f t="shared" si="39"/>
        <v>0</v>
      </c>
      <c r="AX25" s="1">
        <f t="shared" si="40"/>
        <v>10</v>
      </c>
      <c r="AY25" s="1">
        <v>0.05</v>
      </c>
      <c r="AZ25" s="5">
        <f t="shared" si="41"/>
        <v>14700</v>
      </c>
      <c r="BA25" s="5">
        <f t="shared" si="42"/>
        <v>308700</v>
      </c>
      <c r="BB25" s="5">
        <f t="shared" si="22"/>
        <v>30870</v>
      </c>
      <c r="BC25" s="5">
        <f t="shared" si="43"/>
        <v>339570</v>
      </c>
    </row>
    <row r="26" spans="1:55" x14ac:dyDescent="0.45">
      <c r="A26" s="11" t="s">
        <v>177</v>
      </c>
      <c r="B26" s="11" t="s">
        <v>12</v>
      </c>
      <c r="C26" s="11">
        <v>4</v>
      </c>
      <c r="D26" s="11">
        <v>7</v>
      </c>
      <c r="E26" s="11">
        <v>1</v>
      </c>
      <c r="F26" s="12">
        <f t="shared" si="26"/>
        <v>29400</v>
      </c>
      <c r="G26" s="12">
        <f t="shared" si="27"/>
        <v>117600</v>
      </c>
      <c r="H26" s="11"/>
      <c r="I26" s="11"/>
      <c r="J26" s="11"/>
      <c r="K26" s="11"/>
      <c r="L26" s="12">
        <f t="shared" si="28"/>
        <v>0</v>
      </c>
      <c r="M26" s="12">
        <f t="shared" si="29"/>
        <v>0</v>
      </c>
      <c r="N26" s="11"/>
      <c r="O26" s="11"/>
      <c r="P26" s="11"/>
      <c r="Q26" s="11"/>
      <c r="R26" s="12">
        <f t="shared" si="30"/>
        <v>0</v>
      </c>
      <c r="S26" s="12">
        <f t="shared" si="31"/>
        <v>0</v>
      </c>
      <c r="T26" s="11"/>
      <c r="U26" s="11"/>
      <c r="V26" s="11"/>
      <c r="W26" s="11"/>
      <c r="X26" s="12">
        <f t="shared" si="32"/>
        <v>0</v>
      </c>
      <c r="Y26" s="12">
        <f t="shared" si="33"/>
        <v>0</v>
      </c>
      <c r="Z26" s="11"/>
      <c r="AA26" s="11"/>
      <c r="AB26" s="11"/>
      <c r="AC26" s="11"/>
      <c r="AD26" s="12">
        <f t="shared" si="0"/>
        <v>0</v>
      </c>
      <c r="AE26" s="12">
        <f t="shared" si="1"/>
        <v>0</v>
      </c>
      <c r="AF26" s="11" t="s">
        <v>175</v>
      </c>
      <c r="AG26" s="11">
        <v>1</v>
      </c>
      <c r="AH26" s="11">
        <v>7</v>
      </c>
      <c r="AI26" s="11">
        <v>1</v>
      </c>
      <c r="AJ26" s="12">
        <f t="shared" si="34"/>
        <v>33600</v>
      </c>
      <c r="AK26" s="12">
        <f t="shared" si="35"/>
        <v>33600</v>
      </c>
      <c r="AL26" s="11"/>
      <c r="AM26" s="11"/>
      <c r="AN26" s="11"/>
      <c r="AO26" s="11"/>
      <c r="AP26" s="12">
        <f t="shared" si="36"/>
        <v>0</v>
      </c>
      <c r="AQ26" s="12">
        <f t="shared" si="37"/>
        <v>0</v>
      </c>
      <c r="AR26" s="11"/>
      <c r="AS26" s="11"/>
      <c r="AT26" s="11"/>
      <c r="AU26" s="11"/>
      <c r="AV26" s="12">
        <f t="shared" si="38"/>
        <v>0</v>
      </c>
      <c r="AW26" s="12">
        <f t="shared" si="39"/>
        <v>0</v>
      </c>
      <c r="AX26" s="11">
        <f t="shared" si="40"/>
        <v>5</v>
      </c>
      <c r="AY26" s="11">
        <v>0.04</v>
      </c>
      <c r="AZ26" s="12">
        <f t="shared" si="41"/>
        <v>6048</v>
      </c>
      <c r="BA26" s="12">
        <f t="shared" si="42"/>
        <v>157248</v>
      </c>
      <c r="BB26" s="12">
        <f t="shared" si="22"/>
        <v>15724.800000000001</v>
      </c>
      <c r="BC26" s="12">
        <f t="shared" si="43"/>
        <v>172972.79999999999</v>
      </c>
    </row>
    <row r="27" spans="1:55" ht="15" customHeight="1" x14ac:dyDescent="0.45">
      <c r="A27" s="1" t="s">
        <v>178</v>
      </c>
      <c r="B27" s="1" t="s">
        <v>43</v>
      </c>
      <c r="C27" s="1">
        <v>13</v>
      </c>
      <c r="D27" s="1">
        <v>7</v>
      </c>
      <c r="E27" s="1">
        <v>0.5</v>
      </c>
      <c r="F27" s="5">
        <f t="shared" si="26"/>
        <v>26950</v>
      </c>
      <c r="G27" s="5">
        <f t="shared" si="27"/>
        <v>350350</v>
      </c>
      <c r="H27" s="1"/>
      <c r="I27" s="1"/>
      <c r="J27" s="1"/>
      <c r="K27" s="1"/>
      <c r="L27" s="5">
        <f t="shared" si="28"/>
        <v>0</v>
      </c>
      <c r="M27" s="5">
        <f t="shared" si="29"/>
        <v>0</v>
      </c>
      <c r="N27" s="1"/>
      <c r="O27" s="1"/>
      <c r="P27" s="1"/>
      <c r="Q27" s="1"/>
      <c r="R27" s="5">
        <f t="shared" si="30"/>
        <v>0</v>
      </c>
      <c r="S27" s="5">
        <f t="shared" si="31"/>
        <v>0</v>
      </c>
      <c r="T27" s="1"/>
      <c r="U27" s="1"/>
      <c r="V27" s="1"/>
      <c r="W27" s="1"/>
      <c r="X27" s="5">
        <f t="shared" si="32"/>
        <v>0</v>
      </c>
      <c r="Y27" s="5">
        <f t="shared" si="33"/>
        <v>0</v>
      </c>
      <c r="Z27" s="1"/>
      <c r="AA27" s="1"/>
      <c r="AB27" s="1"/>
      <c r="AC27" s="1"/>
      <c r="AD27" s="5">
        <f t="shared" si="0"/>
        <v>0</v>
      </c>
      <c r="AE27" s="5">
        <f t="shared" si="1"/>
        <v>0</v>
      </c>
      <c r="AF27" s="1" t="s">
        <v>179</v>
      </c>
      <c r="AG27" s="1">
        <v>1</v>
      </c>
      <c r="AH27" s="1">
        <v>7</v>
      </c>
      <c r="AI27" s="1">
        <v>0.5</v>
      </c>
      <c r="AJ27" s="5">
        <f t="shared" si="34"/>
        <v>30800</v>
      </c>
      <c r="AK27" s="5">
        <f t="shared" si="35"/>
        <v>30800</v>
      </c>
      <c r="AL27" s="1" t="s">
        <v>16</v>
      </c>
      <c r="AM27" s="1">
        <v>1</v>
      </c>
      <c r="AN27" s="1">
        <v>7</v>
      </c>
      <c r="AO27" s="1">
        <v>1</v>
      </c>
      <c r="AP27" s="5">
        <f t="shared" si="36"/>
        <v>33600</v>
      </c>
      <c r="AQ27" s="5">
        <f t="shared" si="37"/>
        <v>33600</v>
      </c>
      <c r="AR27" s="1"/>
      <c r="AS27" s="1"/>
      <c r="AT27" s="1"/>
      <c r="AU27" s="1"/>
      <c r="AV27" s="5">
        <f t="shared" si="38"/>
        <v>0</v>
      </c>
      <c r="AW27" s="5">
        <f t="shared" si="39"/>
        <v>0</v>
      </c>
      <c r="AX27" s="1">
        <f t="shared" si="40"/>
        <v>15</v>
      </c>
      <c r="AY27" s="1">
        <v>7.0000000000000007E-2</v>
      </c>
      <c r="AZ27" s="5">
        <f t="shared" si="41"/>
        <v>29032.500000000004</v>
      </c>
      <c r="BA27" s="5">
        <f t="shared" si="42"/>
        <v>443782.5</v>
      </c>
      <c r="BB27" s="5">
        <f t="shared" si="22"/>
        <v>44378.25</v>
      </c>
      <c r="BC27" s="5">
        <f t="shared" si="43"/>
        <v>488160.75</v>
      </c>
    </row>
    <row r="28" spans="1:55" x14ac:dyDescent="0.45">
      <c r="A28" s="11" t="s">
        <v>180</v>
      </c>
      <c r="B28" s="11" t="s">
        <v>71</v>
      </c>
      <c r="C28" s="11">
        <v>5</v>
      </c>
      <c r="D28" s="11">
        <v>6</v>
      </c>
      <c r="E28" s="11">
        <v>1</v>
      </c>
      <c r="F28" s="12">
        <f t="shared" si="26"/>
        <v>25900</v>
      </c>
      <c r="G28" s="12">
        <f t="shared" si="27"/>
        <v>129500</v>
      </c>
      <c r="H28" s="11" t="s">
        <v>181</v>
      </c>
      <c r="I28" s="11">
        <v>9</v>
      </c>
      <c r="J28" s="11">
        <v>7</v>
      </c>
      <c r="K28" s="11">
        <v>0.5</v>
      </c>
      <c r="L28" s="12">
        <f t="shared" si="28"/>
        <v>26950</v>
      </c>
      <c r="M28" s="12">
        <f t="shared" si="29"/>
        <v>242550</v>
      </c>
      <c r="N28" s="11"/>
      <c r="O28" s="11"/>
      <c r="P28" s="11"/>
      <c r="Q28" s="11"/>
      <c r="R28" s="12">
        <f t="shared" si="30"/>
        <v>0</v>
      </c>
      <c r="S28" s="12">
        <f t="shared" si="31"/>
        <v>0</v>
      </c>
      <c r="T28" s="11"/>
      <c r="U28" s="11"/>
      <c r="V28" s="11"/>
      <c r="W28" s="11"/>
      <c r="X28" s="12">
        <f t="shared" si="32"/>
        <v>0</v>
      </c>
      <c r="Y28" s="12">
        <f t="shared" si="33"/>
        <v>0</v>
      </c>
      <c r="Z28" s="11"/>
      <c r="AA28" s="11"/>
      <c r="AB28" s="11"/>
      <c r="AC28" s="11"/>
      <c r="AD28" s="12">
        <f t="shared" si="0"/>
        <v>0</v>
      </c>
      <c r="AE28" s="12">
        <f t="shared" si="1"/>
        <v>0</v>
      </c>
      <c r="AF28" s="11"/>
      <c r="AG28" s="11"/>
      <c r="AH28" s="11"/>
      <c r="AI28" s="11"/>
      <c r="AJ28" s="12">
        <f t="shared" si="34"/>
        <v>0</v>
      </c>
      <c r="AK28" s="12">
        <f t="shared" si="35"/>
        <v>0</v>
      </c>
      <c r="AL28" s="11" t="s">
        <v>73</v>
      </c>
      <c r="AM28" s="11">
        <v>1</v>
      </c>
      <c r="AN28" s="11">
        <v>6</v>
      </c>
      <c r="AO28" s="11"/>
      <c r="AP28" s="12">
        <f t="shared" si="36"/>
        <v>24000</v>
      </c>
      <c r="AQ28" s="12">
        <f t="shared" si="37"/>
        <v>24000</v>
      </c>
      <c r="AR28" s="11" t="s">
        <v>175</v>
      </c>
      <c r="AS28" s="11">
        <v>1</v>
      </c>
      <c r="AT28" s="11">
        <v>7</v>
      </c>
      <c r="AU28" s="11">
        <v>1</v>
      </c>
      <c r="AV28" s="12">
        <f t="shared" si="38"/>
        <v>33600</v>
      </c>
      <c r="AW28" s="12">
        <f t="shared" si="39"/>
        <v>33600</v>
      </c>
      <c r="AX28" s="11">
        <f t="shared" si="40"/>
        <v>16</v>
      </c>
      <c r="AY28" s="11">
        <v>0.03</v>
      </c>
      <c r="AZ28" s="12">
        <f t="shared" si="41"/>
        <v>12889.5</v>
      </c>
      <c r="BA28" s="12">
        <f t="shared" si="42"/>
        <v>442539.5</v>
      </c>
      <c r="BB28" s="12">
        <f t="shared" si="22"/>
        <v>44253.950000000004</v>
      </c>
      <c r="BC28" s="12">
        <f t="shared" si="43"/>
        <v>486793.45</v>
      </c>
    </row>
    <row r="29" spans="1:55" x14ac:dyDescent="0.45">
      <c r="A29" s="1" t="s">
        <v>182</v>
      </c>
      <c r="B29" s="1" t="s">
        <v>29</v>
      </c>
      <c r="C29" s="1">
        <v>11</v>
      </c>
      <c r="D29" s="1">
        <v>7</v>
      </c>
      <c r="E29" s="1"/>
      <c r="F29" s="5">
        <f t="shared" si="26"/>
        <v>24500</v>
      </c>
      <c r="G29" s="5">
        <f t="shared" si="27"/>
        <v>269500</v>
      </c>
      <c r="H29" s="1" t="s">
        <v>75</v>
      </c>
      <c r="I29" s="1">
        <v>7</v>
      </c>
      <c r="J29" s="1">
        <v>6</v>
      </c>
      <c r="K29" s="1"/>
      <c r="L29" s="5">
        <f t="shared" si="28"/>
        <v>21000</v>
      </c>
      <c r="M29" s="5">
        <f t="shared" si="29"/>
        <v>147000</v>
      </c>
      <c r="N29" s="1"/>
      <c r="O29" s="1"/>
      <c r="P29" s="1"/>
      <c r="Q29" s="1"/>
      <c r="R29" s="5">
        <f t="shared" si="30"/>
        <v>0</v>
      </c>
      <c r="S29" s="5">
        <f t="shared" si="31"/>
        <v>0</v>
      </c>
      <c r="T29" s="1"/>
      <c r="U29" s="1"/>
      <c r="V29" s="1"/>
      <c r="W29" s="1"/>
      <c r="X29" s="5">
        <f t="shared" si="32"/>
        <v>0</v>
      </c>
      <c r="Y29" s="5">
        <f t="shared" si="33"/>
        <v>0</v>
      </c>
      <c r="Z29" s="1"/>
      <c r="AA29" s="1"/>
      <c r="AB29" s="1"/>
      <c r="AC29" s="1"/>
      <c r="AD29" s="5">
        <f t="shared" si="0"/>
        <v>0</v>
      </c>
      <c r="AE29" s="5">
        <f t="shared" si="1"/>
        <v>0</v>
      </c>
      <c r="AF29" s="1" t="s">
        <v>31</v>
      </c>
      <c r="AG29" s="1">
        <v>1</v>
      </c>
      <c r="AH29" s="1">
        <v>7</v>
      </c>
      <c r="AI29" s="1"/>
      <c r="AJ29" s="5">
        <f t="shared" si="34"/>
        <v>28000</v>
      </c>
      <c r="AK29" s="5">
        <f t="shared" si="35"/>
        <v>28000</v>
      </c>
      <c r="AL29" s="1"/>
      <c r="AM29" s="1"/>
      <c r="AN29" s="1"/>
      <c r="AO29" s="1"/>
      <c r="AP29" s="5">
        <f t="shared" si="36"/>
        <v>0</v>
      </c>
      <c r="AQ29" s="5">
        <f t="shared" si="37"/>
        <v>0</v>
      </c>
      <c r="AR29" s="1"/>
      <c r="AS29" s="1"/>
      <c r="AT29" s="1"/>
      <c r="AU29" s="1"/>
      <c r="AV29" s="5">
        <f t="shared" si="38"/>
        <v>0</v>
      </c>
      <c r="AW29" s="5">
        <f t="shared" si="39"/>
        <v>0</v>
      </c>
      <c r="AX29" s="1">
        <f t="shared" si="40"/>
        <v>19</v>
      </c>
      <c r="AY29" s="1">
        <v>0.03</v>
      </c>
      <c r="AZ29" s="5">
        <f t="shared" si="41"/>
        <v>13335</v>
      </c>
      <c r="BA29" s="5">
        <f t="shared" si="42"/>
        <v>457835</v>
      </c>
      <c r="BB29" s="5">
        <f t="shared" si="22"/>
        <v>45783.5</v>
      </c>
      <c r="BC29" s="5">
        <f t="shared" si="43"/>
        <v>503618.5</v>
      </c>
    </row>
    <row r="30" spans="1:55" x14ac:dyDescent="0.45">
      <c r="A30" s="11" t="s">
        <v>183</v>
      </c>
      <c r="B30" s="11" t="s">
        <v>29</v>
      </c>
      <c r="C30" s="11">
        <v>8</v>
      </c>
      <c r="D30" s="11">
        <v>7</v>
      </c>
      <c r="E30" s="11"/>
      <c r="F30" s="12">
        <f t="shared" si="26"/>
        <v>24500</v>
      </c>
      <c r="G30" s="12">
        <f t="shared" si="27"/>
        <v>196000</v>
      </c>
      <c r="H30" s="11"/>
      <c r="I30" s="11"/>
      <c r="J30" s="11"/>
      <c r="K30" s="11"/>
      <c r="L30" s="12">
        <f t="shared" si="28"/>
        <v>0</v>
      </c>
      <c r="M30" s="12">
        <f t="shared" si="29"/>
        <v>0</v>
      </c>
      <c r="N30" s="11"/>
      <c r="O30" s="11"/>
      <c r="P30" s="11"/>
      <c r="Q30" s="11"/>
      <c r="R30" s="12">
        <f t="shared" si="30"/>
        <v>0</v>
      </c>
      <c r="S30" s="12">
        <f t="shared" si="31"/>
        <v>0</v>
      </c>
      <c r="T30" s="11"/>
      <c r="U30" s="11"/>
      <c r="V30" s="11"/>
      <c r="W30" s="11"/>
      <c r="X30" s="12">
        <f t="shared" si="32"/>
        <v>0</v>
      </c>
      <c r="Y30" s="12">
        <f t="shared" si="33"/>
        <v>0</v>
      </c>
      <c r="Z30" s="11"/>
      <c r="AA30" s="11"/>
      <c r="AB30" s="11"/>
      <c r="AC30" s="11"/>
      <c r="AD30" s="12">
        <f t="shared" si="0"/>
        <v>0</v>
      </c>
      <c r="AE30" s="12">
        <f t="shared" si="1"/>
        <v>0</v>
      </c>
      <c r="AF30" s="11" t="s">
        <v>184</v>
      </c>
      <c r="AG30" s="11">
        <v>2</v>
      </c>
      <c r="AH30" s="11">
        <v>7</v>
      </c>
      <c r="AI30" s="11"/>
      <c r="AJ30" s="12">
        <f t="shared" si="34"/>
        <v>28000</v>
      </c>
      <c r="AK30" s="12">
        <f t="shared" si="35"/>
        <v>56000</v>
      </c>
      <c r="AL30" s="11"/>
      <c r="AM30" s="11"/>
      <c r="AN30" s="11"/>
      <c r="AO30" s="11"/>
      <c r="AP30" s="12">
        <f t="shared" si="36"/>
        <v>0</v>
      </c>
      <c r="AQ30" s="12">
        <f t="shared" si="37"/>
        <v>0</v>
      </c>
      <c r="AR30" s="11"/>
      <c r="AS30" s="11"/>
      <c r="AT30" s="11"/>
      <c r="AU30" s="11"/>
      <c r="AV30" s="12">
        <f t="shared" si="38"/>
        <v>0</v>
      </c>
      <c r="AW30" s="12">
        <f t="shared" si="39"/>
        <v>0</v>
      </c>
      <c r="AX30" s="11">
        <f t="shared" si="40"/>
        <v>10</v>
      </c>
      <c r="AY30" s="11">
        <v>0.03</v>
      </c>
      <c r="AZ30" s="12">
        <f t="shared" si="41"/>
        <v>7560</v>
      </c>
      <c r="BA30" s="12">
        <f t="shared" si="42"/>
        <v>259560</v>
      </c>
      <c r="BB30" s="12">
        <f t="shared" si="22"/>
        <v>25956</v>
      </c>
      <c r="BC30" s="12">
        <f t="shared" si="43"/>
        <v>285516</v>
      </c>
    </row>
    <row r="31" spans="1:55" x14ac:dyDescent="0.45">
      <c r="A31" s="1" t="s">
        <v>185</v>
      </c>
      <c r="B31" s="1" t="s">
        <v>13</v>
      </c>
      <c r="C31" s="1">
        <v>30</v>
      </c>
      <c r="D31" s="1">
        <v>7</v>
      </c>
      <c r="E31" s="1">
        <v>2</v>
      </c>
      <c r="F31" s="5">
        <f t="shared" ref="F31:F41" si="44">3500*D31+4900*E31</f>
        <v>34300</v>
      </c>
      <c r="G31" s="5">
        <f t="shared" ref="G31:G41" si="45">F31*C31</f>
        <v>1029000</v>
      </c>
      <c r="H31" s="1" t="s">
        <v>57</v>
      </c>
      <c r="I31" s="1">
        <v>3</v>
      </c>
      <c r="J31" s="1">
        <v>6</v>
      </c>
      <c r="K31" s="1">
        <v>2</v>
      </c>
      <c r="L31" s="5">
        <f t="shared" ref="L31:L41" si="46">3500*J31+4900*K31</f>
        <v>30800</v>
      </c>
      <c r="M31" s="5">
        <f t="shared" ref="M31:M41" si="47">L31*I31</f>
        <v>92400</v>
      </c>
      <c r="N31" s="1"/>
      <c r="O31" s="1"/>
      <c r="P31" s="1"/>
      <c r="Q31" s="1"/>
      <c r="R31" s="5">
        <f t="shared" ref="R31:R41" si="48">3500*P31+4900*Q31</f>
        <v>0</v>
      </c>
      <c r="S31" s="5">
        <f t="shared" ref="S31:S41" si="49">R31*O31</f>
        <v>0</v>
      </c>
      <c r="T31" s="1"/>
      <c r="U31" s="1"/>
      <c r="V31" s="1"/>
      <c r="W31" s="1"/>
      <c r="X31" s="5">
        <f t="shared" ref="X31:X41" si="50">3500*V31+4900*W31</f>
        <v>0</v>
      </c>
      <c r="Y31" s="5">
        <f t="shared" ref="Y31:Y41" si="51">X31*U31</f>
        <v>0</v>
      </c>
      <c r="Z31" s="1"/>
      <c r="AA31" s="1"/>
      <c r="AB31" s="1"/>
      <c r="AC31" s="1"/>
      <c r="AD31" s="5">
        <f t="shared" si="0"/>
        <v>0</v>
      </c>
      <c r="AE31" s="5">
        <f t="shared" si="1"/>
        <v>0</v>
      </c>
      <c r="AF31" s="1" t="s">
        <v>80</v>
      </c>
      <c r="AG31" s="1">
        <v>1</v>
      </c>
      <c r="AH31" s="1">
        <v>6</v>
      </c>
      <c r="AI31" s="1">
        <v>2</v>
      </c>
      <c r="AJ31" s="5">
        <f t="shared" ref="AJ31:AJ41" si="52">4000*AH31+5600*AI31</f>
        <v>35200</v>
      </c>
      <c r="AK31" s="5">
        <f t="shared" ref="AK31:AK41" si="53">AJ31*AG31</f>
        <v>35200</v>
      </c>
      <c r="AL31" s="1" t="s">
        <v>17</v>
      </c>
      <c r="AM31" s="1">
        <v>4</v>
      </c>
      <c r="AN31" s="1">
        <v>7</v>
      </c>
      <c r="AO31" s="1">
        <v>2</v>
      </c>
      <c r="AP31" s="5">
        <f t="shared" ref="AP31:AP41" si="54">4000*AN31+5600*AO31</f>
        <v>39200</v>
      </c>
      <c r="AQ31" s="5">
        <f t="shared" ref="AQ31:AQ41" si="55">AP31*AM31</f>
        <v>156800</v>
      </c>
      <c r="AR31" s="1"/>
      <c r="AS31" s="1"/>
      <c r="AT31" s="1"/>
      <c r="AU31" s="1"/>
      <c r="AV31" s="5">
        <f t="shared" ref="AV31:AV41" si="56">4000*AT31+5600*AU31</f>
        <v>0</v>
      </c>
      <c r="AW31" s="5">
        <f t="shared" ref="AW31:AW41" si="57">AV31*AS31</f>
        <v>0</v>
      </c>
      <c r="AX31" s="1">
        <f t="shared" ref="AX31:AX41" si="58">AS31+AM31+AG31+U31+O31+I31+C31</f>
        <v>38</v>
      </c>
      <c r="AY31" s="1">
        <v>7.0000000000000007E-2</v>
      </c>
      <c r="AZ31" s="5">
        <f t="shared" ref="AZ31:AZ41" si="59">(AW31+AQ31+AK31+Y31+S31+M31+G31)*AY31</f>
        <v>91938.000000000015</v>
      </c>
      <c r="BA31" s="5">
        <f t="shared" ref="BA31:BA41" si="60">AW31+AQ31+AK31+Y31+S31+M31+G31+AZ31</f>
        <v>1405338</v>
      </c>
      <c r="BB31" s="5">
        <f t="shared" si="22"/>
        <v>140533.80000000002</v>
      </c>
      <c r="BC31" s="5">
        <f t="shared" ref="BC31:BC41" si="61">BA31+BB31</f>
        <v>1545871.8</v>
      </c>
    </row>
    <row r="32" spans="1:55" ht="25.8" customHeight="1" x14ac:dyDescent="0.45">
      <c r="A32" s="11" t="s">
        <v>186</v>
      </c>
      <c r="B32" s="11" t="s">
        <v>71</v>
      </c>
      <c r="C32" s="11">
        <v>1</v>
      </c>
      <c r="D32" s="11">
        <v>6</v>
      </c>
      <c r="E32" s="11">
        <v>1</v>
      </c>
      <c r="F32" s="12">
        <f t="shared" si="44"/>
        <v>25900</v>
      </c>
      <c r="G32" s="12">
        <f t="shared" si="45"/>
        <v>25900</v>
      </c>
      <c r="H32" s="11" t="s">
        <v>82</v>
      </c>
      <c r="I32" s="11">
        <v>2</v>
      </c>
      <c r="J32" s="11">
        <v>10</v>
      </c>
      <c r="K32" s="11"/>
      <c r="L32" s="12">
        <f t="shared" si="46"/>
        <v>35000</v>
      </c>
      <c r="M32" s="12">
        <f t="shared" si="47"/>
        <v>70000</v>
      </c>
      <c r="N32" s="11" t="s">
        <v>83</v>
      </c>
      <c r="O32" s="11">
        <v>11</v>
      </c>
      <c r="P32" s="11">
        <v>6</v>
      </c>
      <c r="Q32" s="11"/>
      <c r="R32" s="12">
        <f t="shared" si="48"/>
        <v>21000</v>
      </c>
      <c r="S32" s="12">
        <f t="shared" si="49"/>
        <v>231000</v>
      </c>
      <c r="T32" s="11"/>
      <c r="U32" s="11"/>
      <c r="V32" s="11"/>
      <c r="W32" s="11"/>
      <c r="X32" s="12">
        <f t="shared" si="50"/>
        <v>0</v>
      </c>
      <c r="Y32" s="12">
        <f t="shared" si="51"/>
        <v>0</v>
      </c>
      <c r="Z32" s="11"/>
      <c r="AA32" s="11"/>
      <c r="AB32" s="11"/>
      <c r="AC32" s="11"/>
      <c r="AD32" s="12">
        <f t="shared" si="0"/>
        <v>0</v>
      </c>
      <c r="AE32" s="12">
        <f t="shared" si="1"/>
        <v>0</v>
      </c>
      <c r="AF32" s="11" t="s">
        <v>72</v>
      </c>
      <c r="AG32" s="11">
        <v>1</v>
      </c>
      <c r="AH32" s="11">
        <v>6</v>
      </c>
      <c r="AI32" s="11">
        <v>1</v>
      </c>
      <c r="AJ32" s="12">
        <f t="shared" si="52"/>
        <v>29600</v>
      </c>
      <c r="AK32" s="12">
        <f t="shared" si="53"/>
        <v>29600</v>
      </c>
      <c r="AL32" s="11" t="s">
        <v>84</v>
      </c>
      <c r="AM32" s="11">
        <v>1</v>
      </c>
      <c r="AN32" s="11">
        <v>10</v>
      </c>
      <c r="AO32" s="11"/>
      <c r="AP32" s="12">
        <f t="shared" si="54"/>
        <v>40000</v>
      </c>
      <c r="AQ32" s="12">
        <f t="shared" si="55"/>
        <v>40000</v>
      </c>
      <c r="AR32" s="11" t="s">
        <v>73</v>
      </c>
      <c r="AS32" s="11">
        <v>1</v>
      </c>
      <c r="AT32" s="11">
        <v>6</v>
      </c>
      <c r="AU32" s="11"/>
      <c r="AV32" s="12">
        <f t="shared" si="56"/>
        <v>24000</v>
      </c>
      <c r="AW32" s="12">
        <f t="shared" si="57"/>
        <v>24000</v>
      </c>
      <c r="AX32" s="11">
        <f t="shared" si="58"/>
        <v>17</v>
      </c>
      <c r="AY32" s="11">
        <v>0.03</v>
      </c>
      <c r="AZ32" s="12">
        <f t="shared" si="59"/>
        <v>12615</v>
      </c>
      <c r="BA32" s="12">
        <f t="shared" si="60"/>
        <v>433115</v>
      </c>
      <c r="BB32" s="12">
        <f t="shared" si="22"/>
        <v>43311.5</v>
      </c>
      <c r="BC32" s="12">
        <f t="shared" si="61"/>
        <v>476426.5</v>
      </c>
    </row>
    <row r="33" spans="1:55" x14ac:dyDescent="0.45">
      <c r="A33" s="1" t="s">
        <v>187</v>
      </c>
      <c r="B33" s="1" t="s">
        <v>82</v>
      </c>
      <c r="C33" s="1">
        <v>1</v>
      </c>
      <c r="D33" s="1">
        <v>10</v>
      </c>
      <c r="E33" s="1"/>
      <c r="F33" s="5">
        <f t="shared" si="44"/>
        <v>35000</v>
      </c>
      <c r="G33" s="5">
        <f t="shared" si="45"/>
        <v>35000</v>
      </c>
      <c r="H33" s="1" t="s">
        <v>83</v>
      </c>
      <c r="I33" s="1">
        <v>9</v>
      </c>
      <c r="J33" s="1">
        <v>6</v>
      </c>
      <c r="K33" s="1"/>
      <c r="L33" s="5">
        <f t="shared" si="46"/>
        <v>21000</v>
      </c>
      <c r="M33" s="5">
        <f t="shared" si="47"/>
        <v>189000</v>
      </c>
      <c r="N33" s="1" t="s">
        <v>71</v>
      </c>
      <c r="O33" s="1">
        <v>3</v>
      </c>
      <c r="P33" s="1">
        <v>6</v>
      </c>
      <c r="Q33" s="1">
        <v>1</v>
      </c>
      <c r="R33" s="5">
        <f t="shared" si="48"/>
        <v>25900</v>
      </c>
      <c r="S33" s="5">
        <f t="shared" si="49"/>
        <v>77700</v>
      </c>
      <c r="T33" s="1"/>
      <c r="U33" s="1"/>
      <c r="V33" s="1"/>
      <c r="W33" s="1"/>
      <c r="X33" s="5">
        <f t="shared" si="50"/>
        <v>0</v>
      </c>
      <c r="Y33" s="5">
        <f t="shared" si="51"/>
        <v>0</v>
      </c>
      <c r="Z33" s="1"/>
      <c r="AA33" s="1"/>
      <c r="AB33" s="1"/>
      <c r="AC33" s="1"/>
      <c r="AD33" s="5">
        <f t="shared" si="0"/>
        <v>0</v>
      </c>
      <c r="AE33" s="5">
        <f t="shared" si="1"/>
        <v>0</v>
      </c>
      <c r="AF33" s="1" t="s">
        <v>73</v>
      </c>
      <c r="AG33" s="1">
        <v>3</v>
      </c>
      <c r="AH33" s="1">
        <v>6</v>
      </c>
      <c r="AI33" s="1"/>
      <c r="AJ33" s="5">
        <f t="shared" si="52"/>
        <v>24000</v>
      </c>
      <c r="AK33" s="5">
        <f t="shared" si="53"/>
        <v>72000</v>
      </c>
      <c r="AL33" s="1" t="s">
        <v>72</v>
      </c>
      <c r="AM33" s="1">
        <v>0</v>
      </c>
      <c r="AN33" s="1">
        <v>6</v>
      </c>
      <c r="AO33" s="1">
        <v>1</v>
      </c>
      <c r="AP33" s="5">
        <f t="shared" si="54"/>
        <v>29600</v>
      </c>
      <c r="AQ33" s="5">
        <f t="shared" si="55"/>
        <v>0</v>
      </c>
      <c r="AR33" s="1"/>
      <c r="AS33" s="1"/>
      <c r="AT33" s="1"/>
      <c r="AU33" s="1"/>
      <c r="AV33" s="5">
        <f t="shared" si="56"/>
        <v>0</v>
      </c>
      <c r="AW33" s="5">
        <f t="shared" si="57"/>
        <v>0</v>
      </c>
      <c r="AX33" s="1">
        <f t="shared" si="58"/>
        <v>16</v>
      </c>
      <c r="AY33" s="1">
        <v>0.04</v>
      </c>
      <c r="AZ33" s="5">
        <f t="shared" si="59"/>
        <v>14948</v>
      </c>
      <c r="BA33" s="5">
        <f t="shared" si="60"/>
        <v>388648</v>
      </c>
      <c r="BB33" s="5">
        <f t="shared" si="22"/>
        <v>38864.800000000003</v>
      </c>
      <c r="BC33" s="5">
        <f t="shared" si="61"/>
        <v>427512.8</v>
      </c>
    </row>
    <row r="34" spans="1:55" x14ac:dyDescent="0.45">
      <c r="A34" s="11" t="s">
        <v>188</v>
      </c>
      <c r="B34" s="11" t="s">
        <v>83</v>
      </c>
      <c r="C34" s="11">
        <v>4</v>
      </c>
      <c r="D34" s="11">
        <v>6</v>
      </c>
      <c r="E34" s="11"/>
      <c r="F34" s="12">
        <f t="shared" si="44"/>
        <v>21000</v>
      </c>
      <c r="G34" s="12">
        <f t="shared" si="45"/>
        <v>84000</v>
      </c>
      <c r="H34" s="11"/>
      <c r="I34" s="11"/>
      <c r="J34" s="11"/>
      <c r="K34" s="11"/>
      <c r="L34" s="12">
        <f t="shared" si="46"/>
        <v>0</v>
      </c>
      <c r="M34" s="12">
        <f t="shared" si="47"/>
        <v>0</v>
      </c>
      <c r="N34" s="11"/>
      <c r="O34" s="11"/>
      <c r="P34" s="11"/>
      <c r="Q34" s="11"/>
      <c r="R34" s="12">
        <f t="shared" si="48"/>
        <v>0</v>
      </c>
      <c r="S34" s="12">
        <f t="shared" si="49"/>
        <v>0</v>
      </c>
      <c r="T34" s="11"/>
      <c r="U34" s="11"/>
      <c r="V34" s="11"/>
      <c r="W34" s="11"/>
      <c r="X34" s="12">
        <f t="shared" si="50"/>
        <v>0</v>
      </c>
      <c r="Y34" s="12">
        <f t="shared" si="51"/>
        <v>0</v>
      </c>
      <c r="Z34" s="11"/>
      <c r="AA34" s="11"/>
      <c r="AB34" s="11"/>
      <c r="AC34" s="11"/>
      <c r="AD34" s="12">
        <f t="shared" si="0"/>
        <v>0</v>
      </c>
      <c r="AE34" s="12">
        <f t="shared" si="1"/>
        <v>0</v>
      </c>
      <c r="AF34" s="11" t="s">
        <v>189</v>
      </c>
      <c r="AG34" s="11">
        <v>1</v>
      </c>
      <c r="AH34" s="11">
        <v>6</v>
      </c>
      <c r="AI34" s="11"/>
      <c r="AJ34" s="12">
        <f t="shared" si="52"/>
        <v>24000</v>
      </c>
      <c r="AK34" s="12">
        <f t="shared" si="53"/>
        <v>24000</v>
      </c>
      <c r="AL34" s="11"/>
      <c r="AM34" s="11"/>
      <c r="AN34" s="11"/>
      <c r="AO34" s="11"/>
      <c r="AP34" s="12">
        <f t="shared" si="54"/>
        <v>0</v>
      </c>
      <c r="AQ34" s="12">
        <f t="shared" si="55"/>
        <v>0</v>
      </c>
      <c r="AR34" s="11"/>
      <c r="AS34" s="11"/>
      <c r="AT34" s="11"/>
      <c r="AU34" s="11"/>
      <c r="AV34" s="12">
        <f t="shared" si="56"/>
        <v>0</v>
      </c>
      <c r="AW34" s="12">
        <f t="shared" si="57"/>
        <v>0</v>
      </c>
      <c r="AX34" s="11">
        <f>AS34+AM34+AG34+U34+O34+I34+C34</f>
        <v>5</v>
      </c>
      <c r="AY34" s="11">
        <v>0.04</v>
      </c>
      <c r="AZ34" s="12">
        <f t="shared" si="59"/>
        <v>4320</v>
      </c>
      <c r="BA34" s="12">
        <f t="shared" si="60"/>
        <v>112320</v>
      </c>
      <c r="BB34" s="12">
        <f t="shared" si="22"/>
        <v>11232</v>
      </c>
      <c r="BC34" s="12">
        <f t="shared" si="61"/>
        <v>123552</v>
      </c>
    </row>
    <row r="35" spans="1:55" x14ac:dyDescent="0.45">
      <c r="A35" s="1" t="s">
        <v>190</v>
      </c>
      <c r="B35" s="1" t="s">
        <v>71</v>
      </c>
      <c r="C35" s="1">
        <v>9</v>
      </c>
      <c r="D35" s="1">
        <v>6</v>
      </c>
      <c r="E35" s="1">
        <v>1</v>
      </c>
      <c r="F35" s="5">
        <f t="shared" si="44"/>
        <v>25900</v>
      </c>
      <c r="G35" s="5">
        <f t="shared" si="45"/>
        <v>233100</v>
      </c>
      <c r="H35" s="1"/>
      <c r="I35" s="1"/>
      <c r="J35" s="1"/>
      <c r="K35" s="1"/>
      <c r="L35" s="5">
        <f t="shared" si="46"/>
        <v>0</v>
      </c>
      <c r="M35" s="5">
        <f t="shared" si="47"/>
        <v>0</v>
      </c>
      <c r="N35" s="1"/>
      <c r="O35" s="1"/>
      <c r="P35" s="1"/>
      <c r="Q35" s="1"/>
      <c r="R35" s="5">
        <f t="shared" si="48"/>
        <v>0</v>
      </c>
      <c r="S35" s="5">
        <f t="shared" si="49"/>
        <v>0</v>
      </c>
      <c r="T35" s="1"/>
      <c r="U35" s="1"/>
      <c r="V35" s="1"/>
      <c r="W35" s="1"/>
      <c r="X35" s="5">
        <f t="shared" si="50"/>
        <v>0</v>
      </c>
      <c r="Y35" s="5">
        <f t="shared" si="51"/>
        <v>0</v>
      </c>
      <c r="Z35" s="1"/>
      <c r="AA35" s="1"/>
      <c r="AB35" s="1"/>
      <c r="AC35" s="1"/>
      <c r="AD35" s="5">
        <f t="shared" si="0"/>
        <v>0</v>
      </c>
      <c r="AE35" s="5">
        <f t="shared" si="1"/>
        <v>0</v>
      </c>
      <c r="AF35" s="1"/>
      <c r="AG35" s="1"/>
      <c r="AH35" s="1"/>
      <c r="AI35" s="1"/>
      <c r="AJ35" s="5">
        <f t="shared" si="52"/>
        <v>0</v>
      </c>
      <c r="AK35" s="5">
        <f t="shared" si="53"/>
        <v>0</v>
      </c>
      <c r="AL35" s="1" t="s">
        <v>73</v>
      </c>
      <c r="AM35" s="1">
        <v>1</v>
      </c>
      <c r="AN35" s="1">
        <v>6</v>
      </c>
      <c r="AO35" s="1"/>
      <c r="AP35" s="5">
        <f t="shared" si="54"/>
        <v>24000</v>
      </c>
      <c r="AQ35" s="5">
        <f t="shared" si="55"/>
        <v>24000</v>
      </c>
      <c r="AR35" s="1"/>
      <c r="AS35" s="1"/>
      <c r="AT35" s="1"/>
      <c r="AU35" s="1"/>
      <c r="AV35" s="5">
        <f t="shared" si="56"/>
        <v>0</v>
      </c>
      <c r="AW35" s="5">
        <f t="shared" si="57"/>
        <v>0</v>
      </c>
      <c r="AX35" s="1">
        <f t="shared" si="58"/>
        <v>10</v>
      </c>
      <c r="AY35" s="1">
        <v>0.03</v>
      </c>
      <c r="AZ35" s="5">
        <f t="shared" si="59"/>
        <v>7713</v>
      </c>
      <c r="BA35" s="5">
        <f t="shared" si="60"/>
        <v>264813</v>
      </c>
      <c r="BB35" s="5">
        <f t="shared" si="22"/>
        <v>26481.300000000003</v>
      </c>
      <c r="BC35" s="5">
        <f t="shared" si="61"/>
        <v>291294.3</v>
      </c>
    </row>
    <row r="36" spans="1:55" x14ac:dyDescent="0.45">
      <c r="A36" s="11" t="s">
        <v>191</v>
      </c>
      <c r="B36" s="11" t="s">
        <v>83</v>
      </c>
      <c r="C36" s="11">
        <v>3</v>
      </c>
      <c r="D36" s="11">
        <v>6</v>
      </c>
      <c r="E36" s="11"/>
      <c r="F36" s="12">
        <f t="shared" si="44"/>
        <v>21000</v>
      </c>
      <c r="G36" s="12">
        <f t="shared" si="45"/>
        <v>63000</v>
      </c>
      <c r="H36" s="11" t="s">
        <v>82</v>
      </c>
      <c r="I36" s="11">
        <v>1</v>
      </c>
      <c r="J36" s="11">
        <v>10</v>
      </c>
      <c r="K36" s="11"/>
      <c r="L36" s="12">
        <f t="shared" si="46"/>
        <v>35000</v>
      </c>
      <c r="M36" s="12">
        <f t="shared" si="47"/>
        <v>35000</v>
      </c>
      <c r="N36" s="11"/>
      <c r="O36" s="11"/>
      <c r="P36" s="11"/>
      <c r="Q36" s="11"/>
      <c r="R36" s="12">
        <f t="shared" si="48"/>
        <v>0</v>
      </c>
      <c r="S36" s="12">
        <f t="shared" si="49"/>
        <v>0</v>
      </c>
      <c r="T36" s="11"/>
      <c r="U36" s="11"/>
      <c r="V36" s="11"/>
      <c r="W36" s="11"/>
      <c r="X36" s="12">
        <f t="shared" si="50"/>
        <v>0</v>
      </c>
      <c r="Y36" s="12">
        <f t="shared" si="51"/>
        <v>0</v>
      </c>
      <c r="Z36" s="11"/>
      <c r="AA36" s="11"/>
      <c r="AB36" s="11"/>
      <c r="AC36" s="11"/>
      <c r="AD36" s="12">
        <f t="shared" si="0"/>
        <v>0</v>
      </c>
      <c r="AE36" s="12">
        <f t="shared" si="1"/>
        <v>0</v>
      </c>
      <c r="AF36" s="11" t="s">
        <v>84</v>
      </c>
      <c r="AG36" s="11">
        <v>1</v>
      </c>
      <c r="AH36" s="11">
        <v>10</v>
      </c>
      <c r="AI36" s="11"/>
      <c r="AJ36" s="12">
        <f t="shared" si="52"/>
        <v>40000</v>
      </c>
      <c r="AK36" s="12">
        <f t="shared" si="53"/>
        <v>40000</v>
      </c>
      <c r="AL36" s="11"/>
      <c r="AM36" s="11"/>
      <c r="AN36" s="11"/>
      <c r="AO36" s="11"/>
      <c r="AP36" s="12">
        <f t="shared" si="54"/>
        <v>0</v>
      </c>
      <c r="AQ36" s="12">
        <f t="shared" si="55"/>
        <v>0</v>
      </c>
      <c r="AR36" s="11"/>
      <c r="AS36" s="11"/>
      <c r="AT36" s="11"/>
      <c r="AU36" s="11"/>
      <c r="AV36" s="12">
        <f t="shared" si="56"/>
        <v>0</v>
      </c>
      <c r="AW36" s="12">
        <f t="shared" si="57"/>
        <v>0</v>
      </c>
      <c r="AX36" s="11">
        <f t="shared" si="58"/>
        <v>5</v>
      </c>
      <c r="AY36" s="11">
        <v>0.03</v>
      </c>
      <c r="AZ36" s="12">
        <f t="shared" si="59"/>
        <v>4140</v>
      </c>
      <c r="BA36" s="12">
        <f t="shared" si="60"/>
        <v>142140</v>
      </c>
      <c r="BB36" s="12">
        <f t="shared" si="22"/>
        <v>14214</v>
      </c>
      <c r="BC36" s="12">
        <f t="shared" si="61"/>
        <v>156354</v>
      </c>
    </row>
    <row r="37" spans="1:55" x14ac:dyDescent="0.45">
      <c r="A37" s="1" t="s">
        <v>192</v>
      </c>
      <c r="B37" s="1" t="s">
        <v>82</v>
      </c>
      <c r="C37" s="1">
        <v>3</v>
      </c>
      <c r="D37" s="1">
        <v>10</v>
      </c>
      <c r="E37" s="1"/>
      <c r="F37" s="5">
        <f t="shared" si="44"/>
        <v>35000</v>
      </c>
      <c r="G37" s="5">
        <f t="shared" si="45"/>
        <v>105000</v>
      </c>
      <c r="H37" s="1" t="s">
        <v>91</v>
      </c>
      <c r="I37" s="1">
        <v>5</v>
      </c>
      <c r="J37" s="1">
        <v>5</v>
      </c>
      <c r="K37" s="1"/>
      <c r="L37" s="5">
        <f t="shared" si="46"/>
        <v>17500</v>
      </c>
      <c r="M37" s="5">
        <f t="shared" si="47"/>
        <v>87500</v>
      </c>
      <c r="N37" s="1"/>
      <c r="O37" s="1"/>
      <c r="P37" s="1"/>
      <c r="Q37" s="1"/>
      <c r="R37" s="5">
        <f t="shared" si="48"/>
        <v>0</v>
      </c>
      <c r="S37" s="5">
        <f t="shared" si="49"/>
        <v>0</v>
      </c>
      <c r="T37" s="1"/>
      <c r="U37" s="1"/>
      <c r="V37" s="1"/>
      <c r="W37" s="1"/>
      <c r="X37" s="5">
        <f t="shared" si="50"/>
        <v>0</v>
      </c>
      <c r="Y37" s="5">
        <f t="shared" si="51"/>
        <v>0</v>
      </c>
      <c r="Z37" s="1"/>
      <c r="AA37" s="1"/>
      <c r="AB37" s="1"/>
      <c r="AC37" s="1"/>
      <c r="AD37" s="5">
        <f t="shared" si="0"/>
        <v>0</v>
      </c>
      <c r="AE37" s="5">
        <f t="shared" si="1"/>
        <v>0</v>
      </c>
      <c r="AF37" s="1" t="s">
        <v>73</v>
      </c>
      <c r="AG37" s="1">
        <v>1</v>
      </c>
      <c r="AH37" s="1">
        <v>6</v>
      </c>
      <c r="AI37" s="1"/>
      <c r="AJ37" s="5">
        <f t="shared" si="52"/>
        <v>24000</v>
      </c>
      <c r="AK37" s="5">
        <f t="shared" si="53"/>
        <v>24000</v>
      </c>
      <c r="AL37" s="1" t="s">
        <v>94</v>
      </c>
      <c r="AM37" s="1">
        <v>1</v>
      </c>
      <c r="AN37" s="1">
        <v>5</v>
      </c>
      <c r="AO37" s="1"/>
      <c r="AP37" s="5">
        <f t="shared" si="54"/>
        <v>20000</v>
      </c>
      <c r="AQ37" s="5">
        <f t="shared" si="55"/>
        <v>20000</v>
      </c>
      <c r="AR37" s="1"/>
      <c r="AS37" s="1"/>
      <c r="AT37" s="1"/>
      <c r="AU37" s="1"/>
      <c r="AV37" s="5">
        <f t="shared" si="56"/>
        <v>0</v>
      </c>
      <c r="AW37" s="5">
        <f t="shared" si="57"/>
        <v>0</v>
      </c>
      <c r="AX37" s="1">
        <f t="shared" si="58"/>
        <v>10</v>
      </c>
      <c r="AY37" s="1">
        <v>0.04</v>
      </c>
      <c r="AZ37" s="5">
        <f t="shared" si="59"/>
        <v>9460</v>
      </c>
      <c r="BA37" s="5">
        <f t="shared" si="60"/>
        <v>245960</v>
      </c>
      <c r="BB37" s="5">
        <f t="shared" si="22"/>
        <v>24596</v>
      </c>
      <c r="BC37" s="5">
        <f t="shared" si="61"/>
        <v>270556</v>
      </c>
    </row>
    <row r="38" spans="1:55" x14ac:dyDescent="0.45">
      <c r="A38" s="11" t="s">
        <v>193</v>
      </c>
      <c r="B38" s="11" t="s">
        <v>91</v>
      </c>
      <c r="C38" s="11">
        <v>3</v>
      </c>
      <c r="D38" s="11">
        <v>5</v>
      </c>
      <c r="E38" s="11"/>
      <c r="F38" s="12">
        <f t="shared" si="44"/>
        <v>17500</v>
      </c>
      <c r="G38" s="12">
        <f t="shared" si="45"/>
        <v>52500</v>
      </c>
      <c r="H38" s="11"/>
      <c r="I38" s="11"/>
      <c r="J38" s="11"/>
      <c r="K38" s="11"/>
      <c r="L38" s="12">
        <f t="shared" si="46"/>
        <v>0</v>
      </c>
      <c r="M38" s="12">
        <f t="shared" si="47"/>
        <v>0</v>
      </c>
      <c r="N38" s="11"/>
      <c r="O38" s="11"/>
      <c r="P38" s="11"/>
      <c r="Q38" s="11"/>
      <c r="R38" s="12">
        <f t="shared" si="48"/>
        <v>0</v>
      </c>
      <c r="S38" s="12">
        <f t="shared" si="49"/>
        <v>0</v>
      </c>
      <c r="T38" s="11"/>
      <c r="U38" s="11"/>
      <c r="V38" s="11"/>
      <c r="W38" s="11"/>
      <c r="X38" s="12">
        <f t="shared" si="50"/>
        <v>0</v>
      </c>
      <c r="Y38" s="12">
        <f t="shared" si="51"/>
        <v>0</v>
      </c>
      <c r="Z38" s="11"/>
      <c r="AA38" s="11"/>
      <c r="AB38" s="11"/>
      <c r="AC38" s="11"/>
      <c r="AD38" s="12">
        <f t="shared" si="0"/>
        <v>0</v>
      </c>
      <c r="AE38" s="12">
        <f t="shared" si="1"/>
        <v>0</v>
      </c>
      <c r="AF38" s="1" t="s">
        <v>217</v>
      </c>
      <c r="AG38" s="1">
        <v>2</v>
      </c>
      <c r="AH38" s="1">
        <v>5</v>
      </c>
      <c r="AI38" s="11"/>
      <c r="AJ38" s="12">
        <f t="shared" si="52"/>
        <v>20000</v>
      </c>
      <c r="AK38" s="12">
        <f t="shared" si="53"/>
        <v>40000</v>
      </c>
      <c r="AL38" s="11"/>
      <c r="AM38" s="11"/>
      <c r="AN38" s="11"/>
      <c r="AO38" s="11"/>
      <c r="AP38" s="12">
        <f t="shared" si="54"/>
        <v>0</v>
      </c>
      <c r="AQ38" s="12">
        <f t="shared" si="55"/>
        <v>0</v>
      </c>
      <c r="AR38" s="11"/>
      <c r="AS38" s="11"/>
      <c r="AT38" s="11"/>
      <c r="AU38" s="11"/>
      <c r="AV38" s="12">
        <f t="shared" si="56"/>
        <v>0</v>
      </c>
      <c r="AW38" s="12">
        <f t="shared" si="57"/>
        <v>0</v>
      </c>
      <c r="AX38" s="11">
        <f t="shared" si="58"/>
        <v>5</v>
      </c>
      <c r="AY38" s="11">
        <v>0.05</v>
      </c>
      <c r="AZ38" s="12">
        <f t="shared" si="59"/>
        <v>4625</v>
      </c>
      <c r="BA38" s="12">
        <f t="shared" si="60"/>
        <v>97125</v>
      </c>
      <c r="BB38" s="12">
        <f t="shared" si="22"/>
        <v>9712.5</v>
      </c>
      <c r="BC38" s="12">
        <f t="shared" si="61"/>
        <v>106837.5</v>
      </c>
    </row>
    <row r="39" spans="1:55" x14ac:dyDescent="0.45">
      <c r="A39" s="1" t="s">
        <v>194</v>
      </c>
      <c r="B39" s="1" t="s">
        <v>91</v>
      </c>
      <c r="C39" s="1">
        <v>5</v>
      </c>
      <c r="D39" s="1">
        <v>5</v>
      </c>
      <c r="E39" s="1"/>
      <c r="F39" s="5">
        <f t="shared" si="44"/>
        <v>17500</v>
      </c>
      <c r="G39" s="5">
        <f t="shared" si="45"/>
        <v>87500</v>
      </c>
      <c r="H39" s="1"/>
      <c r="I39" s="1"/>
      <c r="J39" s="1"/>
      <c r="K39" s="1"/>
      <c r="L39" s="5">
        <f t="shared" si="46"/>
        <v>0</v>
      </c>
      <c r="M39" s="5">
        <f t="shared" si="47"/>
        <v>0</v>
      </c>
      <c r="N39" s="1"/>
      <c r="O39" s="1"/>
      <c r="P39" s="1"/>
      <c r="Q39" s="1"/>
      <c r="R39" s="5">
        <f t="shared" si="48"/>
        <v>0</v>
      </c>
      <c r="S39" s="5">
        <f t="shared" si="49"/>
        <v>0</v>
      </c>
      <c r="T39" s="1"/>
      <c r="U39" s="1"/>
      <c r="V39" s="1"/>
      <c r="W39" s="1"/>
      <c r="X39" s="5">
        <f t="shared" si="50"/>
        <v>0</v>
      </c>
      <c r="Y39" s="5">
        <f t="shared" si="51"/>
        <v>0</v>
      </c>
      <c r="Z39" s="1"/>
      <c r="AA39" s="1"/>
      <c r="AB39" s="1"/>
      <c r="AC39" s="1"/>
      <c r="AD39" s="5">
        <f t="shared" si="0"/>
        <v>0</v>
      </c>
      <c r="AE39" s="5">
        <f t="shared" si="1"/>
        <v>0</v>
      </c>
      <c r="AF39" s="1"/>
      <c r="AG39" s="1"/>
      <c r="AH39" s="1"/>
      <c r="AI39" s="1"/>
      <c r="AJ39" s="5">
        <f t="shared" si="52"/>
        <v>0</v>
      </c>
      <c r="AK39" s="5">
        <f t="shared" si="53"/>
        <v>0</v>
      </c>
      <c r="AL39" s="1"/>
      <c r="AM39" s="1"/>
      <c r="AN39" s="1"/>
      <c r="AO39" s="1"/>
      <c r="AP39" s="5">
        <f t="shared" si="54"/>
        <v>0</v>
      </c>
      <c r="AQ39" s="5">
        <f t="shared" si="55"/>
        <v>0</v>
      </c>
      <c r="AR39" s="1"/>
      <c r="AS39" s="1"/>
      <c r="AT39" s="1"/>
      <c r="AU39" s="1"/>
      <c r="AV39" s="5">
        <f t="shared" si="56"/>
        <v>0</v>
      </c>
      <c r="AW39" s="5">
        <f t="shared" si="57"/>
        <v>0</v>
      </c>
      <c r="AX39" s="1">
        <f t="shared" si="58"/>
        <v>5</v>
      </c>
      <c r="AY39" s="1">
        <v>0.05</v>
      </c>
      <c r="AZ39" s="5">
        <f t="shared" si="59"/>
        <v>4375</v>
      </c>
      <c r="BA39" s="5">
        <f t="shared" si="60"/>
        <v>91875</v>
      </c>
      <c r="BB39" s="5">
        <f t="shared" si="22"/>
        <v>9187.5</v>
      </c>
      <c r="BC39" s="5">
        <f t="shared" si="61"/>
        <v>101062.5</v>
      </c>
    </row>
    <row r="40" spans="1:55" x14ac:dyDescent="0.45">
      <c r="A40" s="11" t="s">
        <v>195</v>
      </c>
      <c r="B40" s="11" t="s">
        <v>91</v>
      </c>
      <c r="C40" s="11">
        <v>5</v>
      </c>
      <c r="D40" s="11">
        <v>5</v>
      </c>
      <c r="E40" s="11"/>
      <c r="F40" s="12">
        <f t="shared" si="44"/>
        <v>17500</v>
      </c>
      <c r="G40" s="12">
        <f t="shared" si="45"/>
        <v>87500</v>
      </c>
      <c r="H40" s="11"/>
      <c r="I40" s="11"/>
      <c r="J40" s="11"/>
      <c r="K40" s="11"/>
      <c r="L40" s="12">
        <f t="shared" si="46"/>
        <v>0</v>
      </c>
      <c r="M40" s="12">
        <f t="shared" si="47"/>
        <v>0</v>
      </c>
      <c r="N40" s="11"/>
      <c r="O40" s="11"/>
      <c r="P40" s="11"/>
      <c r="Q40" s="11"/>
      <c r="R40" s="12">
        <f t="shared" si="48"/>
        <v>0</v>
      </c>
      <c r="S40" s="12">
        <f t="shared" si="49"/>
        <v>0</v>
      </c>
      <c r="T40" s="11"/>
      <c r="U40" s="11"/>
      <c r="V40" s="11"/>
      <c r="W40" s="11"/>
      <c r="X40" s="12">
        <f t="shared" si="50"/>
        <v>0</v>
      </c>
      <c r="Y40" s="12">
        <f t="shared" si="51"/>
        <v>0</v>
      </c>
      <c r="Z40" s="11"/>
      <c r="AA40" s="11"/>
      <c r="AB40" s="11"/>
      <c r="AC40" s="11"/>
      <c r="AD40" s="12">
        <f t="shared" si="0"/>
        <v>0</v>
      </c>
      <c r="AE40" s="12">
        <f t="shared" si="1"/>
        <v>0</v>
      </c>
      <c r="AF40" s="11" t="s">
        <v>196</v>
      </c>
      <c r="AG40" s="11">
        <v>1</v>
      </c>
      <c r="AH40" s="11">
        <v>5</v>
      </c>
      <c r="AI40" s="11"/>
      <c r="AJ40" s="12">
        <f t="shared" si="52"/>
        <v>20000</v>
      </c>
      <c r="AK40" s="12">
        <f t="shared" si="53"/>
        <v>20000</v>
      </c>
      <c r="AL40" s="11"/>
      <c r="AM40" s="11"/>
      <c r="AN40" s="11"/>
      <c r="AO40" s="11"/>
      <c r="AP40" s="12">
        <f t="shared" si="54"/>
        <v>0</v>
      </c>
      <c r="AQ40" s="12">
        <f t="shared" si="55"/>
        <v>0</v>
      </c>
      <c r="AR40" s="11"/>
      <c r="AS40" s="11"/>
      <c r="AT40" s="11"/>
      <c r="AU40" s="11"/>
      <c r="AV40" s="12">
        <f t="shared" si="56"/>
        <v>0</v>
      </c>
      <c r="AW40" s="12">
        <f t="shared" si="57"/>
        <v>0</v>
      </c>
      <c r="AX40" s="11">
        <f t="shared" si="58"/>
        <v>6</v>
      </c>
      <c r="AY40" s="11">
        <v>0.05</v>
      </c>
      <c r="AZ40" s="12">
        <f t="shared" si="59"/>
        <v>5375</v>
      </c>
      <c r="BA40" s="12">
        <f t="shared" si="60"/>
        <v>112875</v>
      </c>
      <c r="BB40" s="12">
        <f t="shared" si="22"/>
        <v>11287.5</v>
      </c>
      <c r="BC40" s="12">
        <f t="shared" si="61"/>
        <v>124162.5</v>
      </c>
    </row>
    <row r="41" spans="1:55" x14ac:dyDescent="0.45">
      <c r="A41" s="1" t="s">
        <v>208</v>
      </c>
      <c r="B41" s="1" t="s">
        <v>197</v>
      </c>
      <c r="C41" s="1">
        <v>4</v>
      </c>
      <c r="D41" s="1">
        <v>7</v>
      </c>
      <c r="E41" s="1">
        <v>1</v>
      </c>
      <c r="F41" s="5">
        <f t="shared" si="44"/>
        <v>29400</v>
      </c>
      <c r="G41" s="5">
        <f t="shared" si="45"/>
        <v>117600</v>
      </c>
      <c r="H41" s="1"/>
      <c r="I41" s="1"/>
      <c r="J41" s="1"/>
      <c r="K41" s="1"/>
      <c r="L41" s="5">
        <f t="shared" si="46"/>
        <v>0</v>
      </c>
      <c r="M41" s="5">
        <f t="shared" si="47"/>
        <v>0</v>
      </c>
      <c r="N41" s="1"/>
      <c r="O41" s="1"/>
      <c r="P41" s="1"/>
      <c r="Q41" s="1"/>
      <c r="R41" s="5">
        <f t="shared" si="48"/>
        <v>0</v>
      </c>
      <c r="S41" s="5">
        <f t="shared" si="49"/>
        <v>0</v>
      </c>
      <c r="T41" s="1"/>
      <c r="U41" s="1"/>
      <c r="V41" s="1"/>
      <c r="W41" s="1"/>
      <c r="X41" s="5">
        <f t="shared" si="50"/>
        <v>0</v>
      </c>
      <c r="Y41" s="5">
        <f t="shared" si="51"/>
        <v>0</v>
      </c>
      <c r="Z41" s="1"/>
      <c r="AA41" s="1"/>
      <c r="AB41" s="1"/>
      <c r="AC41" s="1"/>
      <c r="AD41" s="5">
        <f t="shared" si="0"/>
        <v>0</v>
      </c>
      <c r="AE41" s="5">
        <f t="shared" si="1"/>
        <v>0</v>
      </c>
      <c r="AF41" s="1" t="s">
        <v>175</v>
      </c>
      <c r="AG41" s="1">
        <v>1</v>
      </c>
      <c r="AH41" s="1">
        <v>7</v>
      </c>
      <c r="AI41" s="1">
        <v>1</v>
      </c>
      <c r="AJ41" s="5">
        <f t="shared" si="52"/>
        <v>33600</v>
      </c>
      <c r="AK41" s="5">
        <f t="shared" si="53"/>
        <v>33600</v>
      </c>
      <c r="AL41" s="1"/>
      <c r="AM41" s="1"/>
      <c r="AN41" s="1"/>
      <c r="AO41" s="1"/>
      <c r="AP41" s="5">
        <f t="shared" si="54"/>
        <v>0</v>
      </c>
      <c r="AQ41" s="5">
        <f t="shared" si="55"/>
        <v>0</v>
      </c>
      <c r="AR41" s="1"/>
      <c r="AS41" s="1"/>
      <c r="AT41" s="1"/>
      <c r="AU41" s="1"/>
      <c r="AV41" s="5">
        <f t="shared" si="56"/>
        <v>0</v>
      </c>
      <c r="AW41" s="5">
        <f t="shared" si="57"/>
        <v>0</v>
      </c>
      <c r="AX41" s="1">
        <f t="shared" si="58"/>
        <v>5</v>
      </c>
      <c r="AY41" s="1">
        <v>0.03</v>
      </c>
      <c r="AZ41" s="5">
        <f t="shared" si="59"/>
        <v>4536</v>
      </c>
      <c r="BA41" s="5">
        <f t="shared" si="60"/>
        <v>155736</v>
      </c>
      <c r="BB41" s="5">
        <f t="shared" si="22"/>
        <v>15573.6</v>
      </c>
      <c r="BC41" s="5">
        <f t="shared" si="61"/>
        <v>171309.6</v>
      </c>
    </row>
    <row r="42" spans="1:55" x14ac:dyDescent="0.45">
      <c r="A42" s="11" t="s">
        <v>198</v>
      </c>
      <c r="B42" s="11"/>
      <c r="C42" s="11"/>
      <c r="D42" s="11"/>
      <c r="E42" s="11"/>
      <c r="F42" s="12">
        <f t="shared" ref="F42:F44" si="62">3500*D42+4900*E42</f>
        <v>0</v>
      </c>
      <c r="G42" s="12">
        <f t="shared" ref="G42:G44" si="63">F42*C42</f>
        <v>0</v>
      </c>
      <c r="H42" s="11"/>
      <c r="I42" s="11"/>
      <c r="J42" s="11"/>
      <c r="K42" s="11"/>
      <c r="L42" s="12">
        <f t="shared" ref="L42:L44" si="64">3500*J42+4900*K42</f>
        <v>0</v>
      </c>
      <c r="M42" s="12">
        <f t="shared" ref="M42:M44" si="65">L42*I42</f>
        <v>0</v>
      </c>
      <c r="N42" s="11"/>
      <c r="O42" s="11"/>
      <c r="P42" s="11"/>
      <c r="Q42" s="11"/>
      <c r="R42" s="12">
        <f t="shared" ref="R42:R44" si="66">3500*P42+4900*Q42</f>
        <v>0</v>
      </c>
      <c r="S42" s="12">
        <f t="shared" ref="S42:S44" si="67">R42*O42</f>
        <v>0</v>
      </c>
      <c r="T42" s="11"/>
      <c r="U42" s="11"/>
      <c r="V42" s="11"/>
      <c r="W42" s="11"/>
      <c r="X42" s="12">
        <f t="shared" ref="X42:X44" si="68">3500*V42+4900*W42</f>
        <v>0</v>
      </c>
      <c r="Y42" s="12">
        <f t="shared" ref="Y42:Y44" si="69">X42*U42</f>
        <v>0</v>
      </c>
      <c r="Z42" s="11"/>
      <c r="AA42" s="11"/>
      <c r="AB42" s="11"/>
      <c r="AC42" s="11"/>
      <c r="AD42" s="12">
        <f t="shared" si="0"/>
        <v>0</v>
      </c>
      <c r="AE42" s="12">
        <f t="shared" si="1"/>
        <v>0</v>
      </c>
      <c r="AF42" s="11"/>
      <c r="AG42" s="11"/>
      <c r="AH42" s="11"/>
      <c r="AI42" s="11"/>
      <c r="AJ42" s="12">
        <f t="shared" ref="AJ42:AJ44" si="70">4000*AH42+5600*AI42</f>
        <v>0</v>
      </c>
      <c r="AK42" s="12">
        <f t="shared" ref="AK42:AK44" si="71">AJ42*AG42</f>
        <v>0</v>
      </c>
      <c r="AL42" s="11"/>
      <c r="AM42" s="11"/>
      <c r="AN42" s="11"/>
      <c r="AO42" s="11"/>
      <c r="AP42" s="12">
        <f t="shared" ref="AP42:AP44" si="72">4000*AN42+5600*AO42</f>
        <v>0</v>
      </c>
      <c r="AQ42" s="12">
        <f t="shared" ref="AQ42:AQ44" si="73">AP42*AM42</f>
        <v>0</v>
      </c>
      <c r="AR42" s="11"/>
      <c r="AS42" s="11"/>
      <c r="AT42" s="11"/>
      <c r="AU42" s="11"/>
      <c r="AV42" s="12">
        <f t="shared" ref="AV42:AV44" si="74">4000*AT42+5600*AU42</f>
        <v>0</v>
      </c>
      <c r="AW42" s="12">
        <f t="shared" ref="AW42:AW44" si="75">AV42*AS42</f>
        <v>0</v>
      </c>
      <c r="AX42" s="11">
        <v>235</v>
      </c>
      <c r="AY42" s="11"/>
      <c r="AZ42" s="12">
        <f t="shared" ref="AZ42:AZ44" si="76">(AW42+AQ42+AK42+Y42+S42+M42+G42)*AY42</f>
        <v>0</v>
      </c>
      <c r="BA42" s="12">
        <f t="shared" ref="BA42:BA44" si="77">AW42+AQ42+AK42+Y42+S42+M42+G42+AZ42</f>
        <v>0</v>
      </c>
      <c r="BB42" s="12">
        <f t="shared" si="22"/>
        <v>0</v>
      </c>
      <c r="BC42" s="5">
        <v>8726718</v>
      </c>
    </row>
    <row r="43" spans="1:55" x14ac:dyDescent="0.45">
      <c r="A43" s="1" t="s">
        <v>223</v>
      </c>
      <c r="B43" s="1" t="s">
        <v>117</v>
      </c>
      <c r="C43" s="1">
        <v>4</v>
      </c>
      <c r="D43" s="1">
        <v>8</v>
      </c>
      <c r="E43" s="1"/>
      <c r="F43" s="5">
        <f t="shared" ref="F43" si="78">3500*D43+4900*E43</f>
        <v>28000</v>
      </c>
      <c r="G43" s="5">
        <f t="shared" ref="G43" si="79">F43*C43</f>
        <v>112000</v>
      </c>
      <c r="H43" s="1"/>
      <c r="I43" s="1"/>
      <c r="J43" s="1"/>
      <c r="K43" s="1"/>
      <c r="L43" s="5">
        <f t="shared" ref="L43" si="80">3500*J43+4900*K43</f>
        <v>0</v>
      </c>
      <c r="M43" s="5">
        <f t="shared" ref="M43" si="81">L43*I43</f>
        <v>0</v>
      </c>
      <c r="N43" s="1"/>
      <c r="O43" s="1"/>
      <c r="P43" s="1"/>
      <c r="Q43" s="1"/>
      <c r="R43" s="5">
        <f t="shared" ref="R43" si="82">3500*P43+4900*Q43</f>
        <v>0</v>
      </c>
      <c r="S43" s="5">
        <f t="shared" ref="S43" si="83">R43*O43</f>
        <v>0</v>
      </c>
      <c r="T43" s="1"/>
      <c r="U43" s="1"/>
      <c r="V43" s="1"/>
      <c r="W43" s="1"/>
      <c r="X43" s="5">
        <f t="shared" ref="X43" si="84">3500*V43+4900*W43</f>
        <v>0</v>
      </c>
      <c r="Y43" s="5">
        <f t="shared" ref="Y43" si="85">X43*U43</f>
        <v>0</v>
      </c>
      <c r="Z43" s="1"/>
      <c r="AA43" s="1"/>
      <c r="AB43" s="1"/>
      <c r="AC43" s="1"/>
      <c r="AD43" s="5">
        <f t="shared" ref="AD43" si="86">4000*AB43+5600*AC43</f>
        <v>0</v>
      </c>
      <c r="AE43" s="5">
        <f t="shared" ref="AE43" si="87">AD43*AA43</f>
        <v>0</v>
      </c>
      <c r="AF43" s="1" t="s">
        <v>125</v>
      </c>
      <c r="AG43" s="1">
        <v>1</v>
      </c>
      <c r="AH43" s="1">
        <v>8</v>
      </c>
      <c r="AI43" s="1"/>
      <c r="AJ43" s="5">
        <f t="shared" ref="AJ43" si="88">4000*AH43+5600*AI43</f>
        <v>32000</v>
      </c>
      <c r="AK43" s="5">
        <f t="shared" ref="AK43" si="89">AJ43*AG43</f>
        <v>32000</v>
      </c>
      <c r="AL43" s="1"/>
      <c r="AM43" s="1"/>
      <c r="AN43" s="1"/>
      <c r="AO43" s="1"/>
      <c r="AP43" s="5">
        <f t="shared" ref="AP43" si="90">4000*AN43+5600*AO43</f>
        <v>0</v>
      </c>
      <c r="AQ43" s="5">
        <f t="shared" ref="AQ43" si="91">AP43*AM43</f>
        <v>0</v>
      </c>
      <c r="AR43" s="1"/>
      <c r="AS43" s="1"/>
      <c r="AT43" s="1"/>
      <c r="AU43" s="1"/>
      <c r="AV43" s="5">
        <f t="shared" ref="AV43" si="92">4000*AT43+5600*AU43</f>
        <v>0</v>
      </c>
      <c r="AW43" s="5">
        <f t="shared" ref="AW43" si="93">AV43*AS43</f>
        <v>0</v>
      </c>
      <c r="AX43" s="1">
        <f t="shared" ref="AX43" si="94">AS43+AM43+AG43+U43+O43+I43+C43</f>
        <v>5</v>
      </c>
      <c r="AY43" s="1">
        <v>7.0000000000000007E-2</v>
      </c>
      <c r="AZ43" s="5">
        <f t="shared" ref="AZ43" si="95">(AW43+AQ43+AK43+Y43+S43+M43+G43)*AY43</f>
        <v>10080.000000000002</v>
      </c>
      <c r="BA43" s="5">
        <f t="shared" ref="BA43" si="96">AW43+AQ43+AK43+Y43+S43+M43+G43+AZ43</f>
        <v>154080</v>
      </c>
      <c r="BB43" s="5">
        <f t="shared" ref="BB43" si="97">BA43*0.1</f>
        <v>15408</v>
      </c>
      <c r="BC43" s="5">
        <f t="shared" ref="BC43" si="98">BA43+BB43</f>
        <v>169488</v>
      </c>
    </row>
    <row r="44" spans="1:55" x14ac:dyDescent="0.45">
      <c r="A44" s="1" t="s">
        <v>219</v>
      </c>
      <c r="B44" s="1" t="s">
        <v>218</v>
      </c>
      <c r="C44" s="1">
        <v>6</v>
      </c>
      <c r="D44" s="1">
        <v>7</v>
      </c>
      <c r="E44" s="1"/>
      <c r="F44" s="5">
        <f t="shared" si="62"/>
        <v>24500</v>
      </c>
      <c r="G44" s="5">
        <f t="shared" si="63"/>
        <v>147000</v>
      </c>
      <c r="H44" s="1"/>
      <c r="I44" s="1"/>
      <c r="J44" s="1"/>
      <c r="K44" s="1"/>
      <c r="L44" s="5">
        <f t="shared" si="64"/>
        <v>0</v>
      </c>
      <c r="M44" s="5">
        <f t="shared" si="65"/>
        <v>0</v>
      </c>
      <c r="N44" s="1"/>
      <c r="O44" s="1"/>
      <c r="P44" s="1"/>
      <c r="Q44" s="1"/>
      <c r="R44" s="5">
        <f t="shared" si="66"/>
        <v>0</v>
      </c>
      <c r="S44" s="5">
        <f t="shared" si="67"/>
        <v>0</v>
      </c>
      <c r="T44" s="1"/>
      <c r="U44" s="1"/>
      <c r="V44" s="1"/>
      <c r="W44" s="1"/>
      <c r="X44" s="5">
        <f t="shared" si="68"/>
        <v>0</v>
      </c>
      <c r="Y44" s="5">
        <f t="shared" si="69"/>
        <v>0</v>
      </c>
      <c r="Z44" s="1"/>
      <c r="AA44" s="1"/>
      <c r="AB44" s="1"/>
      <c r="AC44" s="1"/>
      <c r="AD44" s="5">
        <f t="shared" si="0"/>
        <v>0</v>
      </c>
      <c r="AE44" s="5">
        <f t="shared" si="1"/>
        <v>0</v>
      </c>
      <c r="AF44" s="1"/>
      <c r="AG44" s="1"/>
      <c r="AH44" s="1"/>
      <c r="AI44" s="1"/>
      <c r="AJ44" s="5">
        <f t="shared" si="70"/>
        <v>0</v>
      </c>
      <c r="AK44" s="5">
        <f t="shared" si="71"/>
        <v>0</v>
      </c>
      <c r="AL44" s="1"/>
      <c r="AM44" s="1"/>
      <c r="AN44" s="1"/>
      <c r="AO44" s="1"/>
      <c r="AP44" s="5">
        <f t="shared" si="72"/>
        <v>0</v>
      </c>
      <c r="AQ44" s="5">
        <f t="shared" si="73"/>
        <v>0</v>
      </c>
      <c r="AR44" s="1"/>
      <c r="AS44" s="1"/>
      <c r="AT44" s="1"/>
      <c r="AU44" s="1"/>
      <c r="AV44" s="5">
        <f t="shared" si="74"/>
        <v>0</v>
      </c>
      <c r="AW44" s="5">
        <f t="shared" si="75"/>
        <v>0</v>
      </c>
      <c r="AX44" s="1">
        <f t="shared" ref="AX44" si="99">AS44+AM44+AG44+U44+O44+I44+C44</f>
        <v>6</v>
      </c>
      <c r="AY44" s="1">
        <v>0.03</v>
      </c>
      <c r="AZ44" s="5">
        <f t="shared" si="76"/>
        <v>4410</v>
      </c>
      <c r="BA44" s="5">
        <f t="shared" si="77"/>
        <v>151410</v>
      </c>
      <c r="BB44" s="5">
        <f t="shared" si="22"/>
        <v>15141</v>
      </c>
      <c r="BC44" s="5">
        <f t="shared" ref="BC44:BC45" si="100">BA44+BB44</f>
        <v>166551</v>
      </c>
    </row>
    <row r="45" spans="1:55" x14ac:dyDescent="0.45">
      <c r="AX45" s="13">
        <f>SUM(AX2:AX44)</f>
        <v>987</v>
      </c>
      <c r="BC45" s="5">
        <f t="shared" si="100"/>
        <v>0</v>
      </c>
    </row>
    <row r="46" spans="1:55" x14ac:dyDescent="0.45">
      <c r="BC46" s="9">
        <f>SUM(BC2:BC45)</f>
        <v>34183464.150000006</v>
      </c>
    </row>
  </sheetData>
  <phoneticPr fontId="1"/>
  <pageMargins left="0.7" right="0.7" top="0.75" bottom="0.75" header="0.3" footer="0.3"/>
  <pageSetup paperSize="8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2024-07-13T11:47:36Z</cp:lastPrinted>
  <dcterms:created xsi:type="dcterms:W3CDTF">2024-07-11T07:12:34Z</dcterms:created>
  <dcterms:modified xsi:type="dcterms:W3CDTF">2024-08-07T14:11:05Z</dcterms:modified>
</cp:coreProperties>
</file>