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CSIオカズ\花火\発注書\"/>
    </mc:Choice>
  </mc:AlternateContent>
  <xr:revisionPtr revIDLastSave="0" documentId="13_ncr:1_{67A51B08-CC44-4FE3-A5DA-FCF9C223C507}" xr6:coauthVersionLast="47" xr6:coauthVersionMax="47" xr10:uidLastSave="{00000000-0000-0000-0000-000000000000}"/>
  <bookViews>
    <workbookView xWindow="7890" yWindow="4875" windowWidth="21600" windowHeight="11295" xr2:uid="{64210B10-9B7D-4393-9F44-82470C78BCA8}"/>
  </bookViews>
  <sheets>
    <sheet name="1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I11" i="2" l="1"/>
  <c r="BI3" i="2"/>
  <c r="BH11" i="2"/>
  <c r="BH3" i="2"/>
  <c r="BD4" i="2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BD39" i="2"/>
  <c r="BD40" i="2"/>
  <c r="BD41" i="2"/>
  <c r="BD42" i="2"/>
  <c r="BD43" i="2"/>
  <c r="BD44" i="2"/>
  <c r="BD3" i="2"/>
  <c r="BD2" i="2"/>
  <c r="AW4" i="2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35" i="2"/>
  <c r="AW36" i="2"/>
  <c r="AW37" i="2"/>
  <c r="AW38" i="2"/>
  <c r="AW39" i="2"/>
  <c r="AW40" i="2"/>
  <c r="AW41" i="2"/>
  <c r="AW42" i="2"/>
  <c r="AW43" i="2"/>
  <c r="AW44" i="2"/>
  <c r="AW3" i="2"/>
  <c r="AW2" i="2"/>
  <c r="AP4" i="2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3" i="2"/>
  <c r="AP2" i="2"/>
  <c r="AB4" i="2"/>
  <c r="AB5" i="2"/>
  <c r="AB6" i="2"/>
  <c r="AB7" i="2"/>
  <c r="AB8" i="2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3" i="2"/>
  <c r="AB2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" i="2"/>
  <c r="U5" i="2"/>
  <c r="U6" i="2"/>
  <c r="U7" i="2"/>
  <c r="U8" i="2"/>
  <c r="U9" i="2"/>
  <c r="U10" i="2"/>
  <c r="U3" i="2"/>
  <c r="U2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" i="2"/>
  <c r="N5" i="2"/>
  <c r="N6" i="2"/>
  <c r="N7" i="2"/>
  <c r="N3" i="2"/>
  <c r="N2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5" i="2"/>
  <c r="G6" i="2"/>
  <c r="G7" i="2"/>
  <c r="G8" i="2"/>
  <c r="G9" i="2"/>
  <c r="G10" i="2"/>
  <c r="G11" i="2"/>
  <c r="G4" i="2"/>
  <c r="G3" i="2"/>
  <c r="G2" i="2"/>
  <c r="AI2" i="2"/>
  <c r="AI3" i="2"/>
  <c r="AI4" i="2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F27" i="1" l="1"/>
  <c r="G27" i="1"/>
  <c r="C554" i="1"/>
  <c r="F552" i="1"/>
  <c r="G552" i="1" s="1"/>
  <c r="F551" i="1"/>
  <c r="G551" i="1" s="1"/>
  <c r="F550" i="1"/>
  <c r="G550" i="1" s="1"/>
  <c r="F549" i="1"/>
  <c r="G549" i="1" s="1"/>
  <c r="F548" i="1"/>
  <c r="G548" i="1" s="1"/>
  <c r="F547" i="1"/>
  <c r="G547" i="1" s="1"/>
  <c r="C542" i="1"/>
  <c r="F540" i="1"/>
  <c r="G540" i="1" s="1"/>
  <c r="F539" i="1"/>
  <c r="G539" i="1" s="1"/>
  <c r="F538" i="1"/>
  <c r="G538" i="1" s="1"/>
  <c r="F537" i="1"/>
  <c r="G537" i="1" s="1"/>
  <c r="F536" i="1"/>
  <c r="G536" i="1" s="1"/>
  <c r="F535" i="1"/>
  <c r="G535" i="1" s="1"/>
  <c r="C34" i="1"/>
  <c r="F32" i="1"/>
  <c r="F31" i="1"/>
  <c r="F30" i="1"/>
  <c r="F29" i="1"/>
  <c r="F28" i="1"/>
  <c r="F26" i="1"/>
  <c r="F25" i="1"/>
  <c r="F24" i="1"/>
  <c r="G24" i="1" s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G553" i="1" l="1"/>
  <c r="G554" i="1" s="1"/>
  <c r="G541" i="1"/>
  <c r="G542" i="1" s="1"/>
  <c r="G555" i="1" l="1"/>
  <c r="G556" i="1" s="1"/>
  <c r="G543" i="1"/>
  <c r="G544" i="1" s="1"/>
  <c r="G19" i="1" l="1"/>
  <c r="BF44" i="2" l="1"/>
  <c r="BF43" i="2"/>
  <c r="BE43" i="2"/>
  <c r="AX43" i="2"/>
  <c r="AQ43" i="2"/>
  <c r="AJ43" i="2"/>
  <c r="AC43" i="2"/>
  <c r="V43" i="2"/>
  <c r="O43" i="2"/>
  <c r="H43" i="2"/>
  <c r="BH43" i="2" l="1"/>
  <c r="BI43" i="2" s="1"/>
  <c r="BJ43" i="2" l="1"/>
  <c r="BK43" i="2" s="1"/>
  <c r="AJ3" i="2" l="1"/>
  <c r="F56" i="1"/>
  <c r="G56" i="1" s="1"/>
  <c r="F490" i="1"/>
  <c r="G490" i="1" s="1"/>
  <c r="F310" i="1"/>
  <c r="G310" i="1" s="1"/>
  <c r="F57" i="1"/>
  <c r="G57" i="1" s="1"/>
  <c r="F58" i="1"/>
  <c r="G58" i="1" s="1"/>
  <c r="G11" i="1"/>
  <c r="G25" i="1"/>
  <c r="G23" i="1"/>
  <c r="G7" i="1"/>
  <c r="F158" i="1"/>
  <c r="AJ44" i="2"/>
  <c r="AJ42" i="2"/>
  <c r="AJ41" i="2"/>
  <c r="AJ40" i="2"/>
  <c r="AJ39" i="2"/>
  <c r="AJ38" i="2"/>
  <c r="AJ37" i="2"/>
  <c r="AJ36" i="2"/>
  <c r="AJ35" i="2"/>
  <c r="AJ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AJ18" i="2"/>
  <c r="AJ17" i="2"/>
  <c r="AJ16" i="2"/>
  <c r="AJ15" i="2"/>
  <c r="AJ14" i="2"/>
  <c r="AJ13" i="2"/>
  <c r="AJ12" i="2"/>
  <c r="AJ11" i="2"/>
  <c r="AJ10" i="2"/>
  <c r="AJ9" i="2"/>
  <c r="AJ8" i="2"/>
  <c r="AJ7" i="2"/>
  <c r="AJ6" i="2"/>
  <c r="AJ5" i="2"/>
  <c r="AJ4" i="2"/>
  <c r="AJ2" i="2"/>
  <c r="F123" i="1" l="1"/>
  <c r="G123" i="1" s="1"/>
  <c r="G122" i="1"/>
  <c r="BK45" i="2" l="1"/>
  <c r="H42" i="2"/>
  <c r="O42" i="2"/>
  <c r="V42" i="2"/>
  <c r="AC42" i="2"/>
  <c r="AQ42" i="2"/>
  <c r="AX42" i="2"/>
  <c r="BE42" i="2"/>
  <c r="H44" i="2"/>
  <c r="O44" i="2"/>
  <c r="V44" i="2"/>
  <c r="AC44" i="2"/>
  <c r="AQ44" i="2"/>
  <c r="AX44" i="2"/>
  <c r="BE44" i="2"/>
  <c r="AQ39" i="2"/>
  <c r="BF34" i="2"/>
  <c r="H31" i="2"/>
  <c r="O31" i="2"/>
  <c r="V31" i="2"/>
  <c r="AC31" i="2"/>
  <c r="AQ31" i="2"/>
  <c r="AX31" i="2"/>
  <c r="BE31" i="2"/>
  <c r="BF31" i="2"/>
  <c r="H32" i="2"/>
  <c r="O32" i="2"/>
  <c r="V32" i="2"/>
  <c r="AC32" i="2"/>
  <c r="AQ32" i="2"/>
  <c r="AX32" i="2"/>
  <c r="BE32" i="2"/>
  <c r="BF32" i="2"/>
  <c r="H33" i="2"/>
  <c r="O33" i="2"/>
  <c r="V33" i="2"/>
  <c r="AC33" i="2"/>
  <c r="AQ33" i="2"/>
  <c r="AX33" i="2"/>
  <c r="BE33" i="2"/>
  <c r="BF33" i="2"/>
  <c r="H34" i="2"/>
  <c r="O34" i="2"/>
  <c r="V34" i="2"/>
  <c r="AC34" i="2"/>
  <c r="AQ34" i="2"/>
  <c r="AX34" i="2"/>
  <c r="BE34" i="2"/>
  <c r="H35" i="2"/>
  <c r="O35" i="2"/>
  <c r="V35" i="2"/>
  <c r="AC35" i="2"/>
  <c r="AQ35" i="2"/>
  <c r="AX35" i="2"/>
  <c r="BE35" i="2"/>
  <c r="BF35" i="2"/>
  <c r="H36" i="2"/>
  <c r="O36" i="2"/>
  <c r="V36" i="2"/>
  <c r="AC36" i="2"/>
  <c r="AQ36" i="2"/>
  <c r="AX36" i="2"/>
  <c r="BE36" i="2"/>
  <c r="BF36" i="2"/>
  <c r="H37" i="2"/>
  <c r="O37" i="2"/>
  <c r="V37" i="2"/>
  <c r="AC37" i="2"/>
  <c r="AQ37" i="2"/>
  <c r="AX37" i="2"/>
  <c r="BE37" i="2"/>
  <c r="BF37" i="2"/>
  <c r="H38" i="2"/>
  <c r="O38" i="2"/>
  <c r="V38" i="2"/>
  <c r="AC38" i="2"/>
  <c r="AQ38" i="2"/>
  <c r="AX38" i="2"/>
  <c r="BE38" i="2"/>
  <c r="BF38" i="2"/>
  <c r="H39" i="2"/>
  <c r="O39" i="2"/>
  <c r="V39" i="2"/>
  <c r="AC39" i="2"/>
  <c r="AX39" i="2"/>
  <c r="BE39" i="2"/>
  <c r="BF39" i="2"/>
  <c r="H40" i="2"/>
  <c r="O40" i="2"/>
  <c r="V40" i="2"/>
  <c r="AC40" i="2"/>
  <c r="AQ40" i="2"/>
  <c r="AX40" i="2"/>
  <c r="BE40" i="2"/>
  <c r="BF40" i="2"/>
  <c r="H41" i="2"/>
  <c r="O41" i="2"/>
  <c r="V41" i="2"/>
  <c r="AC41" i="2"/>
  <c r="AQ41" i="2"/>
  <c r="AX41" i="2"/>
  <c r="BE41" i="2"/>
  <c r="BF41" i="2"/>
  <c r="H8" i="2"/>
  <c r="O8" i="2"/>
  <c r="V8" i="2"/>
  <c r="AC8" i="2"/>
  <c r="AQ8" i="2"/>
  <c r="AX8" i="2"/>
  <c r="BE8" i="2"/>
  <c r="BF8" i="2"/>
  <c r="H9" i="2"/>
  <c r="O9" i="2"/>
  <c r="V9" i="2"/>
  <c r="AC9" i="2"/>
  <c r="AQ9" i="2"/>
  <c r="AX9" i="2"/>
  <c r="BE9" i="2"/>
  <c r="BF9" i="2"/>
  <c r="H10" i="2"/>
  <c r="O10" i="2"/>
  <c r="V10" i="2"/>
  <c r="AC10" i="2"/>
  <c r="AQ10" i="2"/>
  <c r="AX10" i="2"/>
  <c r="BE10" i="2"/>
  <c r="BF10" i="2"/>
  <c r="H11" i="2"/>
  <c r="O11" i="2"/>
  <c r="V11" i="2"/>
  <c r="AC11" i="2"/>
  <c r="AQ11" i="2"/>
  <c r="AX11" i="2"/>
  <c r="BE11" i="2"/>
  <c r="BF11" i="2"/>
  <c r="H12" i="2"/>
  <c r="O12" i="2"/>
  <c r="V12" i="2"/>
  <c r="AC12" i="2"/>
  <c r="AQ12" i="2"/>
  <c r="AX12" i="2"/>
  <c r="BE12" i="2"/>
  <c r="BF12" i="2"/>
  <c r="H13" i="2"/>
  <c r="O13" i="2"/>
  <c r="V13" i="2"/>
  <c r="AC13" i="2"/>
  <c r="AQ13" i="2"/>
  <c r="AX13" i="2"/>
  <c r="BE13" i="2"/>
  <c r="BF13" i="2"/>
  <c r="H14" i="2"/>
  <c r="O14" i="2"/>
  <c r="V14" i="2"/>
  <c r="AC14" i="2"/>
  <c r="AQ14" i="2"/>
  <c r="AX14" i="2"/>
  <c r="BE14" i="2"/>
  <c r="BF14" i="2"/>
  <c r="H15" i="2"/>
  <c r="O15" i="2"/>
  <c r="V15" i="2"/>
  <c r="AC15" i="2"/>
  <c r="AQ15" i="2"/>
  <c r="AX15" i="2"/>
  <c r="BE15" i="2"/>
  <c r="BF15" i="2"/>
  <c r="H16" i="2"/>
  <c r="O16" i="2"/>
  <c r="V16" i="2"/>
  <c r="AC16" i="2"/>
  <c r="AQ16" i="2"/>
  <c r="AX16" i="2"/>
  <c r="BE16" i="2"/>
  <c r="BF16" i="2"/>
  <c r="H17" i="2"/>
  <c r="O17" i="2"/>
  <c r="V17" i="2"/>
  <c r="AC17" i="2"/>
  <c r="AQ17" i="2"/>
  <c r="AX17" i="2"/>
  <c r="BE17" i="2"/>
  <c r="BF17" i="2"/>
  <c r="H18" i="2"/>
  <c r="O18" i="2"/>
  <c r="V18" i="2"/>
  <c r="AC18" i="2"/>
  <c r="AQ18" i="2"/>
  <c r="AX18" i="2"/>
  <c r="BE18" i="2"/>
  <c r="BF18" i="2"/>
  <c r="H19" i="2"/>
  <c r="O19" i="2"/>
  <c r="V19" i="2"/>
  <c r="AC19" i="2"/>
  <c r="AQ19" i="2"/>
  <c r="AX19" i="2"/>
  <c r="BE19" i="2"/>
  <c r="BF19" i="2"/>
  <c r="H20" i="2"/>
  <c r="O20" i="2"/>
  <c r="V20" i="2"/>
  <c r="AC20" i="2"/>
  <c r="AQ20" i="2"/>
  <c r="AX20" i="2"/>
  <c r="BE20" i="2"/>
  <c r="BF20" i="2"/>
  <c r="H21" i="2"/>
  <c r="O21" i="2"/>
  <c r="V21" i="2"/>
  <c r="AC21" i="2"/>
  <c r="AQ21" i="2"/>
  <c r="AX21" i="2"/>
  <c r="BE21" i="2"/>
  <c r="BF21" i="2"/>
  <c r="H22" i="2"/>
  <c r="O22" i="2"/>
  <c r="V22" i="2"/>
  <c r="AC22" i="2"/>
  <c r="AQ22" i="2"/>
  <c r="AX22" i="2"/>
  <c r="BE22" i="2"/>
  <c r="BF22" i="2"/>
  <c r="H23" i="2"/>
  <c r="O23" i="2"/>
  <c r="V23" i="2"/>
  <c r="AC23" i="2"/>
  <c r="AQ23" i="2"/>
  <c r="AX23" i="2"/>
  <c r="BE23" i="2"/>
  <c r="BF23" i="2"/>
  <c r="H24" i="2"/>
  <c r="O24" i="2"/>
  <c r="V24" i="2"/>
  <c r="AC24" i="2"/>
  <c r="AQ24" i="2"/>
  <c r="AX24" i="2"/>
  <c r="BE24" i="2"/>
  <c r="BF24" i="2"/>
  <c r="H25" i="2"/>
  <c r="O25" i="2"/>
  <c r="V25" i="2"/>
  <c r="AC25" i="2"/>
  <c r="AQ25" i="2"/>
  <c r="AX25" i="2"/>
  <c r="BE25" i="2"/>
  <c r="BF25" i="2"/>
  <c r="H26" i="2"/>
  <c r="O26" i="2"/>
  <c r="V26" i="2"/>
  <c r="AC26" i="2"/>
  <c r="AQ26" i="2"/>
  <c r="AX26" i="2"/>
  <c r="BE26" i="2"/>
  <c r="BF26" i="2"/>
  <c r="H27" i="2"/>
  <c r="O27" i="2"/>
  <c r="V27" i="2"/>
  <c r="AC27" i="2"/>
  <c r="AQ27" i="2"/>
  <c r="AX27" i="2"/>
  <c r="BE27" i="2"/>
  <c r="BF27" i="2"/>
  <c r="H28" i="2"/>
  <c r="O28" i="2"/>
  <c r="V28" i="2"/>
  <c r="AC28" i="2"/>
  <c r="AQ28" i="2"/>
  <c r="AX28" i="2"/>
  <c r="BE28" i="2"/>
  <c r="BF28" i="2"/>
  <c r="H29" i="2"/>
  <c r="O29" i="2"/>
  <c r="V29" i="2"/>
  <c r="AC29" i="2"/>
  <c r="AQ29" i="2"/>
  <c r="AX29" i="2"/>
  <c r="BE29" i="2"/>
  <c r="BF29" i="2"/>
  <c r="H30" i="2"/>
  <c r="O30" i="2"/>
  <c r="V30" i="2"/>
  <c r="AC30" i="2"/>
  <c r="AQ30" i="2"/>
  <c r="AX30" i="2"/>
  <c r="BE30" i="2"/>
  <c r="BF30" i="2"/>
  <c r="H3" i="2"/>
  <c r="O3" i="2"/>
  <c r="V3" i="2"/>
  <c r="AC3" i="2"/>
  <c r="AQ3" i="2"/>
  <c r="AX3" i="2"/>
  <c r="BE3" i="2"/>
  <c r="BF3" i="2"/>
  <c r="H4" i="2"/>
  <c r="O4" i="2"/>
  <c r="V4" i="2"/>
  <c r="AC4" i="2"/>
  <c r="AQ4" i="2"/>
  <c r="AX4" i="2"/>
  <c r="BE4" i="2"/>
  <c r="BF4" i="2"/>
  <c r="H5" i="2"/>
  <c r="O5" i="2"/>
  <c r="V5" i="2"/>
  <c r="AC5" i="2"/>
  <c r="AQ5" i="2"/>
  <c r="AX5" i="2"/>
  <c r="BE5" i="2"/>
  <c r="BF5" i="2"/>
  <c r="H6" i="2"/>
  <c r="O6" i="2"/>
  <c r="V6" i="2"/>
  <c r="AC6" i="2"/>
  <c r="AQ6" i="2"/>
  <c r="AX6" i="2"/>
  <c r="BE6" i="2"/>
  <c r="BF6" i="2"/>
  <c r="H7" i="2"/>
  <c r="O7" i="2"/>
  <c r="V7" i="2"/>
  <c r="AC7" i="2"/>
  <c r="AQ7" i="2"/>
  <c r="AX7" i="2"/>
  <c r="BE7" i="2"/>
  <c r="BF7" i="2"/>
  <c r="AX2" i="2"/>
  <c r="BE2" i="2"/>
  <c r="AQ2" i="2"/>
  <c r="V2" i="2"/>
  <c r="BF2" i="2"/>
  <c r="AC2" i="2"/>
  <c r="O2" i="2"/>
  <c r="H2" i="2"/>
  <c r="F211" i="1"/>
  <c r="G211" i="1" s="1"/>
  <c r="F198" i="1"/>
  <c r="G198" i="1" s="1"/>
  <c r="F199" i="1"/>
  <c r="G199" i="1" s="1"/>
  <c r="F186" i="1"/>
  <c r="G186" i="1" s="1"/>
  <c r="F171" i="1"/>
  <c r="G171" i="1" s="1"/>
  <c r="F159" i="1"/>
  <c r="G159" i="1" s="1"/>
  <c r="F147" i="1"/>
  <c r="G147" i="1" s="1"/>
  <c r="F132" i="1"/>
  <c r="G132" i="1" s="1"/>
  <c r="F120" i="1"/>
  <c r="G120" i="1" s="1"/>
  <c r="F106" i="1"/>
  <c r="G106" i="1" s="1"/>
  <c r="F94" i="1"/>
  <c r="G94" i="1" s="1"/>
  <c r="F80" i="1"/>
  <c r="G80" i="1" s="1"/>
  <c r="F81" i="1"/>
  <c r="G81" i="1" s="1"/>
  <c r="F67" i="1"/>
  <c r="G67" i="1" s="1"/>
  <c r="F176" i="1"/>
  <c r="G176" i="1" s="1"/>
  <c r="F175" i="1"/>
  <c r="G175" i="1" s="1"/>
  <c r="F173" i="1"/>
  <c r="G173" i="1" s="1"/>
  <c r="F172" i="1"/>
  <c r="G172" i="1" s="1"/>
  <c r="F150" i="1"/>
  <c r="G150" i="1" s="1"/>
  <c r="F163" i="1"/>
  <c r="G163" i="1" s="1"/>
  <c r="F162" i="1"/>
  <c r="G162" i="1" s="1"/>
  <c r="F160" i="1"/>
  <c r="G160" i="1" s="1"/>
  <c r="G158" i="1"/>
  <c r="F137" i="1"/>
  <c r="G137" i="1" s="1"/>
  <c r="F136" i="1"/>
  <c r="G136" i="1" s="1"/>
  <c r="F134" i="1"/>
  <c r="G134" i="1" s="1"/>
  <c r="F133" i="1"/>
  <c r="G133" i="1" s="1"/>
  <c r="F111" i="1"/>
  <c r="G111" i="1" s="1"/>
  <c r="F110" i="1"/>
  <c r="G110" i="1" s="1"/>
  <c r="F108" i="1"/>
  <c r="G108" i="1" s="1"/>
  <c r="F107" i="1"/>
  <c r="G107" i="1" s="1"/>
  <c r="F98" i="1"/>
  <c r="G98" i="1" s="1"/>
  <c r="F97" i="1"/>
  <c r="G97" i="1" s="1"/>
  <c r="F95" i="1"/>
  <c r="G95" i="1" s="1"/>
  <c r="F93" i="1"/>
  <c r="G93" i="1" s="1"/>
  <c r="F85" i="1"/>
  <c r="G85" i="1" s="1"/>
  <c r="F84" i="1"/>
  <c r="G84" i="1" s="1"/>
  <c r="F82" i="1"/>
  <c r="G82" i="1" s="1"/>
  <c r="F72" i="1"/>
  <c r="G72" i="1" s="1"/>
  <c r="F71" i="1"/>
  <c r="G71" i="1" s="1"/>
  <c r="F69" i="1"/>
  <c r="G69" i="1" s="1"/>
  <c r="F68" i="1"/>
  <c r="G68" i="1" s="1"/>
  <c r="F124" i="1"/>
  <c r="G124" i="1" s="1"/>
  <c r="F121" i="1"/>
  <c r="G121" i="1" s="1"/>
  <c r="F189" i="1"/>
  <c r="G189" i="1" s="1"/>
  <c r="F185" i="1"/>
  <c r="G185" i="1" s="1"/>
  <c r="F526" i="1"/>
  <c r="F170" i="1"/>
  <c r="F144" i="1"/>
  <c r="F131" i="1"/>
  <c r="F109" i="1"/>
  <c r="F105" i="1"/>
  <c r="BF45" i="2" l="1"/>
  <c r="BJ3" i="2"/>
  <c r="BK3" i="2" s="1"/>
  <c r="BH44" i="2"/>
  <c r="BI44" i="2" s="1"/>
  <c r="BH42" i="2"/>
  <c r="BI42" i="2" s="1"/>
  <c r="BH41" i="2"/>
  <c r="BI41" i="2" s="1"/>
  <c r="BH37" i="2"/>
  <c r="BI37" i="2" s="1"/>
  <c r="BH35" i="2"/>
  <c r="BI35" i="2" s="1"/>
  <c r="BH38" i="2"/>
  <c r="BI38" i="2" s="1"/>
  <c r="BH36" i="2"/>
  <c r="BI36" i="2" s="1"/>
  <c r="BH31" i="2"/>
  <c r="BI31" i="2" s="1"/>
  <c r="BH40" i="2"/>
  <c r="BI40" i="2" s="1"/>
  <c r="BH33" i="2"/>
  <c r="BI33" i="2" s="1"/>
  <c r="BH32" i="2"/>
  <c r="BI32" i="2" s="1"/>
  <c r="BH39" i="2"/>
  <c r="BI39" i="2" s="1"/>
  <c r="BH34" i="2"/>
  <c r="BI34" i="2" s="1"/>
  <c r="BH16" i="2"/>
  <c r="BI16" i="2" s="1"/>
  <c r="BH28" i="2"/>
  <c r="BI28" i="2" s="1"/>
  <c r="BH26" i="2"/>
  <c r="BI26" i="2" s="1"/>
  <c r="BH12" i="2"/>
  <c r="BI12" i="2" s="1"/>
  <c r="BH10" i="2"/>
  <c r="BI10" i="2" s="1"/>
  <c r="BH30" i="2"/>
  <c r="BI30" i="2" s="1"/>
  <c r="BH23" i="2"/>
  <c r="BI23" i="2" s="1"/>
  <c r="BH21" i="2"/>
  <c r="BI21" i="2" s="1"/>
  <c r="BH14" i="2"/>
  <c r="BI14" i="2" s="1"/>
  <c r="BH20" i="2"/>
  <c r="BI20" i="2" s="1"/>
  <c r="BH18" i="2"/>
  <c r="BI18" i="2" s="1"/>
  <c r="BH24" i="2"/>
  <c r="BI24" i="2" s="1"/>
  <c r="BH8" i="2"/>
  <c r="BI8" i="2" s="1"/>
  <c r="BH29" i="2"/>
  <c r="BI29" i="2" s="1"/>
  <c r="BH22" i="2"/>
  <c r="BI22" i="2" s="1"/>
  <c r="BH15" i="2"/>
  <c r="BI15" i="2" s="1"/>
  <c r="BH13" i="2"/>
  <c r="BI13" i="2" s="1"/>
  <c r="BH27" i="2"/>
  <c r="BI27" i="2" s="1"/>
  <c r="BH19" i="2"/>
  <c r="BI19" i="2" s="1"/>
  <c r="BH25" i="2"/>
  <c r="BI25" i="2" s="1"/>
  <c r="BH17" i="2"/>
  <c r="BI17" i="2" s="1"/>
  <c r="BH9" i="2"/>
  <c r="BI9" i="2" s="1"/>
  <c r="BH6" i="2"/>
  <c r="BI6" i="2" s="1"/>
  <c r="BJ6" i="2" s="1"/>
  <c r="BK6" i="2" s="1"/>
  <c r="BH4" i="2"/>
  <c r="BI4" i="2" s="1"/>
  <c r="BJ4" i="2" s="1"/>
  <c r="BK4" i="2" s="1"/>
  <c r="BH7" i="2"/>
  <c r="BI7" i="2" s="1"/>
  <c r="BJ7" i="2" s="1"/>
  <c r="BK7" i="2" s="1"/>
  <c r="BH5" i="2"/>
  <c r="BI5" i="2" s="1"/>
  <c r="BJ5" i="2" s="1"/>
  <c r="BK5" i="2" s="1"/>
  <c r="BH2" i="2"/>
  <c r="BI2" i="2" s="1"/>
  <c r="BJ42" i="2" l="1"/>
  <c r="BJ44" i="2"/>
  <c r="BK44" i="2" s="1"/>
  <c r="BJ33" i="2"/>
  <c r="BK33" i="2" s="1"/>
  <c r="BJ34" i="2"/>
  <c r="BK34" i="2" s="1"/>
  <c r="BJ39" i="2"/>
  <c r="BK39" i="2" s="1"/>
  <c r="BJ31" i="2"/>
  <c r="BK31" i="2" s="1"/>
  <c r="BJ36" i="2"/>
  <c r="BK36" i="2" s="1"/>
  <c r="BJ32" i="2"/>
  <c r="BK32" i="2" s="1"/>
  <c r="BJ40" i="2"/>
  <c r="BK40" i="2" s="1"/>
  <c r="BJ35" i="2"/>
  <c r="BK35" i="2" s="1"/>
  <c r="BJ37" i="2"/>
  <c r="BK37" i="2" s="1"/>
  <c r="BJ38" i="2"/>
  <c r="BK38" i="2" s="1"/>
  <c r="BJ41" i="2"/>
  <c r="BK41" i="2" s="1"/>
  <c r="BJ24" i="2"/>
  <c r="BK24" i="2" s="1"/>
  <c r="BJ27" i="2"/>
  <c r="BK27" i="2" s="1"/>
  <c r="BJ21" i="2"/>
  <c r="BK21" i="2" s="1"/>
  <c r="BJ18" i="2"/>
  <c r="BK18" i="2" s="1"/>
  <c r="BJ25" i="2"/>
  <c r="BK25" i="2" s="1"/>
  <c r="BJ20" i="2"/>
  <c r="BK20" i="2" s="1"/>
  <c r="BJ10" i="2"/>
  <c r="BK10" i="2" s="1"/>
  <c r="BJ30" i="2"/>
  <c r="BK30" i="2" s="1"/>
  <c r="BJ11" i="2"/>
  <c r="BK11" i="2" s="1"/>
  <c r="BJ12" i="2"/>
  <c r="BK12" i="2" s="1"/>
  <c r="BJ19" i="2"/>
  <c r="BK19" i="2" s="1"/>
  <c r="BJ26" i="2"/>
  <c r="BK26" i="2" s="1"/>
  <c r="BJ17" i="2"/>
  <c r="BK17" i="2" s="1"/>
  <c r="BJ9" i="2"/>
  <c r="BK9" i="2" s="1"/>
  <c r="BJ16" i="2"/>
  <c r="BK16" i="2" s="1"/>
  <c r="BJ13" i="2"/>
  <c r="BK13" i="2" s="1"/>
  <c r="BJ23" i="2"/>
  <c r="BK23" i="2" s="1"/>
  <c r="BJ8" i="2"/>
  <c r="BK8" i="2" s="1"/>
  <c r="BJ28" i="2"/>
  <c r="BK28" i="2" s="1"/>
  <c r="BJ15" i="2"/>
  <c r="BK15" i="2" s="1"/>
  <c r="BJ22" i="2"/>
  <c r="BK22" i="2" s="1"/>
  <c r="BJ14" i="2"/>
  <c r="BK14" i="2" s="1"/>
  <c r="BJ29" i="2"/>
  <c r="BK29" i="2" s="1"/>
  <c r="BJ2" i="2"/>
  <c r="BK2" i="2" s="1"/>
  <c r="BK46" i="2" l="1"/>
  <c r="C47" i="1"/>
  <c r="F54" i="1" l="1"/>
  <c r="G54" i="1" s="1"/>
  <c r="C530" i="1"/>
  <c r="C518" i="1"/>
  <c r="C506" i="1"/>
  <c r="C494" i="1"/>
  <c r="C482" i="1"/>
  <c r="C470" i="1"/>
  <c r="C458" i="1"/>
  <c r="C446" i="1"/>
  <c r="C434" i="1"/>
  <c r="C422" i="1"/>
  <c r="C410" i="1"/>
  <c r="C398" i="1"/>
  <c r="C386" i="1"/>
  <c r="C374" i="1"/>
  <c r="C362" i="1"/>
  <c r="C350" i="1"/>
  <c r="C338" i="1"/>
  <c r="C326" i="1"/>
  <c r="C314" i="1"/>
  <c r="C301" i="1"/>
  <c r="C289" i="1"/>
  <c r="C277" i="1"/>
  <c r="C265" i="1"/>
  <c r="C253" i="1"/>
  <c r="C241" i="1"/>
  <c r="C229" i="1"/>
  <c r="C217" i="1"/>
  <c r="C204" i="1"/>
  <c r="C191" i="1"/>
  <c r="C178" i="1"/>
  <c r="C165" i="1"/>
  <c r="C152" i="1"/>
  <c r="C61" i="1"/>
  <c r="C126" i="1"/>
  <c r="C139" i="1"/>
  <c r="C113" i="1"/>
  <c r="C100" i="1"/>
  <c r="C87" i="1"/>
  <c r="C74" i="1"/>
  <c r="G18" i="1"/>
  <c r="G20" i="1"/>
  <c r="G30" i="1"/>
  <c r="G31" i="1"/>
  <c r="G17" i="1"/>
  <c r="G28" i="1"/>
  <c r="G16" i="1"/>
  <c r="G15" i="1"/>
  <c r="G14" i="1"/>
  <c r="G13" i="1"/>
  <c r="G12" i="1"/>
  <c r="G10" i="1"/>
  <c r="G9" i="1"/>
  <c r="G29" i="1"/>
  <c r="G8" i="1"/>
  <c r="G6" i="1"/>
  <c r="G5" i="1"/>
  <c r="G32" i="1"/>
  <c r="G26" i="1"/>
  <c r="G22" i="1"/>
  <c r="G21" i="1"/>
  <c r="G4" i="1"/>
  <c r="F3" i="1"/>
  <c r="G3" i="1" s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G454" i="1"/>
  <c r="F344" i="1"/>
  <c r="G344" i="1" s="1"/>
  <c r="F320" i="1"/>
  <c r="G320" i="1" s="1"/>
  <c r="F270" i="1"/>
  <c r="G270" i="1" s="1"/>
  <c r="F271" i="1"/>
  <c r="G271" i="1" s="1"/>
  <c r="F272" i="1"/>
  <c r="G272" i="1" s="1"/>
  <c r="F273" i="1"/>
  <c r="G273" i="1" s="1"/>
  <c r="F274" i="1"/>
  <c r="G274" i="1" s="1"/>
  <c r="F275" i="1"/>
  <c r="G275" i="1" s="1"/>
  <c r="F282" i="1"/>
  <c r="G282" i="1" s="1"/>
  <c r="F283" i="1"/>
  <c r="G283" i="1" s="1"/>
  <c r="F284" i="1"/>
  <c r="G284" i="1" s="1"/>
  <c r="F285" i="1"/>
  <c r="G285" i="1" s="1"/>
  <c r="F286" i="1"/>
  <c r="G286" i="1" s="1"/>
  <c r="F287" i="1"/>
  <c r="G287" i="1" s="1"/>
  <c r="F294" i="1"/>
  <c r="G294" i="1" s="1"/>
  <c r="F295" i="1"/>
  <c r="G295" i="1" s="1"/>
  <c r="F296" i="1"/>
  <c r="G296" i="1" s="1"/>
  <c r="F297" i="1"/>
  <c r="G297" i="1" s="1"/>
  <c r="F298" i="1"/>
  <c r="G298" i="1" s="1"/>
  <c r="F299" i="1"/>
  <c r="G299" i="1" s="1"/>
  <c r="F306" i="1"/>
  <c r="G306" i="1" s="1"/>
  <c r="F307" i="1"/>
  <c r="G307" i="1" s="1"/>
  <c r="F308" i="1"/>
  <c r="G308" i="1" s="1"/>
  <c r="F309" i="1"/>
  <c r="G309" i="1" s="1"/>
  <c r="F311" i="1"/>
  <c r="G311" i="1" s="1"/>
  <c r="F312" i="1"/>
  <c r="G312" i="1" s="1"/>
  <c r="F319" i="1"/>
  <c r="G319" i="1" s="1"/>
  <c r="F321" i="1"/>
  <c r="G321" i="1" s="1"/>
  <c r="F322" i="1"/>
  <c r="G322" i="1" s="1"/>
  <c r="F323" i="1"/>
  <c r="G323" i="1" s="1"/>
  <c r="F324" i="1"/>
  <c r="G324" i="1" s="1"/>
  <c r="F331" i="1"/>
  <c r="G331" i="1" s="1"/>
  <c r="F332" i="1"/>
  <c r="G332" i="1" s="1"/>
  <c r="F333" i="1"/>
  <c r="G333" i="1" s="1"/>
  <c r="F334" i="1"/>
  <c r="G334" i="1" s="1"/>
  <c r="F335" i="1"/>
  <c r="G335" i="1" s="1"/>
  <c r="F336" i="1"/>
  <c r="G336" i="1" s="1"/>
  <c r="F343" i="1"/>
  <c r="G343" i="1" s="1"/>
  <c r="F345" i="1"/>
  <c r="G345" i="1" s="1"/>
  <c r="F346" i="1"/>
  <c r="G346" i="1" s="1"/>
  <c r="F347" i="1"/>
  <c r="G347" i="1" s="1"/>
  <c r="F348" i="1"/>
  <c r="G348" i="1" s="1"/>
  <c r="F355" i="1"/>
  <c r="G355" i="1" s="1"/>
  <c r="F356" i="1"/>
  <c r="G356" i="1" s="1"/>
  <c r="F357" i="1"/>
  <c r="G357" i="1" s="1"/>
  <c r="F358" i="1"/>
  <c r="G358" i="1" s="1"/>
  <c r="F359" i="1"/>
  <c r="G359" i="1" s="1"/>
  <c r="F360" i="1"/>
  <c r="G360" i="1" s="1"/>
  <c r="F367" i="1"/>
  <c r="G367" i="1" s="1"/>
  <c r="F368" i="1"/>
  <c r="G368" i="1" s="1"/>
  <c r="F369" i="1"/>
  <c r="G369" i="1" s="1"/>
  <c r="F370" i="1"/>
  <c r="G370" i="1" s="1"/>
  <c r="F371" i="1"/>
  <c r="G371" i="1" s="1"/>
  <c r="F372" i="1"/>
  <c r="G372" i="1" s="1"/>
  <c r="F379" i="1"/>
  <c r="G379" i="1" s="1"/>
  <c r="F380" i="1"/>
  <c r="G380" i="1" s="1"/>
  <c r="F381" i="1"/>
  <c r="G381" i="1" s="1"/>
  <c r="F382" i="1"/>
  <c r="G382" i="1" s="1"/>
  <c r="F383" i="1"/>
  <c r="G383" i="1" s="1"/>
  <c r="F384" i="1"/>
  <c r="G384" i="1" s="1"/>
  <c r="F391" i="1"/>
  <c r="G391" i="1" s="1"/>
  <c r="F392" i="1"/>
  <c r="G392" i="1" s="1"/>
  <c r="F393" i="1"/>
  <c r="G393" i="1" s="1"/>
  <c r="F394" i="1"/>
  <c r="G394" i="1" s="1"/>
  <c r="F395" i="1"/>
  <c r="G395" i="1" s="1"/>
  <c r="F396" i="1"/>
  <c r="G396" i="1" s="1"/>
  <c r="F403" i="1"/>
  <c r="G403" i="1" s="1"/>
  <c r="F404" i="1"/>
  <c r="G404" i="1" s="1"/>
  <c r="F405" i="1"/>
  <c r="G405" i="1" s="1"/>
  <c r="F406" i="1"/>
  <c r="G406" i="1" s="1"/>
  <c r="F407" i="1"/>
  <c r="G407" i="1" s="1"/>
  <c r="F408" i="1"/>
  <c r="G408" i="1" s="1"/>
  <c r="F415" i="1"/>
  <c r="G415" i="1" s="1"/>
  <c r="F416" i="1"/>
  <c r="G416" i="1" s="1"/>
  <c r="F417" i="1"/>
  <c r="G417" i="1" s="1"/>
  <c r="F418" i="1"/>
  <c r="G418" i="1" s="1"/>
  <c r="F419" i="1"/>
  <c r="G419" i="1" s="1"/>
  <c r="F420" i="1"/>
  <c r="G420" i="1" s="1"/>
  <c r="F427" i="1"/>
  <c r="G427" i="1" s="1"/>
  <c r="F428" i="1"/>
  <c r="G428" i="1" s="1"/>
  <c r="F429" i="1"/>
  <c r="G429" i="1" s="1"/>
  <c r="F430" i="1"/>
  <c r="G430" i="1" s="1"/>
  <c r="F431" i="1"/>
  <c r="G431" i="1" s="1"/>
  <c r="F432" i="1"/>
  <c r="G432" i="1" s="1"/>
  <c r="F439" i="1"/>
  <c r="G439" i="1" s="1"/>
  <c r="F440" i="1"/>
  <c r="G440" i="1" s="1"/>
  <c r="F441" i="1"/>
  <c r="G441" i="1" s="1"/>
  <c r="F442" i="1"/>
  <c r="G442" i="1" s="1"/>
  <c r="F443" i="1"/>
  <c r="G443" i="1" s="1"/>
  <c r="F444" i="1"/>
  <c r="G444" i="1" s="1"/>
  <c r="F451" i="1"/>
  <c r="G451" i="1" s="1"/>
  <c r="F452" i="1"/>
  <c r="G452" i="1" s="1"/>
  <c r="F453" i="1"/>
  <c r="G453" i="1" s="1"/>
  <c r="F455" i="1"/>
  <c r="G455" i="1" s="1"/>
  <c r="F456" i="1"/>
  <c r="G456" i="1" s="1"/>
  <c r="F463" i="1"/>
  <c r="G463" i="1" s="1"/>
  <c r="F464" i="1"/>
  <c r="G464" i="1" s="1"/>
  <c r="F465" i="1"/>
  <c r="G465" i="1" s="1"/>
  <c r="F466" i="1"/>
  <c r="G466" i="1" s="1"/>
  <c r="F467" i="1"/>
  <c r="G467" i="1" s="1"/>
  <c r="F468" i="1"/>
  <c r="G468" i="1" s="1"/>
  <c r="F475" i="1"/>
  <c r="G475" i="1" s="1"/>
  <c r="F476" i="1"/>
  <c r="G476" i="1" s="1"/>
  <c r="F477" i="1"/>
  <c r="G477" i="1" s="1"/>
  <c r="F478" i="1"/>
  <c r="G478" i="1" s="1"/>
  <c r="F479" i="1"/>
  <c r="G479" i="1" s="1"/>
  <c r="F480" i="1"/>
  <c r="G480" i="1" s="1"/>
  <c r="F487" i="1"/>
  <c r="G487" i="1" s="1"/>
  <c r="F488" i="1"/>
  <c r="G488" i="1" s="1"/>
  <c r="F489" i="1"/>
  <c r="G489" i="1" s="1"/>
  <c r="F491" i="1"/>
  <c r="G491" i="1" s="1"/>
  <c r="F492" i="1"/>
  <c r="G492" i="1" s="1"/>
  <c r="F499" i="1"/>
  <c r="G499" i="1" s="1"/>
  <c r="F500" i="1"/>
  <c r="G500" i="1" s="1"/>
  <c r="F501" i="1"/>
  <c r="G501" i="1" s="1"/>
  <c r="F502" i="1"/>
  <c r="G502" i="1" s="1"/>
  <c r="F503" i="1"/>
  <c r="G503" i="1" s="1"/>
  <c r="F504" i="1"/>
  <c r="G504" i="1" s="1"/>
  <c r="F511" i="1"/>
  <c r="G511" i="1" s="1"/>
  <c r="F512" i="1"/>
  <c r="G512" i="1" s="1"/>
  <c r="F513" i="1"/>
  <c r="G513" i="1" s="1"/>
  <c r="F514" i="1"/>
  <c r="G514" i="1" s="1"/>
  <c r="F515" i="1"/>
  <c r="G515" i="1" s="1"/>
  <c r="F516" i="1"/>
  <c r="G516" i="1" s="1"/>
  <c r="F523" i="1"/>
  <c r="G523" i="1" s="1"/>
  <c r="F524" i="1"/>
  <c r="G524" i="1" s="1"/>
  <c r="F525" i="1"/>
  <c r="G525" i="1" s="1"/>
  <c r="G526" i="1"/>
  <c r="F527" i="1"/>
  <c r="G527" i="1" s="1"/>
  <c r="F528" i="1"/>
  <c r="G528" i="1" s="1"/>
  <c r="F258" i="1"/>
  <c r="G258" i="1" s="1"/>
  <c r="F259" i="1"/>
  <c r="G259" i="1" s="1"/>
  <c r="F260" i="1"/>
  <c r="G260" i="1" s="1"/>
  <c r="F261" i="1"/>
  <c r="G261" i="1" s="1"/>
  <c r="F262" i="1"/>
  <c r="G262" i="1" s="1"/>
  <c r="F263" i="1"/>
  <c r="G263" i="1" s="1"/>
  <c r="F251" i="1"/>
  <c r="G251" i="1" s="1"/>
  <c r="F250" i="1"/>
  <c r="G250" i="1" s="1"/>
  <c r="F249" i="1"/>
  <c r="G249" i="1" s="1"/>
  <c r="F248" i="1"/>
  <c r="G248" i="1" s="1"/>
  <c r="F247" i="1"/>
  <c r="G247" i="1" s="1"/>
  <c r="F246" i="1"/>
  <c r="G246" i="1" s="1"/>
  <c r="F239" i="1"/>
  <c r="G239" i="1" s="1"/>
  <c r="F238" i="1"/>
  <c r="G238" i="1" s="1"/>
  <c r="F237" i="1"/>
  <c r="G237" i="1" s="1"/>
  <c r="F236" i="1"/>
  <c r="G236" i="1" s="1"/>
  <c r="F235" i="1"/>
  <c r="G235" i="1" s="1"/>
  <c r="F234" i="1"/>
  <c r="G234" i="1" s="1"/>
  <c r="F227" i="1"/>
  <c r="G227" i="1" s="1"/>
  <c r="F226" i="1"/>
  <c r="G226" i="1" s="1"/>
  <c r="F225" i="1"/>
  <c r="G225" i="1" s="1"/>
  <c r="F224" i="1"/>
  <c r="G224" i="1" s="1"/>
  <c r="F223" i="1"/>
  <c r="G223" i="1" s="1"/>
  <c r="F222" i="1"/>
  <c r="G222" i="1" s="1"/>
  <c r="F215" i="1"/>
  <c r="G215" i="1" s="1"/>
  <c r="F214" i="1"/>
  <c r="G214" i="1" s="1"/>
  <c r="F213" i="1"/>
  <c r="G213" i="1" s="1"/>
  <c r="F212" i="1"/>
  <c r="G212" i="1" s="1"/>
  <c r="F210" i="1"/>
  <c r="G210" i="1" s="1"/>
  <c r="F209" i="1"/>
  <c r="G209" i="1" s="1"/>
  <c r="F197" i="1"/>
  <c r="G197" i="1" s="1"/>
  <c r="F196" i="1"/>
  <c r="G196" i="1" s="1"/>
  <c r="F201" i="1"/>
  <c r="G201" i="1" s="1"/>
  <c r="F200" i="1"/>
  <c r="G200" i="1" s="1"/>
  <c r="F184" i="1"/>
  <c r="G184" i="1" s="1"/>
  <c r="F183" i="1"/>
  <c r="G183" i="1" s="1"/>
  <c r="F187" i="1"/>
  <c r="G187" i="1" s="1"/>
  <c r="F202" i="1"/>
  <c r="G202" i="1" s="1"/>
  <c r="F188" i="1"/>
  <c r="G188" i="1" s="1"/>
  <c r="F157" i="1"/>
  <c r="G157" i="1" s="1"/>
  <c r="F174" i="1"/>
  <c r="G174" i="1" s="1"/>
  <c r="G170" i="1"/>
  <c r="F145" i="1"/>
  <c r="G145" i="1" s="1"/>
  <c r="F161" i="1"/>
  <c r="G161" i="1" s="1"/>
  <c r="F52" i="1"/>
  <c r="G52" i="1" s="1"/>
  <c r="F53" i="1"/>
  <c r="G53" i="1" s="1"/>
  <c r="F149" i="1"/>
  <c r="G149" i="1" s="1"/>
  <c r="F148" i="1"/>
  <c r="G148" i="1" s="1"/>
  <c r="F146" i="1"/>
  <c r="G146" i="1" s="1"/>
  <c r="G144" i="1"/>
  <c r="F59" i="1"/>
  <c r="G59" i="1" s="1"/>
  <c r="F55" i="1"/>
  <c r="G55" i="1" s="1"/>
  <c r="F135" i="1"/>
  <c r="G135" i="1" s="1"/>
  <c r="G131" i="1"/>
  <c r="F96" i="1"/>
  <c r="F92" i="1"/>
  <c r="F83" i="1"/>
  <c r="F79" i="1"/>
  <c r="F122" i="1"/>
  <c r="F119" i="1"/>
  <c r="F118" i="1"/>
  <c r="F70" i="1"/>
  <c r="F66" i="1"/>
  <c r="G119" i="1"/>
  <c r="G118" i="1"/>
  <c r="G109" i="1"/>
  <c r="G105" i="1"/>
  <c r="G96" i="1"/>
  <c r="G92" i="1"/>
  <c r="G83" i="1"/>
  <c r="G79" i="1"/>
  <c r="G70" i="1"/>
  <c r="G66" i="1"/>
  <c r="K3" i="1" l="1"/>
  <c r="G313" i="1"/>
  <c r="G314" i="1" s="1"/>
  <c r="G33" i="1"/>
  <c r="G34" i="1" s="1"/>
  <c r="G60" i="1"/>
  <c r="G61" i="1" s="1"/>
  <c r="G164" i="1"/>
  <c r="G165" i="1" s="1"/>
  <c r="G125" i="1"/>
  <c r="G126" i="1" s="1"/>
  <c r="G46" i="1"/>
  <c r="G47" i="1" s="1"/>
  <c r="G228" i="1"/>
  <c r="G229" i="1" s="1"/>
  <c r="G203" i="1"/>
  <c r="G204" i="1" s="1"/>
  <c r="G481" i="1"/>
  <c r="G482" i="1" s="1"/>
  <c r="G216" i="1"/>
  <c r="G217" i="1" s="1"/>
  <c r="G469" i="1"/>
  <c r="G470" i="1" s="1"/>
  <c r="G457" i="1"/>
  <c r="G458" i="1" s="1"/>
  <c r="G445" i="1"/>
  <c r="G446" i="1" s="1"/>
  <c r="G433" i="1"/>
  <c r="G434" i="1" s="1"/>
  <c r="G409" i="1"/>
  <c r="G410" i="1" s="1"/>
  <c r="G397" i="1"/>
  <c r="G398" i="1" s="1"/>
  <c r="G385" i="1"/>
  <c r="G386" i="1" s="1"/>
  <c r="G373" i="1"/>
  <c r="G374" i="1" s="1"/>
  <c r="G361" i="1"/>
  <c r="G362" i="1" s="1"/>
  <c r="G349" i="1"/>
  <c r="G350" i="1" s="1"/>
  <c r="G325" i="1"/>
  <c r="G326" i="1" s="1"/>
  <c r="G300" i="1"/>
  <c r="G301" i="1" s="1"/>
  <c r="G288" i="1"/>
  <c r="G289" i="1" s="1"/>
  <c r="G276" i="1"/>
  <c r="G277" i="1" s="1"/>
  <c r="G493" i="1"/>
  <c r="G494" i="1" s="1"/>
  <c r="G517" i="1"/>
  <c r="G518" i="1" s="1"/>
  <c r="G529" i="1"/>
  <c r="G530" i="1" s="1"/>
  <c r="G505" i="1"/>
  <c r="G506" i="1" s="1"/>
  <c r="G421" i="1"/>
  <c r="G422" i="1" s="1"/>
  <c r="G337" i="1"/>
  <c r="G338" i="1" s="1"/>
  <c r="G264" i="1"/>
  <c r="G265" i="1" s="1"/>
  <c r="G240" i="1"/>
  <c r="G241" i="1" s="1"/>
  <c r="G252" i="1"/>
  <c r="G253" i="1" s="1"/>
  <c r="G190" i="1"/>
  <c r="G191" i="1" s="1"/>
  <c r="G177" i="1"/>
  <c r="G178" i="1" s="1"/>
  <c r="G151" i="1"/>
  <c r="G152" i="1" s="1"/>
  <c r="G138" i="1"/>
  <c r="G139" i="1" s="1"/>
  <c r="G112" i="1"/>
  <c r="G113" i="1" s="1"/>
  <c r="G73" i="1"/>
  <c r="G74" i="1" s="1"/>
  <c r="G75" i="1" s="1"/>
  <c r="G76" i="1" s="1"/>
  <c r="G99" i="1"/>
  <c r="G100" i="1" s="1"/>
  <c r="G86" i="1"/>
  <c r="G87" i="1" s="1"/>
  <c r="K8" i="1" l="1"/>
  <c r="G531" i="1"/>
  <c r="G532" i="1" s="1"/>
  <c r="G519" i="1"/>
  <c r="G520" i="1" s="1"/>
  <c r="G495" i="1"/>
  <c r="G496" i="1" s="1"/>
  <c r="G423" i="1"/>
  <c r="G424" i="1" s="1"/>
  <c r="G339" i="1"/>
  <c r="G340" i="1" s="1"/>
  <c r="G483" i="1"/>
  <c r="G484" i="1" s="1"/>
  <c r="G327" i="1"/>
  <c r="G328" i="1" s="1"/>
  <c r="G375" i="1"/>
  <c r="G376" i="1" s="1"/>
  <c r="G387" i="1"/>
  <c r="G388" i="1" s="1"/>
  <c r="G411" i="1"/>
  <c r="G412" i="1" s="1"/>
  <c r="G471" i="1"/>
  <c r="G472" i="1" s="1"/>
  <c r="G363" i="1"/>
  <c r="G364" i="1" s="1"/>
  <c r="G507" i="1"/>
  <c r="G508" i="1" s="1"/>
  <c r="G459" i="1"/>
  <c r="G460" i="1" s="1"/>
  <c r="G290" i="1"/>
  <c r="G291" i="1" s="1"/>
  <c r="G447" i="1"/>
  <c r="G448" i="1" s="1"/>
  <c r="G315" i="1"/>
  <c r="G316" i="1" s="1"/>
  <c r="G278" i="1"/>
  <c r="G279" i="1" s="1"/>
  <c r="G351" i="1"/>
  <c r="G352" i="1" s="1"/>
  <c r="G302" i="1"/>
  <c r="G303" i="1" s="1"/>
  <c r="G435" i="1"/>
  <c r="G436" i="1" s="1"/>
  <c r="G399" i="1"/>
  <c r="G400" i="1" s="1"/>
  <c r="G266" i="1"/>
  <c r="G267" i="1" s="1"/>
  <c r="G254" i="1"/>
  <c r="G255" i="1" s="1"/>
  <c r="G242" i="1"/>
  <c r="G243" i="1" s="1"/>
  <c r="G230" i="1"/>
  <c r="G231" i="1" s="1"/>
  <c r="G218" i="1"/>
  <c r="G219" i="1" s="1"/>
  <c r="G205" i="1"/>
  <c r="G206" i="1" s="1"/>
  <c r="G192" i="1"/>
  <c r="G193" i="1" s="1"/>
  <c r="G179" i="1"/>
  <c r="G180" i="1" s="1"/>
  <c r="G166" i="1"/>
  <c r="G167" i="1" s="1"/>
  <c r="G153" i="1"/>
  <c r="G154" i="1" s="1"/>
  <c r="G62" i="1"/>
  <c r="G63" i="1" s="1"/>
  <c r="G140" i="1"/>
  <c r="G141" i="1" s="1"/>
  <c r="G114" i="1"/>
  <c r="G115" i="1" s="1"/>
  <c r="G101" i="1"/>
  <c r="G102" i="1" s="1"/>
  <c r="G88" i="1"/>
  <c r="G89" i="1" s="1"/>
  <c r="G35" i="1" l="1"/>
  <c r="G36" i="1" s="1"/>
  <c r="K9" i="1"/>
  <c r="G48" i="1"/>
  <c r="G49" i="1" s="1"/>
  <c r="G127" i="1" l="1"/>
  <c r="G128" i="1" s="1"/>
  <c r="K10" i="1" l="1"/>
</calcChain>
</file>

<file path=xl/sharedStrings.xml><?xml version="1.0" encoding="utf-8"?>
<sst xmlns="http://schemas.openxmlformats.org/spreadsheetml/2006/main" count="907" uniqueCount="238">
  <si>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</si>
  <si>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</si>
  <si>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</si>
  <si>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</si>
  <si>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</si>
  <si>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</si>
  <si>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</si>
  <si>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</si>
  <si>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</si>
  <si>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</si>
  <si>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</si>
  <si>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関西パトロール</t>
    <rPh sb="0" eb="2">
      <t>カンサイ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</si>
  <si>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</si>
  <si>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</si>
  <si>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</si>
  <si>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</si>
  <si>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</si>
  <si>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</si>
  <si>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資格者　13：00～23：00</t>
  </si>
  <si>
    <t>諸経費(委託料)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</si>
  <si>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</si>
  <si>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</si>
  <si>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</si>
  <si>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(株)兵庫警備保障</t>
    <rPh sb="0" eb="3">
      <t>カブ</t>
    </rPh>
    <rPh sb="3" eb="9">
      <t>ヒョウゴケイビホショウ</t>
    </rPh>
    <phoneticPr fontId="1"/>
  </si>
  <si>
    <t>一般　　15：00～23：00</t>
  </si>
  <si>
    <t>諸経費（委託料）</t>
  </si>
  <si>
    <t>(株)エヌエイチエス</t>
    <rPh sb="0" eb="3">
      <t>カブ</t>
    </rPh>
    <phoneticPr fontId="1"/>
  </si>
  <si>
    <t>(株)ヒューチャーコーポ</t>
    <rPh sb="0" eb="3">
      <t>カブ</t>
    </rPh>
    <phoneticPr fontId="1"/>
  </si>
  <si>
    <t>一般　13：00～21：00</t>
  </si>
  <si>
    <t>一般　15：00～22：00</t>
  </si>
  <si>
    <t>資格者　13：00～21：00</t>
  </si>
  <si>
    <t>資格者　15：00～22：00</t>
  </si>
  <si>
    <t>(株)アダムスセキュリティー</t>
    <rPh sb="0" eb="3">
      <t>カブ</t>
    </rPh>
    <phoneticPr fontId="1"/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</si>
  <si>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</si>
  <si>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</si>
  <si>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</si>
  <si>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(株)エムティ</t>
    <rPh sb="0" eb="3">
      <t>カブ</t>
    </rPh>
    <phoneticPr fontId="1"/>
  </si>
  <si>
    <t>一般　11：00～23：00</t>
  </si>
  <si>
    <t>一般　13：00～21：30</t>
  </si>
  <si>
    <t>資格者　11：00～23：00</t>
  </si>
  <si>
    <t>資格者　13：00～21：30</t>
  </si>
  <si>
    <t>株式会社Ｋ２　SECURITY</t>
  </si>
  <si>
    <t xml:space="preserve">一般　15：00～22：00 </t>
  </si>
  <si>
    <t>一般　15：00～22：30</t>
  </si>
  <si>
    <t>(株)NSS</t>
    <rPh sb="0" eb="3">
      <t>カブ</t>
    </rPh>
    <phoneticPr fontId="1"/>
  </si>
  <si>
    <t>一般　　15：00～22：00</t>
  </si>
  <si>
    <t>(株)トラストセキュリティ</t>
  </si>
  <si>
    <t>(株)アソビイズム</t>
    <rPh sb="0" eb="3">
      <t>カブ</t>
    </rPh>
    <phoneticPr fontId="1"/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</si>
  <si>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</si>
  <si>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</si>
  <si>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</si>
  <si>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(株)コナン</t>
    <rPh sb="0" eb="3">
      <t>カブ</t>
    </rPh>
    <phoneticPr fontId="1"/>
  </si>
  <si>
    <t>一般　１5：00～23：00</t>
    <phoneticPr fontId="1"/>
  </si>
  <si>
    <t>資格者　15：00～23：00</t>
    <phoneticPr fontId="1"/>
  </si>
  <si>
    <t>(株)セノン</t>
    <rPh sb="0" eb="3">
      <t>カブ</t>
    </rPh>
    <phoneticPr fontId="1"/>
  </si>
  <si>
    <t>(株)パナテックジャパン</t>
  </si>
  <si>
    <t>(株)東警サービス</t>
    <rPh sb="0" eb="3">
      <t>カブ</t>
    </rPh>
    <rPh sb="3" eb="4">
      <t>ヒガシ</t>
    </rPh>
    <rPh sb="4" eb="5">
      <t>ケイ</t>
    </rPh>
    <phoneticPr fontId="1"/>
  </si>
  <si>
    <t>一般　16：00～24：00</t>
  </si>
  <si>
    <t>資格者　15：00～24：00</t>
    <phoneticPr fontId="1"/>
  </si>
  <si>
    <t>(株)ジャパンクリエイト</t>
    <rPh sb="0" eb="3">
      <t>カブ</t>
    </rPh>
    <phoneticPr fontId="1"/>
  </si>
  <si>
    <t>(株)イーフロ</t>
    <rPh sb="0" eb="3">
      <t>カブ</t>
    </rPh>
    <phoneticPr fontId="1"/>
  </si>
  <si>
    <t>西部綜合警備株式会社</t>
  </si>
  <si>
    <t>(株)エース警備保障</t>
    <rPh sb="0" eb="3">
      <t>カブ</t>
    </rPh>
    <rPh sb="6" eb="10">
      <t>ケイビホショウ</t>
    </rPh>
    <phoneticPr fontId="1"/>
  </si>
  <si>
    <t>資格者　15:00～24：00</t>
  </si>
  <si>
    <t>(株)ガードアクシス</t>
    <rPh sb="0" eb="3">
      <t>カブ</t>
    </rPh>
    <phoneticPr fontId="1"/>
  </si>
  <si>
    <t>資格者　15：00～23：00</t>
    <rPh sb="0" eb="3">
      <t>シカクシャ</t>
    </rPh>
    <phoneticPr fontId="1"/>
  </si>
  <si>
    <t>東洋ワークセキュリティ(株)大阪営業所</t>
    <phoneticPr fontId="1"/>
  </si>
  <si>
    <t>ジェイティ警備(株)</t>
    <rPh sb="5" eb="7">
      <t>ケイビ</t>
    </rPh>
    <rPh sb="7" eb="10">
      <t>カブ</t>
    </rPh>
    <phoneticPr fontId="1"/>
  </si>
  <si>
    <t>シンテイ警備(株)</t>
    <rPh sb="4" eb="6">
      <t>ケイビ</t>
    </rPh>
    <rPh sb="6" eb="9">
      <t>カブ</t>
    </rPh>
    <phoneticPr fontId="1"/>
  </si>
  <si>
    <t>資格者　15：00～22：30</t>
    <phoneticPr fontId="1"/>
  </si>
  <si>
    <t>(株)NYS</t>
    <rPh sb="0" eb="3">
      <t>カブ</t>
    </rPh>
    <phoneticPr fontId="1"/>
  </si>
  <si>
    <t>一般　16：00～23：00</t>
  </si>
  <si>
    <t>資格者　16：00～23：00</t>
  </si>
  <si>
    <t>資格者　15：30～21：30</t>
  </si>
  <si>
    <t>アイガード(有)</t>
    <rPh sb="5" eb="8">
      <t>ユウ</t>
    </rPh>
    <phoneticPr fontId="1"/>
  </si>
  <si>
    <t>一般　16：00～22：00</t>
  </si>
  <si>
    <t>一般　15：00～22：00</t>
    <phoneticPr fontId="1"/>
  </si>
  <si>
    <t>(株)KS警備</t>
    <rPh sb="0" eb="3">
      <t>カブ</t>
    </rPh>
    <rPh sb="5" eb="7">
      <t>ケイビ</t>
    </rPh>
    <phoneticPr fontId="1"/>
  </si>
  <si>
    <t>資格者　15：00～22：00</t>
    <rPh sb="0" eb="3">
      <t>シカクシャ</t>
    </rPh>
    <phoneticPr fontId="1"/>
  </si>
  <si>
    <t>(株)シンリュウ</t>
    <rPh sb="0" eb="3">
      <t>カブ</t>
    </rPh>
    <phoneticPr fontId="1"/>
  </si>
  <si>
    <t>資格者　16：00～24：00</t>
  </si>
  <si>
    <t>(有)富綜</t>
    <rPh sb="0" eb="3">
      <t>ユウ</t>
    </rPh>
    <rPh sb="3" eb="4">
      <t>トミ</t>
    </rPh>
    <rPh sb="4" eb="5">
      <t>ソウ</t>
    </rPh>
    <phoneticPr fontId="1"/>
  </si>
  <si>
    <t>一般　12：00～22：00</t>
  </si>
  <si>
    <t>一般　15：30～21：30</t>
  </si>
  <si>
    <t>資格者　12：00～22：00</t>
  </si>
  <si>
    <t>一般　15：00～22：30　</t>
    <phoneticPr fontId="1"/>
  </si>
  <si>
    <t>(株)富士総合</t>
    <rPh sb="0" eb="3">
      <t>カブ</t>
    </rPh>
    <rPh sb="3" eb="7">
      <t>フジソウゴウ</t>
    </rPh>
    <phoneticPr fontId="1"/>
  </si>
  <si>
    <t>資格者　15：30～21：30</t>
    <rPh sb="0" eb="3">
      <t>シカクシャ</t>
    </rPh>
    <phoneticPr fontId="1"/>
  </si>
  <si>
    <t>(株)ライズ</t>
    <rPh sb="0" eb="3">
      <t>カブ</t>
    </rPh>
    <phoneticPr fontId="1"/>
  </si>
  <si>
    <t>東洋ワークセキュリティ(株)　草津営業所</t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</si>
  <si>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</si>
  <si>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</si>
  <si>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</si>
  <si>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1"/>
  </si>
  <si>
    <t>資格者　17：00～22：00</t>
    <rPh sb="0" eb="3">
      <t>シカクシャ</t>
    </rPh>
    <phoneticPr fontId="1"/>
  </si>
  <si>
    <t>合計人数</t>
    <rPh sb="0" eb="2">
      <t>ゴウケイ</t>
    </rPh>
    <rPh sb="2" eb="4">
      <t>ニンズウ</t>
    </rPh>
    <phoneticPr fontId="1"/>
  </si>
  <si>
    <t>(株)プラスワン大津</t>
    <rPh sb="0" eb="3">
      <t>カブ</t>
    </rPh>
    <rPh sb="8" eb="10">
      <t>オオツ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</si>
  <si>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</si>
  <si>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</si>
  <si>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(株)ドリーム警備</t>
    <rPh sb="0" eb="3">
      <t>カブ</t>
    </rPh>
    <rPh sb="7" eb="9">
      <t>ケイビ</t>
    </rPh>
    <phoneticPr fontId="1"/>
  </si>
  <si>
    <t>(合)ZERO警備</t>
    <rPh sb="7" eb="9">
      <t>ケイビ</t>
    </rPh>
    <phoneticPr fontId="1"/>
  </si>
  <si>
    <t>AIKOUセキュリティー</t>
    <phoneticPr fontId="1"/>
  </si>
  <si>
    <t>(株)コトナ　　　　　　　　　</t>
    <rPh sb="0" eb="3">
      <t>カブ</t>
    </rPh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</si>
  <si>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</si>
  <si>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</si>
  <si>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</si>
  <si>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</si>
  <si>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</si>
  <si>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</si>
  <si>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</si>
  <si>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</si>
  <si>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</si>
  <si>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</si>
  <si>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</si>
  <si>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</si>
  <si>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</si>
  <si>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</si>
  <si>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</si>
  <si>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</si>
  <si>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</si>
  <si>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</si>
  <si>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</si>
  <si>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</si>
  <si>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</si>
  <si>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</si>
  <si>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</si>
  <si>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</si>
  <si>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</si>
  <si>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</si>
  <si>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</si>
  <si>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</si>
  <si>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</si>
  <si>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</si>
  <si>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</si>
  <si>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</si>
  <si>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</si>
  <si>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</si>
  <si>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</si>
  <si>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</si>
  <si>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</si>
  <si>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関西パトロール(株)</t>
    <rPh sb="0" eb="2">
      <t>カンサイ</t>
    </rPh>
    <rPh sb="7" eb="10">
      <t>カブ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</si>
  <si>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</si>
  <si>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</si>
  <si>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</si>
  <si>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</si>
  <si>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</si>
  <si>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</si>
  <si>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</si>
  <si>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</si>
  <si>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</si>
  <si>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</si>
  <si>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</si>
  <si>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</si>
  <si>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</si>
  <si>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</si>
  <si>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</si>
  <si>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</si>
  <si>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</si>
  <si>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</si>
  <si>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</si>
  <si>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</si>
  <si>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</si>
  <si>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(株)アダムスセキュリティー</t>
    <rPh sb="0" eb="3">
      <t>カブ</t>
    </rPh>
    <phoneticPr fontId="2"/>
  </si>
  <si>
    <t>一般　9：00～17：00</t>
    <phoneticPr fontId="1"/>
  </si>
  <si>
    <t>(株)NSS</t>
    <rPh sb="0" eb="3">
      <t>カブ</t>
    </rPh>
    <phoneticPr fontId="2"/>
  </si>
  <si>
    <t>(株)アソビイズム</t>
    <rPh sb="0" eb="3">
      <t>カブ</t>
    </rPh>
    <phoneticPr fontId="2"/>
  </si>
  <si>
    <t>有限会社大晃</t>
    <rPh sb="0" eb="4">
      <t>ユウゲンガイシャ</t>
    </rPh>
    <rPh sb="4" eb="5">
      <t>ダイ</t>
    </rPh>
    <rPh sb="5" eb="6">
      <t>ヒカル</t>
    </rPh>
    <phoneticPr fontId="2"/>
  </si>
  <si>
    <t>(株)コナン</t>
    <rPh sb="0" eb="3">
      <t>カブ</t>
    </rPh>
    <phoneticPr fontId="2"/>
  </si>
  <si>
    <t>(株)セノン</t>
    <rPh sb="0" eb="3">
      <t>カブ</t>
    </rPh>
    <phoneticPr fontId="2"/>
  </si>
  <si>
    <t>(株)東警サービス</t>
    <rPh sb="0" eb="3">
      <t>カブ</t>
    </rPh>
    <rPh sb="3" eb="4">
      <t>ヒガシ</t>
    </rPh>
    <rPh sb="4" eb="5">
      <t>ケイ</t>
    </rPh>
    <phoneticPr fontId="2"/>
  </si>
  <si>
    <t>(株)ドリーム警備</t>
    <rPh sb="0" eb="3">
      <t>カブ</t>
    </rPh>
    <rPh sb="7" eb="9">
      <t>ケイビ</t>
    </rPh>
    <phoneticPr fontId="2"/>
  </si>
  <si>
    <t>(株)イーフロ</t>
    <rPh sb="0" eb="3">
      <t>カブ</t>
    </rPh>
    <phoneticPr fontId="2"/>
  </si>
  <si>
    <t>西部綜合警備(株)</t>
    <rPh sb="6" eb="9">
      <t>カブ</t>
    </rPh>
    <phoneticPr fontId="1"/>
  </si>
  <si>
    <t>(株)エース警備保障</t>
    <rPh sb="0" eb="3">
      <t>カブ</t>
    </rPh>
    <rPh sb="6" eb="10">
      <t>ケイビホショウ</t>
    </rPh>
    <phoneticPr fontId="2"/>
  </si>
  <si>
    <t>(株)ガードアクシス</t>
    <rPh sb="0" eb="3">
      <t>カブ</t>
    </rPh>
    <phoneticPr fontId="2"/>
  </si>
  <si>
    <t>資格者　15：00～23：00</t>
    <rPh sb="0" eb="3">
      <t>シカクシャ</t>
    </rPh>
    <phoneticPr fontId="2"/>
  </si>
  <si>
    <t>東洋ワークセキュリティ(株)大阪営業所</t>
  </si>
  <si>
    <t>ジェイティ警備(株)</t>
    <rPh sb="5" eb="7">
      <t>ケイビ</t>
    </rPh>
    <rPh sb="7" eb="10">
      <t>カブ</t>
    </rPh>
    <phoneticPr fontId="2"/>
  </si>
  <si>
    <t>シンテイ警備(株)</t>
    <rPh sb="4" eb="6">
      <t>ケイビ</t>
    </rPh>
    <rPh sb="6" eb="9">
      <t>カブ</t>
    </rPh>
    <phoneticPr fontId="2"/>
  </si>
  <si>
    <t>資格者　15：00～22：30</t>
  </si>
  <si>
    <t>(株)NYS</t>
    <rPh sb="0" eb="3">
      <t>カブ</t>
    </rPh>
    <phoneticPr fontId="2"/>
  </si>
  <si>
    <t>一般　15：00～22：30　</t>
  </si>
  <si>
    <t>アイガード(有)</t>
    <rPh sb="5" eb="8">
      <t>ユウ</t>
    </rPh>
    <phoneticPr fontId="2"/>
  </si>
  <si>
    <t>(株)KS警備</t>
    <rPh sb="0" eb="3">
      <t>カブ</t>
    </rPh>
    <rPh sb="5" eb="7">
      <t>ケイビ</t>
    </rPh>
    <phoneticPr fontId="2"/>
  </si>
  <si>
    <t>資格者　15：00～22：00</t>
    <rPh sb="0" eb="3">
      <t>シカクシャ</t>
    </rPh>
    <phoneticPr fontId="2"/>
  </si>
  <si>
    <t>(株)シンリュウ</t>
    <rPh sb="0" eb="3">
      <t>カブ</t>
    </rPh>
    <phoneticPr fontId="2"/>
  </si>
  <si>
    <t>(有)富綜</t>
    <rPh sb="0" eb="3">
      <t>ユウ</t>
    </rPh>
    <rPh sb="3" eb="4">
      <t>トミ</t>
    </rPh>
    <rPh sb="4" eb="5">
      <t>ソウ</t>
    </rPh>
    <phoneticPr fontId="2"/>
  </si>
  <si>
    <t>(株)富士総合</t>
    <rPh sb="0" eb="3">
      <t>カブ</t>
    </rPh>
    <rPh sb="3" eb="7">
      <t>フジソウゴウ</t>
    </rPh>
    <phoneticPr fontId="2"/>
  </si>
  <si>
    <t>(合)ZERO警備</t>
    <rPh sb="7" eb="9">
      <t>ケイビ</t>
    </rPh>
    <phoneticPr fontId="2"/>
  </si>
  <si>
    <t>資格者　15：30～21：30</t>
    <rPh sb="0" eb="3">
      <t>シカクシャ</t>
    </rPh>
    <phoneticPr fontId="2"/>
  </si>
  <si>
    <t>(株)ライズ</t>
    <rPh sb="0" eb="3">
      <t>カブ</t>
    </rPh>
    <phoneticPr fontId="2"/>
  </si>
  <si>
    <t>東洋ワークセキュリティ(株)　草津営業所</t>
  </si>
  <si>
    <t>ルートワン警備保障(株)</t>
    <rPh sb="5" eb="9">
      <t>ケイビホショウ</t>
    </rPh>
    <rPh sb="9" eb="12">
      <t>カブ</t>
    </rPh>
    <phoneticPr fontId="2"/>
  </si>
  <si>
    <t>AIKOUセキュリティー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</si>
  <si>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2"/>
  </si>
  <si>
    <t>(株)翔建工</t>
    <rPh sb="0" eb="3">
      <t>カブ</t>
    </rPh>
    <rPh sb="3" eb="4">
      <t>ショウ</t>
    </rPh>
    <rPh sb="4" eb="5">
      <t>ケン</t>
    </rPh>
    <rPh sb="5" eb="6">
      <t>コウ</t>
    </rPh>
    <phoneticPr fontId="2"/>
  </si>
  <si>
    <t>資格者　17：00～22：00</t>
    <rPh sb="0" eb="3">
      <t>シカクシャ</t>
    </rPh>
    <phoneticPr fontId="2"/>
  </si>
  <si>
    <t>一般　15：00～23：00</t>
    <rPh sb="0" eb="2">
      <t>イッパン</t>
    </rPh>
    <phoneticPr fontId="2"/>
  </si>
  <si>
    <t>(株)コトナ</t>
    <rPh sb="0" eb="3">
      <t>カブ</t>
    </rPh>
    <phoneticPr fontId="1"/>
  </si>
  <si>
    <t xml:space="preserve"> </t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</si>
  <si>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</si>
  <si>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</si>
  <si>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</si>
  <si>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</si>
  <si>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</si>
  <si>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</si>
  <si>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</si>
  <si>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プラスワン(株)</t>
    <rPh sb="5" eb="8">
      <t>カブ</t>
    </rPh>
    <phoneticPr fontId="1"/>
  </si>
  <si>
    <t>(株)プラスワン</t>
    <rPh sb="0" eb="3">
      <t>カブ</t>
    </rPh>
    <phoneticPr fontId="2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</si>
  <si>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</si>
  <si>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</si>
  <si>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</si>
  <si>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一般　13：00～23：00</t>
    <rPh sb="0" eb="2">
      <t>イッパン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</si>
  <si>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</si>
  <si>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</si>
  <si>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(株)プラスワン</t>
    <rPh sb="0" eb="3">
      <t>カブ</t>
    </rPh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</si>
  <si>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</si>
  <si>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</si>
  <si>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</si>
  <si>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有限会社レークサイドガード</t>
    <rPh sb="0" eb="4">
      <t>ユウゲンガイシャ</t>
    </rPh>
    <phoneticPr fontId="1"/>
  </si>
  <si>
    <t>(株)エヌエイチエスフューチャーズ</t>
    <rPh sb="0" eb="3">
      <t>カブ</t>
    </rPh>
    <phoneticPr fontId="2"/>
  </si>
  <si>
    <t>サンエス警備保障(株)　大阪本部</t>
    <rPh sb="4" eb="8">
      <t>ケイビホショウ</t>
    </rPh>
    <rPh sb="8" eb="11">
      <t>カブ</t>
    </rPh>
    <rPh sb="12" eb="14">
      <t>オオサカ</t>
    </rPh>
    <rPh sb="14" eb="16">
      <t>ホンブ</t>
    </rPh>
    <phoneticPr fontId="1"/>
  </si>
  <si>
    <t>(株)ジャパンクリエイトサービス</t>
    <rPh sb="0" eb="3">
      <t>カブ</t>
    </rPh>
    <phoneticPr fontId="2"/>
  </si>
  <si>
    <t>(株)京阪ビルテクノサービス</t>
    <rPh sb="0" eb="3">
      <t>カブ</t>
    </rPh>
    <rPh sb="3" eb="5">
      <t>ケイハン</t>
    </rPh>
    <phoneticPr fontId="1"/>
  </si>
  <si>
    <t>(株)フューチャーコーポレーション</t>
    <rPh sb="0" eb="3">
      <t>カブ</t>
    </rPh>
    <phoneticPr fontId="2"/>
  </si>
  <si>
    <t>一般　15：00～23：30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</si>
  <si>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</si>
  <si>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</si>
  <si>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</si>
  <si>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一般　16：00～24：00</t>
    <phoneticPr fontId="1"/>
  </si>
  <si>
    <t>時間保証</t>
    <rPh sb="0" eb="2">
      <t>ジカン</t>
    </rPh>
    <rPh sb="2" eb="4">
      <t>ホショウ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</si>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</sst>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0" borderId="6" xfId="0" applyBorder="1">
      <alignment vertical="center"/>
    </xf>
    <xf numFmtId="176" fontId="3" fillId="2" borderId="1" xfId="0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B8F3-10CD-4BD7-A855-7C2C99A49418}">
  <dimension ref="A2:L556"/>
  <sheetViews>
    <sheetView tabSelected="1" topLeftCell="A132" workbookViewId="0">
      <selection activeCell="K19" sqref="K19"/>
    </sheetView>
  </sheetViews>
  <sheetFormatPr defaultRowHeight="18.75" x14ac:dyDescent="0.4"/>
  <cols>
    <col min="1" max="1" width="31" customWidth="1"/>
    <col min="2" max="2" width="22.5" customWidth="1"/>
    <col min="6" max="6" width="16.75" style="9" customWidth="1"/>
    <col min="7" max="7" width="14.25" customWidth="1"/>
    <col min="8" max="8" width="5.75" customWidth="1"/>
    <col min="9" max="9" width="8.75" customWidth="1"/>
    <col min="10" max="10" width="10.75" customWidth="1"/>
    <col min="11" max="11" width="21.5" customWidth="1"/>
  </cols>
  <sheetData>
    <row r="2" spans="1:11" x14ac:dyDescent="0.4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0" t="s">
        <v>2</v>
      </c>
      <c r="G2" s="8" t="s">
        <v>3</v>
      </c>
    </row>
    <row r="3" spans="1:11" x14ac:dyDescent="0.4">
      <c r="A3" s="1" t="s">
        <v>102</v>
      </c>
      <c r="B3" s="1" t="s">
        <v>109</v>
      </c>
      <c r="C3" s="1">
        <v>2</v>
      </c>
      <c r="D3" s="1">
        <v>14</v>
      </c>
      <c r="E3" s="1">
        <v>1</v>
      </c>
      <c r="F3" s="5">
        <f t="shared" ref="F3:F4" si="0">3500*D3+4900*E3</f>
        <v>53900</v>
      </c>
      <c r="G3" s="5">
        <f t="shared" ref="G3:G32" si="1">F3*C3</f>
        <v>107800</v>
      </c>
      <c r="J3" s="1" t="s">
        <v>95</v>
      </c>
      <c r="K3" s="1">
        <f>C34+C47+C74+C87+C100+C113+C126+C139+C61+C152+C165+C178+C191+C204+C217+C229+C241+C253+C265+C277+C289+C301+C314+C326+C338+C350+C362+C374+C386+C398+C410+C422+C434+C446+C458+C470+C482+C494+C506+C518+C530+C542+C554</f>
        <v>987</v>
      </c>
    </row>
    <row r="4" spans="1:11" x14ac:dyDescent="0.4">
      <c r="A4" s="1"/>
      <c r="B4" s="1" t="s">
        <v>110</v>
      </c>
      <c r="C4" s="1">
        <v>8</v>
      </c>
      <c r="D4" s="1">
        <v>9</v>
      </c>
      <c r="E4" s="1"/>
      <c r="F4" s="5">
        <f t="shared" si="0"/>
        <v>31500</v>
      </c>
      <c r="G4" s="5">
        <f t="shared" si="1"/>
        <v>252000</v>
      </c>
    </row>
    <row r="5" spans="1:11" x14ac:dyDescent="0.4">
      <c r="A5" s="1"/>
      <c r="B5" s="1" t="s">
        <v>111</v>
      </c>
      <c r="C5" s="1">
        <v>2</v>
      </c>
      <c r="D5" s="1">
        <v>13</v>
      </c>
      <c r="E5" s="1"/>
      <c r="F5" s="5">
        <f t="shared" ref="F5:F20" si="2">3500*D5+4900*E5</f>
        <v>45500</v>
      </c>
      <c r="G5" s="5">
        <f t="shared" ref="G5:G20" si="3">F5*C5</f>
        <v>91000</v>
      </c>
    </row>
    <row r="6" spans="1:11" x14ac:dyDescent="0.4">
      <c r="A6" s="1"/>
      <c r="B6" s="1" t="s">
        <v>112</v>
      </c>
      <c r="C6" s="1">
        <v>1</v>
      </c>
      <c r="D6" s="1">
        <v>13</v>
      </c>
      <c r="E6" s="1">
        <v>1</v>
      </c>
      <c r="F6" s="5">
        <f t="shared" si="2"/>
        <v>50400</v>
      </c>
      <c r="G6" s="5">
        <f t="shared" si="3"/>
        <v>50400</v>
      </c>
    </row>
    <row r="7" spans="1:11" x14ac:dyDescent="0.4">
      <c r="A7" s="1"/>
      <c r="B7" s="1" t="s">
        <v>209</v>
      </c>
      <c r="C7" s="1">
        <v>4</v>
      </c>
      <c r="D7" s="1">
        <v>9</v>
      </c>
      <c r="E7" s="1"/>
      <c r="F7" s="5">
        <f t="shared" ref="F7" si="4">3500*D7+4900*E7</f>
        <v>31500</v>
      </c>
      <c r="G7" s="5">
        <f t="shared" ref="G7" si="5">F7*C7</f>
        <v>126000</v>
      </c>
      <c r="J7" s="1"/>
      <c r="K7" s="5"/>
    </row>
    <row r="8" spans="1:11" x14ac:dyDescent="0.4">
      <c r="A8" s="1"/>
      <c r="B8" s="1" t="s">
        <v>113</v>
      </c>
      <c r="C8" s="1">
        <v>3</v>
      </c>
      <c r="D8" s="1">
        <v>12</v>
      </c>
      <c r="E8" s="1"/>
      <c r="F8" s="5">
        <f t="shared" si="2"/>
        <v>42000</v>
      </c>
      <c r="G8" s="5">
        <f t="shared" si="3"/>
        <v>126000</v>
      </c>
      <c r="J8" s="1" t="s">
        <v>8</v>
      </c>
      <c r="K8" s="5">
        <f>G34+G47+G74+G87+G100+G113+G191+G126+G139+G61+G152+G165+G178+K12+G204+G217+G229+G241+G253+G265+G277+G289+G301+G314+G326+G338+G350+G362+G374+G386+G398+G410+G422+G434+G446+G458+G470+G482+G494+G506+G518+G530+G542+G554</f>
        <v>31120133.5</v>
      </c>
    </row>
    <row r="9" spans="1:11" x14ac:dyDescent="0.4">
      <c r="A9" s="1"/>
      <c r="B9" s="1" t="s">
        <v>114</v>
      </c>
      <c r="C9" s="1">
        <v>2</v>
      </c>
      <c r="D9" s="1">
        <v>12</v>
      </c>
      <c r="E9" s="1">
        <v>1</v>
      </c>
      <c r="F9" s="5">
        <f t="shared" si="2"/>
        <v>46900</v>
      </c>
      <c r="G9" s="5">
        <f t="shared" si="3"/>
        <v>93800</v>
      </c>
      <c r="J9" s="1" t="s">
        <v>9</v>
      </c>
      <c r="K9" s="5">
        <f>K8*0.1</f>
        <v>3112013.35</v>
      </c>
    </row>
    <row r="10" spans="1:11" x14ac:dyDescent="0.4">
      <c r="A10" s="1"/>
      <c r="B10" s="1" t="s">
        <v>115</v>
      </c>
      <c r="C10" s="1">
        <v>7</v>
      </c>
      <c r="D10" s="1">
        <v>10</v>
      </c>
      <c r="E10" s="1"/>
      <c r="F10" s="5">
        <f t="shared" si="2"/>
        <v>35000</v>
      </c>
      <c r="G10" s="5">
        <f t="shared" si="3"/>
        <v>245000</v>
      </c>
      <c r="J10" s="1" t="s">
        <v>10</v>
      </c>
      <c r="K10" s="5">
        <f>K8+K9</f>
        <v>34232146.850000001</v>
      </c>
    </row>
    <row r="11" spans="1:11" x14ac:dyDescent="0.4">
      <c r="A11" s="1"/>
      <c r="B11" s="1" t="s">
        <v>116</v>
      </c>
      <c r="C11" s="1">
        <v>9</v>
      </c>
      <c r="D11" s="1">
        <v>8</v>
      </c>
      <c r="E11" s="1"/>
      <c r="F11" s="5">
        <f t="shared" ref="F11" si="6">3500*D11+4900*E11</f>
        <v>28000</v>
      </c>
      <c r="G11" s="5">
        <f t="shared" ref="G11" si="7">F11*C11</f>
        <v>252000</v>
      </c>
    </row>
    <row r="12" spans="1:11" x14ac:dyDescent="0.4">
      <c r="A12" s="1"/>
      <c r="B12" s="1" t="s">
        <v>212</v>
      </c>
      <c r="C12" s="1">
        <v>3</v>
      </c>
      <c r="D12" s="1">
        <v>9</v>
      </c>
      <c r="E12" s="1">
        <v>1</v>
      </c>
      <c r="F12" s="5">
        <f t="shared" si="2"/>
        <v>36400</v>
      </c>
      <c r="G12" s="5">
        <f t="shared" si="3"/>
        <v>109200</v>
      </c>
    </row>
    <row r="13" spans="1:11" x14ac:dyDescent="0.4">
      <c r="A13" s="1"/>
      <c r="B13" s="1" t="s">
        <v>117</v>
      </c>
      <c r="C13" s="1">
        <v>12</v>
      </c>
      <c r="D13" s="1">
        <v>8</v>
      </c>
      <c r="E13" s="1"/>
      <c r="F13" s="5">
        <f t="shared" si="2"/>
        <v>28000</v>
      </c>
      <c r="G13" s="5">
        <f t="shared" si="3"/>
        <v>336000</v>
      </c>
    </row>
    <row r="14" spans="1:11" x14ac:dyDescent="0.4">
      <c r="A14" s="1"/>
      <c r="B14" s="1" t="s">
        <v>97</v>
      </c>
      <c r="C14" s="1">
        <v>92</v>
      </c>
      <c r="D14" s="1">
        <v>7</v>
      </c>
      <c r="E14" s="1">
        <v>1</v>
      </c>
      <c r="F14" s="5">
        <f t="shared" si="2"/>
        <v>29400</v>
      </c>
      <c r="G14" s="5">
        <f t="shared" si="3"/>
        <v>2704800</v>
      </c>
    </row>
    <row r="15" spans="1:11" x14ac:dyDescent="0.4">
      <c r="A15" s="1"/>
      <c r="B15" s="1" t="s">
        <v>118</v>
      </c>
      <c r="C15" s="1">
        <v>25</v>
      </c>
      <c r="D15" s="1">
        <v>7</v>
      </c>
      <c r="E15" s="1">
        <v>2</v>
      </c>
      <c r="F15" s="5">
        <f t="shared" si="2"/>
        <v>34300</v>
      </c>
      <c r="G15" s="5">
        <f t="shared" si="3"/>
        <v>857500</v>
      </c>
    </row>
    <row r="16" spans="1:11" x14ac:dyDescent="0.4">
      <c r="A16" s="1"/>
      <c r="B16" s="1" t="s">
        <v>119</v>
      </c>
      <c r="C16" s="1">
        <v>21</v>
      </c>
      <c r="D16" s="1">
        <v>6</v>
      </c>
      <c r="E16" s="1">
        <v>2</v>
      </c>
      <c r="F16" s="5">
        <f t="shared" si="2"/>
        <v>30800</v>
      </c>
      <c r="G16" s="5">
        <f t="shared" si="3"/>
        <v>646800</v>
      </c>
    </row>
    <row r="17" spans="1:7" x14ac:dyDescent="0.4">
      <c r="A17" s="1"/>
      <c r="B17" s="1" t="s">
        <v>120</v>
      </c>
      <c r="C17" s="1">
        <v>7</v>
      </c>
      <c r="D17" s="1">
        <v>5</v>
      </c>
      <c r="E17" s="1">
        <v>1</v>
      </c>
      <c r="F17" s="5">
        <f t="shared" si="2"/>
        <v>22400</v>
      </c>
      <c r="G17" s="5">
        <f t="shared" si="3"/>
        <v>156800</v>
      </c>
    </row>
    <row r="18" spans="1:7" x14ac:dyDescent="0.4">
      <c r="A18" s="1"/>
      <c r="B18" s="1" t="s">
        <v>121</v>
      </c>
      <c r="C18" s="1">
        <v>8</v>
      </c>
      <c r="D18" s="1">
        <v>3</v>
      </c>
      <c r="E18" s="1">
        <v>6</v>
      </c>
      <c r="F18" s="5">
        <f t="shared" ref="F18:F19" si="8">3500*D18+4900*E18</f>
        <v>39900</v>
      </c>
      <c r="G18" s="5">
        <f t="shared" ref="G18:G19" si="9">F18*C18</f>
        <v>319200</v>
      </c>
    </row>
    <row r="19" spans="1:7" x14ac:dyDescent="0.4">
      <c r="A19" s="1"/>
      <c r="B19" s="1" t="s">
        <v>225</v>
      </c>
      <c r="C19" s="1">
        <v>8</v>
      </c>
      <c r="D19" s="1">
        <v>7</v>
      </c>
      <c r="E19" s="1">
        <v>1.5</v>
      </c>
      <c r="F19" s="5">
        <f t="shared" si="8"/>
        <v>31850</v>
      </c>
      <c r="G19" s="5">
        <f t="shared" si="9"/>
        <v>254800</v>
      </c>
    </row>
    <row r="20" spans="1:7" x14ac:dyDescent="0.4">
      <c r="A20" s="1"/>
      <c r="B20" s="1"/>
      <c r="C20" s="1"/>
      <c r="D20" s="1"/>
      <c r="E20" s="1"/>
      <c r="F20" s="5">
        <f t="shared" si="2"/>
        <v>0</v>
      </c>
      <c r="G20" s="5">
        <f t="shared" si="3"/>
        <v>0</v>
      </c>
    </row>
    <row r="21" spans="1:7" x14ac:dyDescent="0.4">
      <c r="A21" s="7"/>
      <c r="B21" s="1" t="s">
        <v>122</v>
      </c>
      <c r="C21" s="1">
        <v>1</v>
      </c>
      <c r="D21" s="1">
        <v>14</v>
      </c>
      <c r="E21" s="1">
        <v>1</v>
      </c>
      <c r="F21" s="5">
        <f>4000*D21+5600*E21</f>
        <v>61600</v>
      </c>
      <c r="G21" s="5">
        <f t="shared" si="1"/>
        <v>61600</v>
      </c>
    </row>
    <row r="22" spans="1:7" x14ac:dyDescent="0.4">
      <c r="A22" s="1"/>
      <c r="B22" s="1" t="s">
        <v>123</v>
      </c>
      <c r="C22" s="1">
        <v>1</v>
      </c>
      <c r="D22" s="1">
        <v>13</v>
      </c>
      <c r="E22" s="1">
        <v>1</v>
      </c>
      <c r="F22" s="5">
        <f t="shared" ref="F22:F32" si="10">4000*D22+5600*E22</f>
        <v>57600</v>
      </c>
      <c r="G22" s="5">
        <f t="shared" si="1"/>
        <v>57600</v>
      </c>
    </row>
    <row r="23" spans="1:7" x14ac:dyDescent="0.4">
      <c r="A23" s="1"/>
      <c r="B23" s="1" t="s">
        <v>210</v>
      </c>
      <c r="C23" s="1">
        <v>1</v>
      </c>
      <c r="D23" s="1">
        <v>9</v>
      </c>
      <c r="E23" s="1"/>
      <c r="F23" s="5">
        <f t="shared" ref="F23:F25" si="11">4000*D23+5600*E23</f>
        <v>36000</v>
      </c>
      <c r="G23" s="5">
        <f t="shared" ref="G23:G25" si="12">F23*C23</f>
        <v>36000</v>
      </c>
    </row>
    <row r="24" spans="1:7" x14ac:dyDescent="0.4">
      <c r="A24" s="1"/>
      <c r="B24" s="1" t="s">
        <v>124</v>
      </c>
      <c r="C24" s="1">
        <v>2</v>
      </c>
      <c r="D24" s="1">
        <v>8</v>
      </c>
      <c r="E24" s="1"/>
      <c r="F24" s="5">
        <f t="shared" ref="F24" si="13">4000*D24+5600*E24</f>
        <v>32000</v>
      </c>
      <c r="G24" s="5">
        <f>F24*C24</f>
        <v>64000</v>
      </c>
    </row>
    <row r="25" spans="1:7" x14ac:dyDescent="0.4">
      <c r="A25" s="1"/>
      <c r="B25" s="1" t="s">
        <v>213</v>
      </c>
      <c r="C25" s="1">
        <v>1</v>
      </c>
      <c r="D25" s="1">
        <v>9</v>
      </c>
      <c r="E25" s="1">
        <v>1</v>
      </c>
      <c r="F25" s="5">
        <f t="shared" si="11"/>
        <v>41600</v>
      </c>
      <c r="G25" s="5">
        <f t="shared" si="12"/>
        <v>41600</v>
      </c>
    </row>
    <row r="26" spans="1:7" x14ac:dyDescent="0.4">
      <c r="A26" s="1"/>
      <c r="B26" s="1" t="s">
        <v>211</v>
      </c>
      <c r="C26" s="1">
        <v>2</v>
      </c>
      <c r="D26" s="1">
        <v>8</v>
      </c>
      <c r="E26" s="1">
        <v>2</v>
      </c>
      <c r="F26" s="5">
        <f t="shared" si="10"/>
        <v>43200</v>
      </c>
      <c r="G26" s="5">
        <f t="shared" si="1"/>
        <v>86400</v>
      </c>
    </row>
    <row r="27" spans="1:7" x14ac:dyDescent="0.4">
      <c r="A27" s="1"/>
      <c r="B27" s="1"/>
      <c r="C27" s="1"/>
      <c r="D27" s="1"/>
      <c r="E27" s="1"/>
      <c r="F27" s="5">
        <f t="shared" ref="F27:F31" si="14">4000*D27+5600*E27</f>
        <v>0</v>
      </c>
      <c r="G27" s="5">
        <f t="shared" ref="G27:G31" si="15">F27*C27</f>
        <v>0</v>
      </c>
    </row>
    <row r="28" spans="1:7" x14ac:dyDescent="0.4">
      <c r="A28" s="1"/>
      <c r="B28" s="1" t="s">
        <v>65</v>
      </c>
      <c r="C28" s="1">
        <v>7</v>
      </c>
      <c r="D28" s="1">
        <v>7</v>
      </c>
      <c r="E28" s="1">
        <v>1</v>
      </c>
      <c r="F28" s="5">
        <f t="shared" ref="F28" si="16">4000*D28+5600*E28</f>
        <v>33600</v>
      </c>
      <c r="G28" s="5">
        <f t="shared" ref="G28" si="17">F28*C28</f>
        <v>235200</v>
      </c>
    </row>
    <row r="29" spans="1:7" x14ac:dyDescent="0.4">
      <c r="A29" s="1"/>
      <c r="B29" s="1" t="s">
        <v>126</v>
      </c>
      <c r="C29" s="1">
        <v>3</v>
      </c>
      <c r="D29" s="1">
        <v>7</v>
      </c>
      <c r="E29" s="1">
        <v>2</v>
      </c>
      <c r="F29" s="5">
        <f t="shared" si="14"/>
        <v>39200</v>
      </c>
      <c r="G29" s="5">
        <f t="shared" si="15"/>
        <v>117600</v>
      </c>
    </row>
    <row r="30" spans="1:7" x14ac:dyDescent="0.4">
      <c r="A30" s="1"/>
      <c r="B30" s="1" t="s">
        <v>127</v>
      </c>
      <c r="C30" s="1">
        <v>1</v>
      </c>
      <c r="D30" s="1">
        <v>6</v>
      </c>
      <c r="E30" s="1">
        <v>2</v>
      </c>
      <c r="F30" s="5">
        <f t="shared" si="14"/>
        <v>35200</v>
      </c>
      <c r="G30" s="5">
        <f t="shared" si="15"/>
        <v>35200</v>
      </c>
    </row>
    <row r="31" spans="1:7" x14ac:dyDescent="0.4">
      <c r="A31" s="1"/>
      <c r="B31" s="1" t="s">
        <v>226</v>
      </c>
      <c r="C31" s="1">
        <v>2</v>
      </c>
      <c r="D31" s="1">
        <v>7</v>
      </c>
      <c r="E31" s="1">
        <v>1.5</v>
      </c>
      <c r="F31" s="5">
        <f t="shared" si="14"/>
        <v>36400</v>
      </c>
      <c r="G31" s="5">
        <f t="shared" si="15"/>
        <v>72800</v>
      </c>
    </row>
    <row r="32" spans="1:7" x14ac:dyDescent="0.4">
      <c r="A32" s="1"/>
      <c r="B32" s="1"/>
      <c r="C32" s="1"/>
      <c r="D32" s="1"/>
      <c r="E32" s="1"/>
      <c r="F32" s="5">
        <f t="shared" si="10"/>
        <v>0</v>
      </c>
      <c r="G32" s="5">
        <f t="shared" si="1"/>
        <v>0</v>
      </c>
    </row>
    <row r="33" spans="1:12" x14ac:dyDescent="0.4">
      <c r="A33" s="1"/>
      <c r="B33" s="1" t="s">
        <v>227</v>
      </c>
      <c r="C33" s="1">
        <v>0.05</v>
      </c>
      <c r="D33" s="17"/>
      <c r="E33" s="1"/>
      <c r="F33" s="5"/>
      <c r="G33" s="5">
        <f>(G3+G4+G5+G6+G7+G8+G9+G10++G11+G12+G13+G14+G15+G16+G17+G18+G19+G20+G21+G22+G23+G24+G25+G26+G27+G28+G29+G30+G31+G32)*C33</f>
        <v>376855</v>
      </c>
    </row>
    <row r="34" spans="1:12" x14ac:dyDescent="0.4">
      <c r="A34" s="2"/>
      <c r="B34" s="7" t="s">
        <v>95</v>
      </c>
      <c r="C34" s="1">
        <f>SUM(C3:C32)</f>
        <v>235</v>
      </c>
      <c r="D34" s="18"/>
      <c r="E34" s="1" t="s">
        <v>8</v>
      </c>
      <c r="F34" s="5"/>
      <c r="G34" s="5">
        <f>G3+G4+G5+G6+G7+G8+G9+G10+G11+G12+G13+G14+G15+G16+G17+G18+G19+G20+G21+G22+G23+G24+G25+G26+G27+G28+G29+G30+G31+G32+G33</f>
        <v>7913955</v>
      </c>
    </row>
    <row r="35" spans="1:12" x14ac:dyDescent="0.4">
      <c r="B35" s="15"/>
      <c r="C35" s="15"/>
      <c r="D35" s="16"/>
      <c r="E35" s="1" t="s">
        <v>9</v>
      </c>
      <c r="F35" s="5"/>
      <c r="G35" s="5">
        <f t="shared" ref="G35" si="18">G34*0.1</f>
        <v>791395.5</v>
      </c>
    </row>
    <row r="36" spans="1:12" x14ac:dyDescent="0.4">
      <c r="B36" s="15"/>
      <c r="C36" s="15"/>
      <c r="D36" s="16"/>
      <c r="E36" s="1" t="s">
        <v>10</v>
      </c>
      <c r="F36" s="5"/>
      <c r="G36" s="5">
        <f t="shared" ref="G36" si="19">G34+G35</f>
        <v>8705350.5</v>
      </c>
    </row>
    <row r="37" spans="1:12" x14ac:dyDescent="0.4">
      <c r="A37" s="6"/>
    </row>
    <row r="38" spans="1:12" x14ac:dyDescent="0.4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5" t="s">
        <v>2</v>
      </c>
      <c r="G38" s="1" t="s">
        <v>3</v>
      </c>
    </row>
    <row r="39" spans="1:12" x14ac:dyDescent="0.4">
      <c r="A39" s="1" t="s">
        <v>11</v>
      </c>
      <c r="B39" s="1" t="s">
        <v>12</v>
      </c>
      <c r="C39" s="1">
        <v>55</v>
      </c>
      <c r="D39" s="1">
        <v>7</v>
      </c>
      <c r="E39" s="1">
        <v>1</v>
      </c>
      <c r="F39" s="5">
        <f>L39*D39+L40*E39</f>
        <v>29400</v>
      </c>
      <c r="G39" s="5">
        <f>(L39*D39*C39)+(L40*C39*E39)</f>
        <v>1617000</v>
      </c>
      <c r="J39" s="1" t="s">
        <v>21</v>
      </c>
      <c r="K39" s="1" t="s">
        <v>5</v>
      </c>
      <c r="L39" s="1">
        <v>3500</v>
      </c>
    </row>
    <row r="40" spans="1:12" x14ac:dyDescent="0.4">
      <c r="A40" s="1"/>
      <c r="B40" s="1" t="s">
        <v>13</v>
      </c>
      <c r="C40" s="1">
        <v>5</v>
      </c>
      <c r="D40" s="1">
        <v>7</v>
      </c>
      <c r="E40" s="1">
        <v>2</v>
      </c>
      <c r="F40" s="5">
        <f>L39*D40+L40*E40</f>
        <v>34300</v>
      </c>
      <c r="G40" s="5">
        <f>(L39*C40*D40)+(L40*C40*E40)</f>
        <v>171500</v>
      </c>
      <c r="J40" s="1"/>
      <c r="K40" s="1" t="s">
        <v>20</v>
      </c>
      <c r="L40" s="1">
        <v>4900</v>
      </c>
    </row>
    <row r="41" spans="1:12" x14ac:dyDescent="0.4">
      <c r="A41" s="1"/>
      <c r="B41" s="1" t="s">
        <v>14</v>
      </c>
      <c r="C41" s="1">
        <v>6</v>
      </c>
      <c r="D41" s="1">
        <v>9</v>
      </c>
      <c r="E41" s="1">
        <v>1</v>
      </c>
      <c r="F41" s="5">
        <f>L39*D41+L40*E41</f>
        <v>36400</v>
      </c>
      <c r="G41" s="5">
        <f>(L39*C41*D41)+(L40*C41*E41)</f>
        <v>218400</v>
      </c>
      <c r="J41" s="1" t="s">
        <v>22</v>
      </c>
      <c r="K41" s="1" t="s">
        <v>5</v>
      </c>
      <c r="L41" s="1">
        <v>4000</v>
      </c>
    </row>
    <row r="42" spans="1:12" x14ac:dyDescent="0.4">
      <c r="A42" s="1"/>
      <c r="B42" s="1" t="s">
        <v>15</v>
      </c>
      <c r="C42" s="1">
        <v>3</v>
      </c>
      <c r="D42" s="1">
        <v>9</v>
      </c>
      <c r="E42" s="1"/>
      <c r="F42" s="5">
        <f>L39*D42+L40*E42</f>
        <v>31500</v>
      </c>
      <c r="G42" s="5">
        <f>(L39*C42*D42)+(L40*C42*E42)</f>
        <v>94500</v>
      </c>
      <c r="J42" s="1"/>
      <c r="K42" s="1" t="s">
        <v>20</v>
      </c>
      <c r="L42" s="1">
        <v>5600</v>
      </c>
    </row>
    <row r="43" spans="1:12" x14ac:dyDescent="0.4">
      <c r="A43" s="1"/>
      <c r="B43" s="1" t="s">
        <v>16</v>
      </c>
      <c r="C43" s="1">
        <v>10</v>
      </c>
      <c r="D43" s="1">
        <v>7</v>
      </c>
      <c r="E43" s="1">
        <v>1</v>
      </c>
      <c r="F43" s="5">
        <f>L41*D43+L42*E43</f>
        <v>33600</v>
      </c>
      <c r="G43" s="5">
        <f>(L41*C43*D43)+(L42*C43*E43)</f>
        <v>336000</v>
      </c>
    </row>
    <row r="44" spans="1:12" x14ac:dyDescent="0.4">
      <c r="A44" s="1"/>
      <c r="B44" s="1" t="s">
        <v>17</v>
      </c>
      <c r="C44" s="1">
        <v>1</v>
      </c>
      <c r="D44" s="1">
        <v>7</v>
      </c>
      <c r="E44" s="1">
        <v>2</v>
      </c>
      <c r="F44" s="5">
        <f>L41*D44+L42*E44</f>
        <v>39200</v>
      </c>
      <c r="G44" s="5">
        <f>(L41*C44*D44)+(L42*C44*E44)</f>
        <v>39200</v>
      </c>
    </row>
    <row r="45" spans="1:12" x14ac:dyDescent="0.4">
      <c r="A45" s="1"/>
      <c r="B45" s="1" t="s">
        <v>18</v>
      </c>
      <c r="C45" s="1">
        <v>2</v>
      </c>
      <c r="D45" s="1">
        <v>9</v>
      </c>
      <c r="E45" s="1">
        <v>1</v>
      </c>
      <c r="F45" s="5">
        <f>L41*D45+L42*E45</f>
        <v>41600</v>
      </c>
      <c r="G45" s="5">
        <f>(L41*C45*D45)+(L42*C45*E45)</f>
        <v>83200</v>
      </c>
    </row>
    <row r="46" spans="1:12" x14ac:dyDescent="0.4">
      <c r="A46" s="1"/>
      <c r="B46" s="1" t="s">
        <v>19</v>
      </c>
      <c r="C46" s="1">
        <v>7.0000000000000007E-2</v>
      </c>
      <c r="D46" s="1"/>
      <c r="E46" s="1"/>
      <c r="F46" s="5"/>
      <c r="G46" s="5">
        <f>(G39+G40+G41+G42+G43+G44+G45)*C46</f>
        <v>179186.00000000003</v>
      </c>
    </row>
    <row r="47" spans="1:12" x14ac:dyDescent="0.4">
      <c r="A47" s="2"/>
      <c r="B47" s="7" t="s">
        <v>95</v>
      </c>
      <c r="C47" s="1">
        <f>SUM(C39:C45)</f>
        <v>82</v>
      </c>
      <c r="D47" s="3"/>
      <c r="E47" s="1" t="s">
        <v>8</v>
      </c>
      <c r="F47" s="5"/>
      <c r="G47" s="5">
        <f>G39+G40+G41+G42+G43+G44+G45+G46</f>
        <v>2738986</v>
      </c>
    </row>
    <row r="48" spans="1:12" x14ac:dyDescent="0.4">
      <c r="B48" s="13" t="s">
        <v>199</v>
      </c>
      <c r="D48" s="4"/>
      <c r="E48" s="1" t="s">
        <v>9</v>
      </c>
      <c r="F48" s="5"/>
      <c r="G48" s="5">
        <f>G47*0.1</f>
        <v>273898.60000000003</v>
      </c>
    </row>
    <row r="49" spans="1:7" x14ac:dyDescent="0.4">
      <c r="D49" s="4"/>
      <c r="E49" s="1" t="s">
        <v>10</v>
      </c>
      <c r="F49" s="5"/>
      <c r="G49" s="5">
        <f>G47+G48</f>
        <v>3012884.6</v>
      </c>
    </row>
    <row r="50" spans="1:7" x14ac:dyDescent="0.4">
      <c r="A50" s="6"/>
    </row>
    <row r="51" spans="1:7" x14ac:dyDescent="0.4">
      <c r="A51" s="1" t="s">
        <v>4</v>
      </c>
      <c r="B51" s="1" t="s">
        <v>0</v>
      </c>
      <c r="C51" s="1" t="s">
        <v>1</v>
      </c>
      <c r="D51" s="1" t="s">
        <v>6</v>
      </c>
      <c r="E51" s="1" t="s">
        <v>7</v>
      </c>
      <c r="F51" s="5"/>
      <c r="G51" s="1" t="s">
        <v>3</v>
      </c>
    </row>
    <row r="52" spans="1:7" x14ac:dyDescent="0.4">
      <c r="A52" s="1" t="s">
        <v>36</v>
      </c>
      <c r="B52" s="1" t="s">
        <v>37</v>
      </c>
      <c r="C52" s="1">
        <v>9</v>
      </c>
      <c r="D52" s="1">
        <v>11</v>
      </c>
      <c r="E52" s="1">
        <v>1</v>
      </c>
      <c r="F52" s="5">
        <f>3500*D52+4900*E52</f>
        <v>43400</v>
      </c>
      <c r="G52" s="5">
        <f>F52*C52</f>
        <v>390600</v>
      </c>
    </row>
    <row r="53" spans="1:7" x14ac:dyDescent="0.4">
      <c r="A53" s="1"/>
      <c r="B53" s="1" t="s">
        <v>38</v>
      </c>
      <c r="C53" s="1">
        <v>13</v>
      </c>
      <c r="D53" s="1">
        <v>8.5</v>
      </c>
      <c r="E53" s="1"/>
      <c r="F53" s="5">
        <f>3500*D53+4900*E53</f>
        <v>29750</v>
      </c>
      <c r="G53" s="5">
        <f t="shared" ref="G53:G54" si="20">F53*C53</f>
        <v>386750</v>
      </c>
    </row>
    <row r="54" spans="1:7" x14ac:dyDescent="0.4">
      <c r="A54" s="1"/>
      <c r="B54" s="1" t="s">
        <v>29</v>
      </c>
      <c r="C54" s="1">
        <v>13</v>
      </c>
      <c r="D54" s="1">
        <v>7</v>
      </c>
      <c r="E54" s="1"/>
      <c r="F54" s="5">
        <f>3500*D54+4900*E54</f>
        <v>24500</v>
      </c>
      <c r="G54" s="5">
        <f t="shared" si="20"/>
        <v>318500</v>
      </c>
    </row>
    <row r="55" spans="1:7" x14ac:dyDescent="0.4">
      <c r="A55" s="1"/>
      <c r="B55" s="1" t="s">
        <v>98</v>
      </c>
      <c r="C55" s="1">
        <v>1</v>
      </c>
      <c r="D55" s="1">
        <v>7</v>
      </c>
      <c r="E55" s="1">
        <v>2</v>
      </c>
      <c r="F55" s="5">
        <f>3500*D55+4900*E55</f>
        <v>34300</v>
      </c>
      <c r="G55" s="5">
        <f t="shared" ref="G55:G59" si="21">F55*C55</f>
        <v>34300</v>
      </c>
    </row>
    <row r="56" spans="1:7" x14ac:dyDescent="0.4">
      <c r="A56" s="1"/>
      <c r="B56" s="1"/>
      <c r="C56" s="1"/>
      <c r="D56" s="1"/>
      <c r="E56" s="1"/>
      <c r="F56" s="5">
        <f>3500*D56+4900*E56</f>
        <v>0</v>
      </c>
      <c r="G56" s="5">
        <f t="shared" si="21"/>
        <v>0</v>
      </c>
    </row>
    <row r="57" spans="1:7" x14ac:dyDescent="0.4">
      <c r="A57" s="1"/>
      <c r="B57" s="1" t="s">
        <v>39</v>
      </c>
      <c r="C57" s="1">
        <v>1</v>
      </c>
      <c r="D57" s="1">
        <v>11</v>
      </c>
      <c r="E57" s="1">
        <v>1</v>
      </c>
      <c r="F57" s="5">
        <f>4000*D57+5600*E57</f>
        <v>49600</v>
      </c>
      <c r="G57" s="5">
        <f t="shared" ref="G57" si="22">F57*C57</f>
        <v>49600</v>
      </c>
    </row>
    <row r="58" spans="1:7" x14ac:dyDescent="0.4">
      <c r="A58" s="1"/>
      <c r="B58" s="1" t="s">
        <v>214</v>
      </c>
      <c r="C58" s="1">
        <v>1</v>
      </c>
      <c r="D58" s="1">
        <v>7</v>
      </c>
      <c r="E58" s="1">
        <v>0</v>
      </c>
      <c r="F58" s="5">
        <f>4000*D58+5600*E58</f>
        <v>28000</v>
      </c>
      <c r="G58" s="5">
        <f t="shared" si="21"/>
        <v>28000</v>
      </c>
    </row>
    <row r="59" spans="1:7" x14ac:dyDescent="0.4">
      <c r="A59" s="1"/>
      <c r="B59" s="1" t="s">
        <v>40</v>
      </c>
      <c r="C59" s="1">
        <v>4</v>
      </c>
      <c r="D59" s="1">
        <v>8.5</v>
      </c>
      <c r="E59" s="1"/>
      <c r="F59" s="5">
        <f>4000*D59+5600*E59</f>
        <v>34000</v>
      </c>
      <c r="G59" s="5">
        <f t="shared" si="21"/>
        <v>136000</v>
      </c>
    </row>
    <row r="60" spans="1:7" x14ac:dyDescent="0.4">
      <c r="A60" s="1"/>
      <c r="B60" s="1" t="s">
        <v>25</v>
      </c>
      <c r="C60" s="1">
        <v>7.0000000000000007E-2</v>
      </c>
      <c r="D60" s="1"/>
      <c r="E60" s="1"/>
      <c r="F60" s="5"/>
      <c r="G60" s="5">
        <f>(G52+G53+G54+G55+G57+G58+G59)*C60</f>
        <v>94062.500000000015</v>
      </c>
    </row>
    <row r="61" spans="1:7" x14ac:dyDescent="0.4">
      <c r="A61" s="2"/>
      <c r="B61" s="7" t="s">
        <v>95</v>
      </c>
      <c r="C61" s="1">
        <f>SUM(C52:C59)</f>
        <v>42</v>
      </c>
      <c r="D61" s="3"/>
      <c r="E61" s="1" t="s">
        <v>8</v>
      </c>
      <c r="F61" s="5"/>
      <c r="G61" s="5">
        <f>G52+G53+G54+G55+G57 +G58+G59+G60</f>
        <v>1437812.5</v>
      </c>
    </row>
    <row r="62" spans="1:7" x14ac:dyDescent="0.4">
      <c r="D62" s="4"/>
      <c r="E62" s="1" t="s">
        <v>9</v>
      </c>
      <c r="F62" s="5"/>
      <c r="G62" s="5">
        <f>G61*0.1</f>
        <v>143781.25</v>
      </c>
    </row>
    <row r="63" spans="1:7" x14ac:dyDescent="0.4">
      <c r="D63" s="4"/>
      <c r="E63" s="1" t="s">
        <v>10</v>
      </c>
      <c r="F63" s="5"/>
      <c r="G63" s="5">
        <f>G61+G62</f>
        <v>1581593.75</v>
      </c>
    </row>
    <row r="64" spans="1:7" x14ac:dyDescent="0.4">
      <c r="A64" s="6"/>
    </row>
    <row r="65" spans="1:7" x14ac:dyDescent="0.4">
      <c r="A65" s="1" t="s">
        <v>4</v>
      </c>
      <c r="B65" s="1" t="s">
        <v>0</v>
      </c>
      <c r="C65" s="1" t="s">
        <v>1</v>
      </c>
      <c r="D65" s="1" t="s">
        <v>6</v>
      </c>
      <c r="E65" s="1" t="s">
        <v>7</v>
      </c>
      <c r="F65" s="5"/>
      <c r="G65" s="1" t="s">
        <v>3</v>
      </c>
    </row>
    <row r="66" spans="1:7" x14ac:dyDescent="0.4">
      <c r="A66" s="1" t="s">
        <v>23</v>
      </c>
      <c r="B66" s="1" t="s">
        <v>24</v>
      </c>
      <c r="C66" s="1">
        <v>6</v>
      </c>
      <c r="D66" s="1">
        <v>7</v>
      </c>
      <c r="E66" s="1">
        <v>1</v>
      </c>
      <c r="F66" s="5">
        <f>L39*D66+L40*E66</f>
        <v>29400</v>
      </c>
      <c r="G66" s="5">
        <f>(L39*C66*D66)+(L40*C66*E66)</f>
        <v>176400</v>
      </c>
    </row>
    <row r="67" spans="1:7" x14ac:dyDescent="0.4">
      <c r="A67" s="1"/>
      <c r="B67" s="1"/>
      <c r="C67" s="1"/>
      <c r="D67" s="1"/>
      <c r="E67" s="1"/>
      <c r="F67" s="5">
        <f t="shared" ref="F67" si="23">4000*D67+5600*E67</f>
        <v>0</v>
      </c>
      <c r="G67" s="5">
        <f t="shared" ref="G67" si="24">F67*C67</f>
        <v>0</v>
      </c>
    </row>
    <row r="68" spans="1:7" x14ac:dyDescent="0.4">
      <c r="A68" s="1"/>
      <c r="B68" s="1"/>
      <c r="C68" s="1"/>
      <c r="D68" s="1"/>
      <c r="E68" s="1"/>
      <c r="F68" s="5">
        <f t="shared" ref="F68:F69" si="25">4000*D68+5600*E68</f>
        <v>0</v>
      </c>
      <c r="G68" s="5">
        <f t="shared" ref="G68:G69" si="26">F68*C68</f>
        <v>0</v>
      </c>
    </row>
    <row r="69" spans="1:7" x14ac:dyDescent="0.4">
      <c r="A69" s="1"/>
      <c r="B69" s="1"/>
      <c r="C69" s="1"/>
      <c r="D69" s="1"/>
      <c r="E69" s="1"/>
      <c r="F69" s="5">
        <f t="shared" si="25"/>
        <v>0</v>
      </c>
      <c r="G69" s="5">
        <f t="shared" si="26"/>
        <v>0</v>
      </c>
    </row>
    <row r="70" spans="1:7" x14ac:dyDescent="0.4">
      <c r="A70" s="1"/>
      <c r="B70" s="1" t="s">
        <v>16</v>
      </c>
      <c r="C70" s="1">
        <v>1</v>
      </c>
      <c r="D70" s="1">
        <v>7</v>
      </c>
      <c r="E70" s="1">
        <v>1</v>
      </c>
      <c r="F70" s="5">
        <f>L41*D70+L42*E70</f>
        <v>33600</v>
      </c>
      <c r="G70" s="5">
        <f>(L41*C70*D70)+(L42*C70*E70)</f>
        <v>33600</v>
      </c>
    </row>
    <row r="71" spans="1:7" x14ac:dyDescent="0.4">
      <c r="A71" s="1"/>
      <c r="B71" s="1"/>
      <c r="C71" s="1"/>
      <c r="D71" s="1"/>
      <c r="E71" s="1"/>
      <c r="F71" s="5">
        <f t="shared" ref="F71:F72" si="27">4000*D71+5600*E71</f>
        <v>0</v>
      </c>
      <c r="G71" s="5">
        <f t="shared" ref="G71:G72" si="28">F71*C71</f>
        <v>0</v>
      </c>
    </row>
    <row r="72" spans="1:7" x14ac:dyDescent="0.4">
      <c r="A72" s="1"/>
      <c r="B72" s="1"/>
      <c r="C72" s="1"/>
      <c r="D72" s="1"/>
      <c r="E72" s="1"/>
      <c r="F72" s="5">
        <f t="shared" si="27"/>
        <v>0</v>
      </c>
      <c r="G72" s="5">
        <f t="shared" si="28"/>
        <v>0</v>
      </c>
    </row>
    <row r="73" spans="1:7" x14ac:dyDescent="0.4">
      <c r="A73" s="1"/>
      <c r="B73" s="1" t="s">
        <v>25</v>
      </c>
      <c r="C73" s="1">
        <v>7.0000000000000007E-2</v>
      </c>
      <c r="D73" s="1"/>
      <c r="E73" s="1"/>
      <c r="F73" s="5"/>
      <c r="G73" s="5">
        <f>(G66+G70)*C73</f>
        <v>14700.000000000002</v>
      </c>
    </row>
    <row r="74" spans="1:7" x14ac:dyDescent="0.4">
      <c r="A74" s="2"/>
      <c r="B74" s="7" t="s">
        <v>95</v>
      </c>
      <c r="C74" s="1">
        <f>SUM(C66:C70)</f>
        <v>7</v>
      </c>
      <c r="D74" s="3"/>
      <c r="E74" s="1" t="s">
        <v>8</v>
      </c>
      <c r="F74" s="5"/>
      <c r="G74" s="5">
        <f>G66+G70+G73</f>
        <v>224700</v>
      </c>
    </row>
    <row r="75" spans="1:7" x14ac:dyDescent="0.4">
      <c r="D75" s="4"/>
      <c r="E75" s="1" t="s">
        <v>9</v>
      </c>
      <c r="F75" s="5"/>
      <c r="G75" s="5">
        <f>G74*0.1</f>
        <v>22470</v>
      </c>
    </row>
    <row r="76" spans="1:7" x14ac:dyDescent="0.4">
      <c r="D76" s="4"/>
      <c r="E76" s="1" t="s">
        <v>10</v>
      </c>
      <c r="F76" s="5"/>
      <c r="G76" s="5">
        <f>G74+G75</f>
        <v>247170</v>
      </c>
    </row>
    <row r="77" spans="1:7" x14ac:dyDescent="0.4">
      <c r="A77" s="6"/>
    </row>
    <row r="78" spans="1:7" x14ac:dyDescent="0.4">
      <c r="A78" s="1" t="s">
        <v>4</v>
      </c>
      <c r="B78" s="1" t="s">
        <v>0</v>
      </c>
      <c r="C78" s="1" t="s">
        <v>1</v>
      </c>
      <c r="D78" s="1" t="s">
        <v>6</v>
      </c>
      <c r="E78" s="1" t="s">
        <v>7</v>
      </c>
      <c r="F78" s="5"/>
      <c r="G78" s="1" t="s">
        <v>3</v>
      </c>
    </row>
    <row r="79" spans="1:7" x14ac:dyDescent="0.4">
      <c r="A79" s="1" t="s">
        <v>215</v>
      </c>
      <c r="B79" s="1" t="s">
        <v>13</v>
      </c>
      <c r="C79" s="1">
        <v>16</v>
      </c>
      <c r="D79" s="1">
        <v>7</v>
      </c>
      <c r="E79" s="1">
        <v>2</v>
      </c>
      <c r="F79" s="5">
        <f>L39*D79+L40*E79</f>
        <v>34300</v>
      </c>
      <c r="G79" s="5">
        <f>(L39*C79*D79)+(L40*C79*E79)</f>
        <v>548800</v>
      </c>
    </row>
    <row r="80" spans="1:7" x14ac:dyDescent="0.4">
      <c r="A80" s="1"/>
      <c r="B80" s="1"/>
      <c r="C80" s="1"/>
      <c r="D80" s="1"/>
      <c r="E80" s="1"/>
      <c r="F80" s="5">
        <f t="shared" ref="F80" si="29">4000*D80+5600*E80</f>
        <v>0</v>
      </c>
      <c r="G80" s="5">
        <f t="shared" ref="G80" si="30">F80*C80</f>
        <v>0</v>
      </c>
    </row>
    <row r="81" spans="1:7" x14ac:dyDescent="0.4">
      <c r="A81" s="1"/>
      <c r="B81" s="1"/>
      <c r="C81" s="1"/>
      <c r="D81" s="1"/>
      <c r="E81" s="1"/>
      <c r="F81" s="5">
        <f t="shared" ref="F81:F82" si="31">4000*D81+5600*E81</f>
        <v>0</v>
      </c>
      <c r="G81" s="5">
        <f t="shared" ref="G81:G82" si="32">F81*C81</f>
        <v>0</v>
      </c>
    </row>
    <row r="82" spans="1:7" x14ac:dyDescent="0.4">
      <c r="A82" s="1"/>
      <c r="B82" s="1"/>
      <c r="C82" s="1"/>
      <c r="D82" s="1"/>
      <c r="E82" s="1"/>
      <c r="F82" s="5">
        <f t="shared" si="31"/>
        <v>0</v>
      </c>
      <c r="G82" s="5">
        <f t="shared" si="32"/>
        <v>0</v>
      </c>
    </row>
    <row r="83" spans="1:7" x14ac:dyDescent="0.4">
      <c r="A83" s="1"/>
      <c r="B83" s="1" t="s">
        <v>17</v>
      </c>
      <c r="C83" s="1">
        <v>4</v>
      </c>
      <c r="D83" s="1">
        <v>7</v>
      </c>
      <c r="E83" s="1">
        <v>2</v>
      </c>
      <c r="F83" s="5">
        <f>L41*D83+L42*E83</f>
        <v>39200</v>
      </c>
      <c r="G83" s="5">
        <f>(L41*C83*D83)+(L42*C83*E83)</f>
        <v>156800</v>
      </c>
    </row>
    <row r="84" spans="1:7" x14ac:dyDescent="0.4">
      <c r="A84" s="1"/>
      <c r="B84" s="1"/>
      <c r="C84" s="1"/>
      <c r="D84" s="1"/>
      <c r="E84" s="1"/>
      <c r="F84" s="5">
        <f t="shared" ref="F84:F85" si="33">4000*D84+5600*E84</f>
        <v>0</v>
      </c>
      <c r="G84" s="5">
        <f t="shared" ref="G84:G85" si="34">F84*C84</f>
        <v>0</v>
      </c>
    </row>
    <row r="85" spans="1:7" x14ac:dyDescent="0.4">
      <c r="A85" s="1"/>
      <c r="B85" s="1"/>
      <c r="C85" s="1"/>
      <c r="D85" s="1"/>
      <c r="E85" s="1"/>
      <c r="F85" s="5">
        <f t="shared" si="33"/>
        <v>0</v>
      </c>
      <c r="G85" s="5">
        <f t="shared" si="34"/>
        <v>0</v>
      </c>
    </row>
    <row r="86" spans="1:7" x14ac:dyDescent="0.4">
      <c r="A86" s="1"/>
      <c r="B86" s="1" t="s">
        <v>25</v>
      </c>
      <c r="C86" s="1">
        <v>7.0000000000000007E-2</v>
      </c>
      <c r="D86" s="1"/>
      <c r="E86" s="1"/>
      <c r="F86" s="5"/>
      <c r="G86" s="5">
        <f>(G79+G83)*C86</f>
        <v>49392.000000000007</v>
      </c>
    </row>
    <row r="87" spans="1:7" x14ac:dyDescent="0.4">
      <c r="A87" s="2"/>
      <c r="B87" s="7" t="s">
        <v>95</v>
      </c>
      <c r="C87" s="1">
        <f>SUM(C79:C83)</f>
        <v>20</v>
      </c>
      <c r="D87" s="3"/>
      <c r="E87" s="1" t="s">
        <v>8</v>
      </c>
      <c r="F87" s="5"/>
      <c r="G87" s="5">
        <f>G79+G83+G86</f>
        <v>754992</v>
      </c>
    </row>
    <row r="88" spans="1:7" x14ac:dyDescent="0.4">
      <c r="D88" s="4"/>
      <c r="E88" s="1" t="s">
        <v>9</v>
      </c>
      <c r="F88" s="5"/>
      <c r="G88" s="5">
        <f>G87*0.1</f>
        <v>75499.199999999997</v>
      </c>
    </row>
    <row r="89" spans="1:7" x14ac:dyDescent="0.4">
      <c r="D89" s="4"/>
      <c r="E89" s="1" t="s">
        <v>10</v>
      </c>
      <c r="F89" s="5"/>
      <c r="G89" s="5">
        <f>G87+G88</f>
        <v>830491.2</v>
      </c>
    </row>
    <row r="90" spans="1:7" x14ac:dyDescent="0.4">
      <c r="A90" s="6"/>
    </row>
    <row r="91" spans="1:7" x14ac:dyDescent="0.4">
      <c r="A91" s="1" t="s">
        <v>4</v>
      </c>
      <c r="B91" s="1" t="s">
        <v>0</v>
      </c>
      <c r="C91" s="1" t="s">
        <v>1</v>
      </c>
      <c r="D91" s="1" t="s">
        <v>6</v>
      </c>
      <c r="E91" s="1" t="s">
        <v>7</v>
      </c>
      <c r="F91" s="5"/>
      <c r="G91" s="1" t="s">
        <v>3</v>
      </c>
    </row>
    <row r="92" spans="1:7" x14ac:dyDescent="0.4">
      <c r="A92" s="1" t="s">
        <v>26</v>
      </c>
      <c r="B92" s="1" t="s">
        <v>13</v>
      </c>
      <c r="C92" s="1">
        <v>4</v>
      </c>
      <c r="D92" s="1">
        <v>7</v>
      </c>
      <c r="E92" s="1">
        <v>2</v>
      </c>
      <c r="F92" s="5">
        <f>3500*D92+4900*E92</f>
        <v>34300</v>
      </c>
      <c r="G92" s="5">
        <f>(L39*C92*D92)+(L40*C92*E92)</f>
        <v>137200</v>
      </c>
    </row>
    <row r="93" spans="1:7" x14ac:dyDescent="0.4">
      <c r="A93" s="1"/>
      <c r="B93" s="1"/>
      <c r="C93" s="1"/>
      <c r="D93" s="1"/>
      <c r="E93" s="1"/>
      <c r="F93" s="5">
        <f t="shared" ref="F93:F95" si="35">4000*D93+5600*E93</f>
        <v>0</v>
      </c>
      <c r="G93" s="5">
        <f t="shared" ref="G93:G95" si="36">F93*C93</f>
        <v>0</v>
      </c>
    </row>
    <row r="94" spans="1:7" x14ac:dyDescent="0.4">
      <c r="A94" s="1"/>
      <c r="B94" s="1"/>
      <c r="C94" s="1"/>
      <c r="D94" s="1"/>
      <c r="E94" s="1"/>
      <c r="F94" s="5">
        <f t="shared" ref="F94" si="37">4000*D94+5600*E94</f>
        <v>0</v>
      </c>
      <c r="G94" s="5">
        <f t="shared" ref="G94" si="38">F94*C94</f>
        <v>0</v>
      </c>
    </row>
    <row r="95" spans="1:7" x14ac:dyDescent="0.4">
      <c r="A95" s="1"/>
      <c r="B95" s="1"/>
      <c r="C95" s="1"/>
      <c r="D95" s="1"/>
      <c r="E95" s="1"/>
      <c r="F95" s="5">
        <f t="shared" si="35"/>
        <v>0</v>
      </c>
      <c r="G95" s="5">
        <f t="shared" si="36"/>
        <v>0</v>
      </c>
    </row>
    <row r="96" spans="1:7" x14ac:dyDescent="0.4">
      <c r="A96" s="1"/>
      <c r="B96" s="1" t="s">
        <v>17</v>
      </c>
      <c r="C96" s="1">
        <v>1</v>
      </c>
      <c r="D96" s="1">
        <v>7</v>
      </c>
      <c r="E96" s="1">
        <v>2</v>
      </c>
      <c r="F96" s="5">
        <f>4000*D96+5600*E96</f>
        <v>39200</v>
      </c>
      <c r="G96" s="5">
        <f>(L41*C96*D96)+(L42*C96*E96)</f>
        <v>39200</v>
      </c>
    </row>
    <row r="97" spans="1:7" x14ac:dyDescent="0.4">
      <c r="A97" s="1"/>
      <c r="B97" s="1"/>
      <c r="C97" s="1"/>
      <c r="D97" s="1"/>
      <c r="E97" s="1"/>
      <c r="F97" s="5">
        <f t="shared" ref="F97:F98" si="39">4000*D97+5600*E97</f>
        <v>0</v>
      </c>
      <c r="G97" s="5">
        <f t="shared" ref="G97:G98" si="40">F97*C97</f>
        <v>0</v>
      </c>
    </row>
    <row r="98" spans="1:7" x14ac:dyDescent="0.4">
      <c r="A98" s="1"/>
      <c r="B98" s="1"/>
      <c r="C98" s="1"/>
      <c r="D98" s="1"/>
      <c r="E98" s="1"/>
      <c r="F98" s="5">
        <f t="shared" si="39"/>
        <v>0</v>
      </c>
      <c r="G98" s="5">
        <f t="shared" si="40"/>
        <v>0</v>
      </c>
    </row>
    <row r="99" spans="1:7" x14ac:dyDescent="0.4">
      <c r="A99" s="1"/>
      <c r="B99" s="1" t="s">
        <v>25</v>
      </c>
      <c r="C99" s="1">
        <v>7.0000000000000007E-2</v>
      </c>
      <c r="D99" s="1"/>
      <c r="E99" s="1"/>
      <c r="F99" s="5"/>
      <c r="G99" s="5">
        <f>(G92+G96)*C99</f>
        <v>12348.000000000002</v>
      </c>
    </row>
    <row r="100" spans="1:7" x14ac:dyDescent="0.4">
      <c r="A100" s="2"/>
      <c r="B100" s="7" t="s">
        <v>95</v>
      </c>
      <c r="C100" s="1">
        <f>SUM(C92:C96)</f>
        <v>5</v>
      </c>
      <c r="D100" s="3"/>
      <c r="E100" s="1" t="s">
        <v>8</v>
      </c>
      <c r="F100" s="5"/>
      <c r="G100" s="5">
        <f>G92+G96+G99</f>
        <v>188748</v>
      </c>
    </row>
    <row r="101" spans="1:7" x14ac:dyDescent="0.4">
      <c r="D101" s="4"/>
      <c r="E101" s="1" t="s">
        <v>9</v>
      </c>
      <c r="F101" s="5"/>
      <c r="G101" s="5">
        <f>G100*0.1</f>
        <v>18874.8</v>
      </c>
    </row>
    <row r="102" spans="1:7" x14ac:dyDescent="0.4">
      <c r="D102" s="4"/>
      <c r="E102" s="1" t="s">
        <v>10</v>
      </c>
      <c r="F102" s="5"/>
      <c r="G102" s="5">
        <f>G100+G101</f>
        <v>207622.8</v>
      </c>
    </row>
    <row r="103" spans="1:7" x14ac:dyDescent="0.4">
      <c r="A103" s="6"/>
    </row>
    <row r="104" spans="1:7" x14ac:dyDescent="0.4">
      <c r="A104" s="1" t="s">
        <v>4</v>
      </c>
      <c r="B104" s="1" t="s">
        <v>0</v>
      </c>
      <c r="C104" s="1" t="s">
        <v>1</v>
      </c>
      <c r="D104" s="1" t="s">
        <v>6</v>
      </c>
      <c r="E104" s="1" t="s">
        <v>7</v>
      </c>
      <c r="F104" s="5"/>
      <c r="G104" s="1" t="s">
        <v>3</v>
      </c>
    </row>
    <row r="105" spans="1:7" x14ac:dyDescent="0.4">
      <c r="A105" s="1" t="s">
        <v>27</v>
      </c>
      <c r="B105" s="1" t="s">
        <v>13</v>
      </c>
      <c r="C105" s="1">
        <v>4</v>
      </c>
      <c r="D105" s="1">
        <v>7</v>
      </c>
      <c r="E105" s="1">
        <v>2</v>
      </c>
      <c r="F105" s="5">
        <f>3500*D105+4900*E105</f>
        <v>34300</v>
      </c>
      <c r="G105" s="5">
        <f>(L39*C105*D105)+(L40*C105*E105)</f>
        <v>137200</v>
      </c>
    </row>
    <row r="106" spans="1:7" x14ac:dyDescent="0.4">
      <c r="A106" s="1"/>
      <c r="B106" s="1"/>
      <c r="C106" s="1"/>
      <c r="D106" s="1"/>
      <c r="E106" s="1"/>
      <c r="F106" s="5">
        <f t="shared" ref="F106" si="41">4000*D106+5600*E106</f>
        <v>0</v>
      </c>
      <c r="G106" s="5">
        <f t="shared" ref="G106" si="42">F106*C106</f>
        <v>0</v>
      </c>
    </row>
    <row r="107" spans="1:7" x14ac:dyDescent="0.4">
      <c r="A107" s="1"/>
      <c r="B107" s="1"/>
      <c r="C107" s="1"/>
      <c r="D107" s="1"/>
      <c r="E107" s="1"/>
      <c r="F107" s="5">
        <f t="shared" ref="F107:F108" si="43">4000*D107+5600*E107</f>
        <v>0</v>
      </c>
      <c r="G107" s="5">
        <f t="shared" ref="G107:G108" si="44">F107*C107</f>
        <v>0</v>
      </c>
    </row>
    <row r="108" spans="1:7" x14ac:dyDescent="0.4">
      <c r="A108" s="1"/>
      <c r="B108" s="1"/>
      <c r="C108" s="1"/>
      <c r="D108" s="1"/>
      <c r="E108" s="1"/>
      <c r="F108" s="5">
        <f t="shared" si="43"/>
        <v>0</v>
      </c>
      <c r="G108" s="5">
        <f t="shared" si="44"/>
        <v>0</v>
      </c>
    </row>
    <row r="109" spans="1:7" x14ac:dyDescent="0.4">
      <c r="A109" s="1"/>
      <c r="B109" s="1" t="s">
        <v>17</v>
      </c>
      <c r="C109" s="1">
        <v>1</v>
      </c>
      <c r="D109" s="1">
        <v>7</v>
      </c>
      <c r="E109" s="1">
        <v>2</v>
      </c>
      <c r="F109" s="5">
        <f>4000*D109+5600*E109</f>
        <v>39200</v>
      </c>
      <c r="G109" s="5">
        <f>(L41*C109*D109)+(L42*C109*E109)</f>
        <v>39200</v>
      </c>
    </row>
    <row r="110" spans="1:7" x14ac:dyDescent="0.4">
      <c r="A110" s="1"/>
      <c r="B110" s="1"/>
      <c r="C110" s="1"/>
      <c r="D110" s="1"/>
      <c r="E110" s="1"/>
      <c r="F110" s="5">
        <f t="shared" ref="F110:F111" si="45">4000*D110+5600*E110</f>
        <v>0</v>
      </c>
      <c r="G110" s="5">
        <f t="shared" ref="G110:G111" si="46">F110*C110</f>
        <v>0</v>
      </c>
    </row>
    <row r="111" spans="1:7" x14ac:dyDescent="0.4">
      <c r="A111" s="1"/>
      <c r="B111" s="1"/>
      <c r="C111" s="1"/>
      <c r="D111" s="1"/>
      <c r="E111" s="1"/>
      <c r="F111" s="5">
        <f t="shared" si="45"/>
        <v>0</v>
      </c>
      <c r="G111" s="5">
        <f t="shared" si="46"/>
        <v>0</v>
      </c>
    </row>
    <row r="112" spans="1:7" x14ac:dyDescent="0.4">
      <c r="A112" s="1"/>
      <c r="B112" s="1" t="s">
        <v>25</v>
      </c>
      <c r="C112" s="1">
        <v>7.0000000000000007E-2</v>
      </c>
      <c r="D112" s="1"/>
      <c r="E112" s="1"/>
      <c r="F112" s="5"/>
      <c r="G112" s="5">
        <f>(G105+G109)*C112</f>
        <v>12348.000000000002</v>
      </c>
    </row>
    <row r="113" spans="1:7" x14ac:dyDescent="0.4">
      <c r="A113" s="2"/>
      <c r="B113" s="7" t="s">
        <v>95</v>
      </c>
      <c r="C113" s="1">
        <f>SUM(C105:C109)</f>
        <v>5</v>
      </c>
      <c r="D113" s="3"/>
      <c r="E113" s="1" t="s">
        <v>8</v>
      </c>
      <c r="F113" s="5"/>
      <c r="G113" s="5">
        <f>G105+G109+G112</f>
        <v>188748</v>
      </c>
    </row>
    <row r="114" spans="1:7" x14ac:dyDescent="0.4">
      <c r="D114" s="4"/>
      <c r="E114" s="1" t="s">
        <v>9</v>
      </c>
      <c r="F114" s="5"/>
      <c r="G114" s="5">
        <f>G113*0.1</f>
        <v>18874.8</v>
      </c>
    </row>
    <row r="115" spans="1:7" x14ac:dyDescent="0.4">
      <c r="D115" s="4"/>
      <c r="E115" s="1" t="s">
        <v>10</v>
      </c>
      <c r="F115" s="5"/>
      <c r="G115" s="5">
        <f>G113+G114</f>
        <v>207622.8</v>
      </c>
    </row>
    <row r="116" spans="1:7" x14ac:dyDescent="0.4">
      <c r="A116" s="6"/>
    </row>
    <row r="117" spans="1:7" x14ac:dyDescent="0.4">
      <c r="A117" s="1" t="s">
        <v>4</v>
      </c>
      <c r="B117" s="1" t="s">
        <v>0</v>
      </c>
      <c r="C117" s="1" t="s">
        <v>1</v>
      </c>
      <c r="D117" s="1" t="s">
        <v>6</v>
      </c>
      <c r="E117" s="1" t="s">
        <v>7</v>
      </c>
      <c r="F117" s="5"/>
      <c r="G117" s="1" t="s">
        <v>3</v>
      </c>
    </row>
    <row r="118" spans="1:7" x14ac:dyDescent="0.4">
      <c r="A118" s="1" t="s">
        <v>32</v>
      </c>
      <c r="B118" s="1" t="s">
        <v>28</v>
      </c>
      <c r="C118" s="1">
        <v>2</v>
      </c>
      <c r="D118" s="1">
        <v>8</v>
      </c>
      <c r="E118" s="1"/>
      <c r="F118" s="5">
        <f>L39*D118+L40*E118</f>
        <v>28000</v>
      </c>
      <c r="G118" s="5">
        <f>(L39*C118*D118)+(L40*C118*E118)</f>
        <v>56000</v>
      </c>
    </row>
    <row r="119" spans="1:7" x14ac:dyDescent="0.4">
      <c r="A119" s="1"/>
      <c r="B119" s="1" t="s">
        <v>29</v>
      </c>
      <c r="C119" s="1">
        <v>32</v>
      </c>
      <c r="D119" s="1">
        <v>7</v>
      </c>
      <c r="E119" s="1"/>
      <c r="F119" s="5">
        <f>L39*D119+L40*E119</f>
        <v>24500</v>
      </c>
      <c r="G119" s="5">
        <f>(L39*C119*D119)+(L40*C119*E119)</f>
        <v>784000</v>
      </c>
    </row>
    <row r="120" spans="1:7" x14ac:dyDescent="0.4">
      <c r="A120" s="1"/>
      <c r="B120" s="1"/>
      <c r="C120" s="1"/>
      <c r="D120" s="1"/>
      <c r="E120" s="1"/>
      <c r="F120" s="5">
        <f t="shared" ref="F120" si="47">4000*D120+5600*E120</f>
        <v>0</v>
      </c>
      <c r="G120" s="5">
        <f t="shared" ref="G120" si="48">F120*C120</f>
        <v>0</v>
      </c>
    </row>
    <row r="121" spans="1:7" x14ac:dyDescent="0.4">
      <c r="A121" s="1"/>
      <c r="B121" s="1"/>
      <c r="C121" s="1"/>
      <c r="D121" s="1"/>
      <c r="E121" s="1"/>
      <c r="F121" s="5">
        <f t="shared" ref="F121" si="49">3500*D121+4900*E121</f>
        <v>0</v>
      </c>
      <c r="G121" s="5">
        <f>F121*C121</f>
        <v>0</v>
      </c>
    </row>
    <row r="122" spans="1:7" x14ac:dyDescent="0.4">
      <c r="A122" s="1"/>
      <c r="B122" s="1" t="s">
        <v>30</v>
      </c>
      <c r="C122" s="1">
        <v>1</v>
      </c>
      <c r="D122" s="1">
        <v>8</v>
      </c>
      <c r="E122" s="1"/>
      <c r="F122" s="5">
        <f>L41*D122+L42*E122</f>
        <v>32000</v>
      </c>
      <c r="G122" s="5">
        <f>4000*D122+5600*E122</f>
        <v>32000</v>
      </c>
    </row>
    <row r="123" spans="1:7" x14ac:dyDescent="0.4">
      <c r="A123" s="1"/>
      <c r="B123" s="1" t="s">
        <v>31</v>
      </c>
      <c r="C123" s="1">
        <v>2</v>
      </c>
      <c r="D123" s="1">
        <v>7</v>
      </c>
      <c r="E123" s="1"/>
      <c r="F123" s="5">
        <f>4000*D123+5600*E123</f>
        <v>28000</v>
      </c>
      <c r="G123" s="5">
        <f>F123*C123</f>
        <v>56000</v>
      </c>
    </row>
    <row r="124" spans="1:7" x14ac:dyDescent="0.4">
      <c r="A124" s="1"/>
      <c r="B124" s="1"/>
      <c r="C124" s="1"/>
      <c r="D124" s="1"/>
      <c r="E124" s="1"/>
      <c r="F124" s="5">
        <f t="shared" ref="F124" si="50">3500*D124+4900*E124</f>
        <v>0</v>
      </c>
      <c r="G124" s="5">
        <f>F124*C124</f>
        <v>0</v>
      </c>
    </row>
    <row r="125" spans="1:7" x14ac:dyDescent="0.4">
      <c r="A125" s="1"/>
      <c r="B125" s="1" t="s">
        <v>25</v>
      </c>
      <c r="C125" s="1">
        <v>0.03</v>
      </c>
      <c r="D125" s="1"/>
      <c r="E125" s="1"/>
      <c r="F125" s="5"/>
      <c r="G125" s="5">
        <f>(G118+G119+G120+G121+G122+G123)*C125</f>
        <v>27840</v>
      </c>
    </row>
    <row r="126" spans="1:7" x14ac:dyDescent="0.4">
      <c r="A126" s="2"/>
      <c r="B126" s="7" t="s">
        <v>95</v>
      </c>
      <c r="C126" s="1">
        <f>SUM(C118:C123)</f>
        <v>37</v>
      </c>
      <c r="D126" s="3"/>
      <c r="E126" s="1" t="s">
        <v>8</v>
      </c>
      <c r="F126" s="5"/>
      <c r="G126" s="5">
        <f>G118+G119+G120+G121+G122+G123+G124+G125</f>
        <v>955840</v>
      </c>
    </row>
    <row r="127" spans="1:7" x14ac:dyDescent="0.4">
      <c r="D127" s="4"/>
      <c r="E127" s="1" t="s">
        <v>9</v>
      </c>
      <c r="F127" s="5"/>
      <c r="G127" s="5">
        <f>G126*0.1</f>
        <v>95584</v>
      </c>
    </row>
    <row r="128" spans="1:7" x14ac:dyDescent="0.4">
      <c r="D128" s="4"/>
      <c r="E128" s="1" t="s">
        <v>10</v>
      </c>
      <c r="F128" s="5"/>
      <c r="G128" s="5">
        <f>G126+G127</f>
        <v>1051424</v>
      </c>
    </row>
    <row r="129" spans="1:7" x14ac:dyDescent="0.4">
      <c r="A129" s="6"/>
    </row>
    <row r="130" spans="1:7" x14ac:dyDescent="0.4">
      <c r="A130" s="1" t="s">
        <v>4</v>
      </c>
      <c r="B130" s="1" t="s">
        <v>0</v>
      </c>
      <c r="C130" s="1" t="s">
        <v>1</v>
      </c>
      <c r="D130" s="1" t="s">
        <v>6</v>
      </c>
      <c r="E130" s="1" t="s">
        <v>7</v>
      </c>
      <c r="F130" s="5"/>
      <c r="G130" s="1" t="s">
        <v>3</v>
      </c>
    </row>
    <row r="131" spans="1:7" x14ac:dyDescent="0.4">
      <c r="A131" s="1" t="s">
        <v>35</v>
      </c>
      <c r="B131" s="1" t="s">
        <v>33</v>
      </c>
      <c r="C131" s="1">
        <v>16</v>
      </c>
      <c r="D131" s="1">
        <v>8</v>
      </c>
      <c r="E131" s="1"/>
      <c r="F131" s="5">
        <f>3500*D131+4900*E131</f>
        <v>28000</v>
      </c>
      <c r="G131" s="5">
        <f>F131*C131</f>
        <v>448000</v>
      </c>
    </row>
    <row r="132" spans="1:7" x14ac:dyDescent="0.4">
      <c r="A132" s="1"/>
      <c r="B132" s="1"/>
      <c r="C132" s="1"/>
      <c r="D132" s="1"/>
      <c r="E132" s="1"/>
      <c r="F132" s="5">
        <f t="shared" ref="F132" si="51">4000*D132+5600*E132</f>
        <v>0</v>
      </c>
      <c r="G132" s="5">
        <f t="shared" ref="G132" si="52">F132*C132</f>
        <v>0</v>
      </c>
    </row>
    <row r="133" spans="1:7" x14ac:dyDescent="0.4">
      <c r="A133" s="1"/>
      <c r="B133" s="1"/>
      <c r="C133" s="1"/>
      <c r="D133" s="1"/>
      <c r="E133" s="1"/>
      <c r="F133" s="5">
        <f t="shared" ref="F133:F134" si="53">4000*D133+5600*E133</f>
        <v>0</v>
      </c>
      <c r="G133" s="5">
        <f t="shared" ref="G133:G134" si="54">F133*C133</f>
        <v>0</v>
      </c>
    </row>
    <row r="134" spans="1:7" x14ac:dyDescent="0.4">
      <c r="A134" s="1"/>
      <c r="B134" s="1"/>
      <c r="C134" s="1"/>
      <c r="D134" s="1"/>
      <c r="E134" s="1"/>
      <c r="F134" s="5">
        <f t="shared" si="53"/>
        <v>0</v>
      </c>
      <c r="G134" s="5">
        <f t="shared" si="54"/>
        <v>0</v>
      </c>
    </row>
    <row r="135" spans="1:7" x14ac:dyDescent="0.4">
      <c r="A135" s="1"/>
      <c r="B135" s="1" t="s">
        <v>34</v>
      </c>
      <c r="C135" s="1">
        <v>1</v>
      </c>
      <c r="D135" s="1">
        <v>8</v>
      </c>
      <c r="E135" s="1"/>
      <c r="F135" s="5">
        <f>4000*D135+5600*E135</f>
        <v>32000</v>
      </c>
      <c r="G135" s="5">
        <f>F135*C135</f>
        <v>32000</v>
      </c>
    </row>
    <row r="136" spans="1:7" x14ac:dyDescent="0.4">
      <c r="A136" s="1"/>
      <c r="B136" s="1"/>
      <c r="C136" s="1"/>
      <c r="D136" s="1"/>
      <c r="E136" s="1"/>
      <c r="F136" s="5">
        <f t="shared" ref="F136:F137" si="55">4000*D136+5600*E136</f>
        <v>0</v>
      </c>
      <c r="G136" s="5">
        <f t="shared" ref="G136:G137" si="56">F136*C136</f>
        <v>0</v>
      </c>
    </row>
    <row r="137" spans="1:7" x14ac:dyDescent="0.4">
      <c r="A137" s="1"/>
      <c r="B137" s="1"/>
      <c r="C137" s="1"/>
      <c r="D137" s="1"/>
      <c r="E137" s="1"/>
      <c r="F137" s="5">
        <f t="shared" si="55"/>
        <v>0</v>
      </c>
      <c r="G137" s="5">
        <f t="shared" si="56"/>
        <v>0</v>
      </c>
    </row>
    <row r="138" spans="1:7" x14ac:dyDescent="0.4">
      <c r="A138" s="1"/>
      <c r="B138" s="1" t="s">
        <v>25</v>
      </c>
      <c r="C138" s="1">
        <v>7.0000000000000007E-2</v>
      </c>
      <c r="D138" s="1"/>
      <c r="E138" s="1"/>
      <c r="F138" s="5"/>
      <c r="G138" s="5">
        <f>(G131+G135)*C138</f>
        <v>33600</v>
      </c>
    </row>
    <row r="139" spans="1:7" x14ac:dyDescent="0.4">
      <c r="A139" s="2"/>
      <c r="B139" s="7" t="s">
        <v>95</v>
      </c>
      <c r="C139" s="1">
        <f>SUM(C131:C135)</f>
        <v>17</v>
      </c>
      <c r="D139" s="3"/>
      <c r="E139" s="1" t="s">
        <v>8</v>
      </c>
      <c r="F139" s="5"/>
      <c r="G139" s="5">
        <f>G131+G135+G138</f>
        <v>513600</v>
      </c>
    </row>
    <row r="140" spans="1:7" x14ac:dyDescent="0.4">
      <c r="D140" s="4"/>
      <c r="E140" s="1" t="s">
        <v>9</v>
      </c>
      <c r="F140" s="5"/>
      <c r="G140" s="5">
        <f>G139*0.1</f>
        <v>51360</v>
      </c>
    </row>
    <row r="141" spans="1:7" x14ac:dyDescent="0.4">
      <c r="D141" s="4"/>
      <c r="E141" s="1" t="s">
        <v>10</v>
      </c>
      <c r="F141" s="5"/>
      <c r="G141" s="5">
        <f>G139+G140</f>
        <v>564960</v>
      </c>
    </row>
    <row r="142" spans="1:7" x14ac:dyDescent="0.4">
      <c r="A142" s="6"/>
    </row>
    <row r="143" spans="1:7" x14ac:dyDescent="0.4">
      <c r="A143" s="1" t="s">
        <v>4</v>
      </c>
      <c r="B143" s="1" t="s">
        <v>0</v>
      </c>
      <c r="C143" s="1" t="s">
        <v>1</v>
      </c>
      <c r="D143" s="1" t="s">
        <v>6</v>
      </c>
      <c r="E143" s="1" t="s">
        <v>7</v>
      </c>
      <c r="F143" s="5"/>
      <c r="G143" s="1" t="s">
        <v>3</v>
      </c>
    </row>
    <row r="144" spans="1:7" x14ac:dyDescent="0.4">
      <c r="A144" s="1" t="s">
        <v>41</v>
      </c>
      <c r="B144" s="1" t="s">
        <v>42</v>
      </c>
      <c r="C144" s="1">
        <v>17</v>
      </c>
      <c r="D144" s="1">
        <v>7</v>
      </c>
      <c r="E144" s="1"/>
      <c r="F144" s="5">
        <f>3500*D144+4900*E144</f>
        <v>24500</v>
      </c>
      <c r="G144" s="5">
        <f>F144*C144</f>
        <v>416500</v>
      </c>
    </row>
    <row r="145" spans="1:7" x14ac:dyDescent="0.4">
      <c r="A145" s="1"/>
      <c r="B145" s="1" t="s">
        <v>12</v>
      </c>
      <c r="C145" s="1">
        <v>6</v>
      </c>
      <c r="D145" s="1">
        <v>7</v>
      </c>
      <c r="E145" s="1">
        <v>1</v>
      </c>
      <c r="F145" s="5">
        <f>3500*D145+4900*E145</f>
        <v>29400</v>
      </c>
      <c r="G145" s="5">
        <f t="shared" ref="G145" si="57">F145*C145</f>
        <v>176400</v>
      </c>
    </row>
    <row r="146" spans="1:7" x14ac:dyDescent="0.4">
      <c r="A146" s="1"/>
      <c r="B146" s="1" t="s">
        <v>43</v>
      </c>
      <c r="C146" s="1">
        <v>12</v>
      </c>
      <c r="D146" s="1">
        <v>7</v>
      </c>
      <c r="E146" s="1">
        <v>0.5</v>
      </c>
      <c r="F146" s="5">
        <f>3500*D146+4900*E146</f>
        <v>26950</v>
      </c>
      <c r="G146" s="5">
        <f t="shared" ref="G146:G150" si="58">F146*C146</f>
        <v>323400</v>
      </c>
    </row>
    <row r="147" spans="1:7" x14ac:dyDescent="0.4">
      <c r="A147" s="1"/>
      <c r="B147" s="1"/>
      <c r="C147" s="1"/>
      <c r="D147" s="1"/>
      <c r="E147" s="1"/>
      <c r="F147" s="5">
        <f t="shared" ref="F147" si="59">4000*D147+5600*E147</f>
        <v>0</v>
      </c>
      <c r="G147" s="5">
        <f t="shared" si="58"/>
        <v>0</v>
      </c>
    </row>
    <row r="148" spans="1:7" x14ac:dyDescent="0.4">
      <c r="A148" s="1"/>
      <c r="B148" s="1" t="s">
        <v>31</v>
      </c>
      <c r="C148" s="1">
        <v>3</v>
      </c>
      <c r="D148" s="1">
        <v>7</v>
      </c>
      <c r="E148" s="1"/>
      <c r="F148" s="5">
        <f>4000*D148+5600*E148</f>
        <v>28000</v>
      </c>
      <c r="G148" s="5">
        <f t="shared" si="58"/>
        <v>84000</v>
      </c>
    </row>
    <row r="149" spans="1:7" x14ac:dyDescent="0.4">
      <c r="A149" s="1"/>
      <c r="B149" s="1" t="s">
        <v>16</v>
      </c>
      <c r="C149" s="1">
        <v>2</v>
      </c>
      <c r="D149" s="1">
        <v>7</v>
      </c>
      <c r="E149" s="1">
        <v>1</v>
      </c>
      <c r="F149" s="5">
        <f>4000*D149+5600*E149</f>
        <v>33600</v>
      </c>
      <c r="G149" s="5">
        <f t="shared" si="58"/>
        <v>67200</v>
      </c>
    </row>
    <row r="150" spans="1:7" x14ac:dyDescent="0.4">
      <c r="A150" s="1"/>
      <c r="B150" s="1"/>
      <c r="C150" s="1"/>
      <c r="D150" s="1"/>
      <c r="E150" s="1"/>
      <c r="F150" s="5">
        <f t="shared" ref="F150" si="60">4000*D150+5600*E150</f>
        <v>0</v>
      </c>
      <c r="G150" s="5">
        <f t="shared" si="58"/>
        <v>0</v>
      </c>
    </row>
    <row r="151" spans="1:7" x14ac:dyDescent="0.4">
      <c r="A151" s="1"/>
      <c r="B151" s="1" t="s">
        <v>25</v>
      </c>
      <c r="C151" s="1">
        <v>7.0000000000000007E-2</v>
      </c>
      <c r="D151" s="1"/>
      <c r="E151" s="1"/>
      <c r="F151" s="5"/>
      <c r="G151" s="5">
        <f>(G144+G145+G146+G148+G149)*C151</f>
        <v>74725</v>
      </c>
    </row>
    <row r="152" spans="1:7" x14ac:dyDescent="0.4">
      <c r="A152" s="2"/>
      <c r="B152" s="7" t="s">
        <v>95</v>
      </c>
      <c r="C152" s="1">
        <f>SUM(C144:C149)</f>
        <v>40</v>
      </c>
      <c r="D152" s="3"/>
      <c r="E152" s="1" t="s">
        <v>8</v>
      </c>
      <c r="F152" s="5"/>
      <c r="G152" s="5">
        <f>G144+G145+G146+G148+G149+G151</f>
        <v>1142225</v>
      </c>
    </row>
    <row r="153" spans="1:7" x14ac:dyDescent="0.4">
      <c r="D153" s="4"/>
      <c r="E153" s="1" t="s">
        <v>9</v>
      </c>
      <c r="F153" s="5"/>
      <c r="G153" s="5">
        <f>G152*0.1</f>
        <v>114222.5</v>
      </c>
    </row>
    <row r="154" spans="1:7" x14ac:dyDescent="0.4">
      <c r="D154" s="4"/>
      <c r="E154" s="1" t="s">
        <v>10</v>
      </c>
      <c r="F154" s="5"/>
      <c r="G154" s="5">
        <f>G152+G153</f>
        <v>1256447.5</v>
      </c>
    </row>
    <row r="155" spans="1:7" x14ac:dyDescent="0.4">
      <c r="A155" s="6"/>
    </row>
    <row r="156" spans="1:7" x14ac:dyDescent="0.4">
      <c r="A156" s="1" t="s">
        <v>4</v>
      </c>
      <c r="B156" s="1" t="s">
        <v>0</v>
      </c>
      <c r="C156" s="1" t="s">
        <v>1</v>
      </c>
      <c r="D156" s="1" t="s">
        <v>6</v>
      </c>
      <c r="E156" s="1" t="s">
        <v>7</v>
      </c>
      <c r="F156" s="5"/>
      <c r="G156" s="1" t="s">
        <v>3</v>
      </c>
    </row>
    <row r="157" spans="1:7" x14ac:dyDescent="0.4">
      <c r="A157" s="1" t="s">
        <v>46</v>
      </c>
      <c r="B157" s="1" t="s">
        <v>12</v>
      </c>
      <c r="C157" s="1">
        <v>10</v>
      </c>
      <c r="D157" s="1">
        <v>7</v>
      </c>
      <c r="E157" s="1">
        <v>1</v>
      </c>
      <c r="F157" s="5">
        <f>3500*D157+4900*E157</f>
        <v>29400</v>
      </c>
      <c r="G157" s="5">
        <f>F157*C157</f>
        <v>294000</v>
      </c>
    </row>
    <row r="158" spans="1:7" x14ac:dyDescent="0.4">
      <c r="A158" s="1"/>
      <c r="B158" s="1" t="s">
        <v>206</v>
      </c>
      <c r="C158" s="1">
        <v>4</v>
      </c>
      <c r="D158" s="1">
        <v>8</v>
      </c>
      <c r="E158" s="1"/>
      <c r="F158" s="5">
        <f>3500*D158+4900*E158</f>
        <v>28000</v>
      </c>
      <c r="G158" s="5">
        <f t="shared" ref="G158:G160" si="61">F158*C158</f>
        <v>112000</v>
      </c>
    </row>
    <row r="159" spans="1:7" x14ac:dyDescent="0.4">
      <c r="A159" s="1"/>
      <c r="B159" s="1"/>
      <c r="C159" s="1"/>
      <c r="D159" s="1"/>
      <c r="E159" s="1"/>
      <c r="F159" s="5">
        <f t="shared" ref="F159:F160" si="62">4000*D159+5600*E159</f>
        <v>0</v>
      </c>
      <c r="G159" s="5">
        <f t="shared" si="61"/>
        <v>0</v>
      </c>
    </row>
    <row r="160" spans="1:7" x14ac:dyDescent="0.4">
      <c r="A160" s="1"/>
      <c r="B160" s="1"/>
      <c r="C160" s="1"/>
      <c r="D160" s="1"/>
      <c r="E160" s="1"/>
      <c r="F160" s="5">
        <f t="shared" si="62"/>
        <v>0</v>
      </c>
      <c r="G160" s="5">
        <f t="shared" si="61"/>
        <v>0</v>
      </c>
    </row>
    <row r="161" spans="1:7" x14ac:dyDescent="0.4">
      <c r="A161" s="1"/>
      <c r="B161" s="1" t="s">
        <v>16</v>
      </c>
      <c r="C161" s="1">
        <v>3</v>
      </c>
      <c r="D161" s="1">
        <v>7</v>
      </c>
      <c r="E161" s="1">
        <v>1</v>
      </c>
      <c r="F161" s="5">
        <f>4000*D161+5600*E161</f>
        <v>33600</v>
      </c>
      <c r="G161" s="5">
        <f t="shared" ref="G161:G163" si="63">F161*C161</f>
        <v>100800</v>
      </c>
    </row>
    <row r="162" spans="1:7" x14ac:dyDescent="0.4">
      <c r="A162" s="1"/>
      <c r="B162" s="1"/>
      <c r="C162" s="1"/>
      <c r="D162" s="1"/>
      <c r="E162" s="1"/>
      <c r="F162" s="5">
        <f t="shared" ref="F162:F163" si="64">4000*D162+5600*E162</f>
        <v>0</v>
      </c>
      <c r="G162" s="5">
        <f t="shared" si="63"/>
        <v>0</v>
      </c>
    </row>
    <row r="163" spans="1:7" x14ac:dyDescent="0.4">
      <c r="A163" s="1"/>
      <c r="B163" s="1"/>
      <c r="C163" s="1"/>
      <c r="D163" s="1"/>
      <c r="E163" s="1"/>
      <c r="F163" s="5">
        <f t="shared" si="64"/>
        <v>0</v>
      </c>
      <c r="G163" s="5">
        <f t="shared" si="63"/>
        <v>0</v>
      </c>
    </row>
    <row r="164" spans="1:7" x14ac:dyDescent="0.4">
      <c r="A164" s="1"/>
      <c r="B164" s="1" t="s">
        <v>25</v>
      </c>
      <c r="C164" s="1">
        <v>0.03</v>
      </c>
      <c r="D164" s="1"/>
      <c r="E164" s="1"/>
      <c r="F164" s="5"/>
      <c r="G164" s="5">
        <f>(G157+G158++G161)*C164</f>
        <v>15204</v>
      </c>
    </row>
    <row r="165" spans="1:7" x14ac:dyDescent="0.4">
      <c r="A165" s="2"/>
      <c r="B165" s="7" t="s">
        <v>95</v>
      </c>
      <c r="C165" s="1">
        <f>SUM(C154:C161)</f>
        <v>17</v>
      </c>
      <c r="D165" s="3"/>
      <c r="E165" s="1" t="s">
        <v>8</v>
      </c>
      <c r="F165" s="5"/>
      <c r="G165" s="5">
        <f>G157+G158+G161+G164</f>
        <v>522004</v>
      </c>
    </row>
    <row r="166" spans="1:7" x14ac:dyDescent="0.4">
      <c r="D166" s="4"/>
      <c r="E166" s="1" t="s">
        <v>9</v>
      </c>
      <c r="F166" s="5"/>
      <c r="G166" s="5">
        <f>G165*0.1</f>
        <v>52200.4</v>
      </c>
    </row>
    <row r="167" spans="1:7" x14ac:dyDescent="0.4">
      <c r="D167" s="4"/>
      <c r="E167" s="1" t="s">
        <v>10</v>
      </c>
      <c r="F167" s="5"/>
      <c r="G167" s="5">
        <f>G165+G166</f>
        <v>574204.4</v>
      </c>
    </row>
    <row r="168" spans="1:7" x14ac:dyDescent="0.4">
      <c r="A168" s="6"/>
    </row>
    <row r="169" spans="1:7" x14ac:dyDescent="0.4">
      <c r="A169" s="1" t="s">
        <v>4</v>
      </c>
      <c r="B169" s="1" t="s">
        <v>0</v>
      </c>
      <c r="C169" s="1" t="s">
        <v>1</v>
      </c>
      <c r="D169" s="1" t="s">
        <v>6</v>
      </c>
      <c r="E169" s="1" t="s">
        <v>7</v>
      </c>
      <c r="F169" s="5"/>
      <c r="G169" s="1" t="s">
        <v>3</v>
      </c>
    </row>
    <row r="170" spans="1:7" x14ac:dyDescent="0.4">
      <c r="A170" s="1" t="s">
        <v>44</v>
      </c>
      <c r="B170" s="1" t="s">
        <v>45</v>
      </c>
      <c r="C170" s="1">
        <v>25</v>
      </c>
      <c r="D170" s="1">
        <v>7</v>
      </c>
      <c r="E170" s="1"/>
      <c r="F170" s="5">
        <f>3500*D170+4900*E170</f>
        <v>24500</v>
      </c>
      <c r="G170" s="5">
        <f>F170*C170</f>
        <v>612500</v>
      </c>
    </row>
    <row r="171" spans="1:7" x14ac:dyDescent="0.4">
      <c r="A171" s="1"/>
      <c r="B171" s="1"/>
      <c r="C171" s="1"/>
      <c r="D171" s="1"/>
      <c r="E171" s="1"/>
      <c r="F171" s="5">
        <f t="shared" ref="F171" si="65">4000*D171+5600*E171</f>
        <v>0</v>
      </c>
      <c r="G171" s="5">
        <f t="shared" ref="G171" si="66">F171*C171</f>
        <v>0</v>
      </c>
    </row>
    <row r="172" spans="1:7" x14ac:dyDescent="0.4">
      <c r="A172" s="1"/>
      <c r="B172" s="1"/>
      <c r="C172" s="1"/>
      <c r="D172" s="1"/>
      <c r="E172" s="1"/>
      <c r="F172" s="5">
        <f t="shared" ref="F172:F173" si="67">4000*D172+5600*E172</f>
        <v>0</v>
      </c>
      <c r="G172" s="5">
        <f t="shared" ref="G172:G173" si="68">F172*C172</f>
        <v>0</v>
      </c>
    </row>
    <row r="173" spans="1:7" x14ac:dyDescent="0.4">
      <c r="A173" s="1"/>
      <c r="B173" s="1"/>
      <c r="C173" s="1"/>
      <c r="D173" s="1"/>
      <c r="E173" s="1"/>
      <c r="F173" s="5">
        <f t="shared" si="67"/>
        <v>0</v>
      </c>
      <c r="G173" s="5">
        <f t="shared" si="68"/>
        <v>0</v>
      </c>
    </row>
    <row r="174" spans="1:7" x14ac:dyDescent="0.4">
      <c r="A174" s="1"/>
      <c r="B174" s="1" t="s">
        <v>31</v>
      </c>
      <c r="C174" s="1">
        <v>3</v>
      </c>
      <c r="D174" s="1">
        <v>7</v>
      </c>
      <c r="E174" s="1"/>
      <c r="F174" s="5">
        <f>4000*D174+5600*E174</f>
        <v>28000</v>
      </c>
      <c r="G174" s="5">
        <f t="shared" ref="G174:G176" si="69">F174*C174</f>
        <v>84000</v>
      </c>
    </row>
    <row r="175" spans="1:7" x14ac:dyDescent="0.4">
      <c r="A175" s="1"/>
      <c r="B175" s="1"/>
      <c r="C175" s="1"/>
      <c r="D175" s="1"/>
      <c r="E175" s="1"/>
      <c r="F175" s="5">
        <f t="shared" ref="F175:F176" si="70">4000*D175+5600*E175</f>
        <v>0</v>
      </c>
      <c r="G175" s="5">
        <f t="shared" si="69"/>
        <v>0</v>
      </c>
    </row>
    <row r="176" spans="1:7" x14ac:dyDescent="0.4">
      <c r="A176" s="1"/>
      <c r="B176" s="1"/>
      <c r="C176" s="1"/>
      <c r="D176" s="1"/>
      <c r="E176" s="1"/>
      <c r="F176" s="5">
        <f t="shared" si="70"/>
        <v>0</v>
      </c>
      <c r="G176" s="5">
        <f t="shared" si="69"/>
        <v>0</v>
      </c>
    </row>
    <row r="177" spans="1:7" x14ac:dyDescent="0.4">
      <c r="A177" s="1"/>
      <c r="B177" s="1" t="s">
        <v>25</v>
      </c>
      <c r="C177" s="1">
        <v>7.0000000000000007E-2</v>
      </c>
      <c r="D177" s="1"/>
      <c r="E177" s="1"/>
      <c r="F177" s="5"/>
      <c r="G177" s="5">
        <f>(G170+G174)*C177</f>
        <v>48755.000000000007</v>
      </c>
    </row>
    <row r="178" spans="1:7" x14ac:dyDescent="0.4">
      <c r="A178" s="2"/>
      <c r="B178" s="7" t="s">
        <v>95</v>
      </c>
      <c r="C178" s="1">
        <f>SUM(C167:C174)</f>
        <v>28</v>
      </c>
      <c r="D178" s="3"/>
      <c r="E178" s="1" t="s">
        <v>8</v>
      </c>
      <c r="F178" s="5"/>
      <c r="G178" s="5">
        <f>G170+G174+G177</f>
        <v>745255</v>
      </c>
    </row>
    <row r="179" spans="1:7" x14ac:dyDescent="0.4">
      <c r="D179" s="4"/>
      <c r="E179" s="1" t="s">
        <v>9</v>
      </c>
      <c r="F179" s="5"/>
      <c r="G179" s="5">
        <f>G178*0.1</f>
        <v>74525.5</v>
      </c>
    </row>
    <row r="180" spans="1:7" x14ac:dyDescent="0.4">
      <c r="D180" s="4"/>
      <c r="E180" s="1" t="s">
        <v>10</v>
      </c>
      <c r="F180" s="5"/>
      <c r="G180" s="5">
        <f>G178+G179</f>
        <v>819780.5</v>
      </c>
    </row>
    <row r="181" spans="1:7" x14ac:dyDescent="0.4">
      <c r="A181" s="6"/>
    </row>
    <row r="182" spans="1:7" x14ac:dyDescent="0.4">
      <c r="A182" s="1" t="s">
        <v>4</v>
      </c>
      <c r="B182" s="1" t="s">
        <v>0</v>
      </c>
      <c r="C182" s="1" t="s">
        <v>1</v>
      </c>
      <c r="D182" s="1" t="s">
        <v>6</v>
      </c>
      <c r="E182" s="1" t="s">
        <v>7</v>
      </c>
      <c r="F182" s="5"/>
      <c r="G182" s="1" t="s">
        <v>3</v>
      </c>
    </row>
    <row r="183" spans="1:7" x14ac:dyDescent="0.4">
      <c r="A183" s="1" t="s">
        <v>47</v>
      </c>
      <c r="B183" s="1" t="s">
        <v>12</v>
      </c>
      <c r="C183" s="1">
        <v>22</v>
      </c>
      <c r="D183" s="1">
        <v>7</v>
      </c>
      <c r="E183" s="1">
        <v>1</v>
      </c>
      <c r="F183" s="5">
        <f>3500*D183+4900*E183</f>
        <v>29400</v>
      </c>
      <c r="G183" s="5">
        <f>F183*C183</f>
        <v>646800</v>
      </c>
    </row>
    <row r="184" spans="1:7" x14ac:dyDescent="0.4">
      <c r="A184" s="1"/>
      <c r="B184" s="1" t="s">
        <v>48</v>
      </c>
      <c r="C184" s="1">
        <v>1</v>
      </c>
      <c r="D184" s="1">
        <v>5</v>
      </c>
      <c r="E184" s="1">
        <v>1</v>
      </c>
      <c r="F184" s="5">
        <f>3500*D184+4900*E184</f>
        <v>22400</v>
      </c>
      <c r="G184" s="5">
        <f>F184*C184</f>
        <v>22400</v>
      </c>
    </row>
    <row r="185" spans="1:7" x14ac:dyDescent="0.4">
      <c r="A185" s="1"/>
      <c r="B185" s="1"/>
      <c r="C185" s="1"/>
      <c r="D185" s="1"/>
      <c r="E185" s="1"/>
      <c r="F185" s="5">
        <f t="shared" ref="F185" si="71">3500*D185+4900*E185</f>
        <v>0</v>
      </c>
      <c r="G185" s="5">
        <f>F185*C185</f>
        <v>0</v>
      </c>
    </row>
    <row r="186" spans="1:7" x14ac:dyDescent="0.4">
      <c r="A186" s="1"/>
      <c r="B186" s="1"/>
      <c r="C186" s="1"/>
      <c r="D186" s="1"/>
      <c r="E186" s="1"/>
      <c r="F186" s="5">
        <f t="shared" ref="F186" si="72">4000*D186+5600*E186</f>
        <v>0</v>
      </c>
      <c r="G186" s="5">
        <f t="shared" ref="G186" si="73">F186*C186</f>
        <v>0</v>
      </c>
    </row>
    <row r="187" spans="1:7" x14ac:dyDescent="0.4">
      <c r="A187" s="1"/>
      <c r="B187" s="1" t="s">
        <v>16</v>
      </c>
      <c r="C187" s="1">
        <v>2</v>
      </c>
      <c r="D187" s="1">
        <v>7</v>
      </c>
      <c r="E187" s="1">
        <v>1</v>
      </c>
      <c r="F187" s="5">
        <f>4000*D187+5600*E187</f>
        <v>33600</v>
      </c>
      <c r="G187" s="5">
        <f t="shared" ref="G187" si="74">F187*C187</f>
        <v>67200</v>
      </c>
    </row>
    <row r="188" spans="1:7" x14ac:dyDescent="0.4">
      <c r="A188" s="1"/>
      <c r="B188" s="1" t="s">
        <v>49</v>
      </c>
      <c r="C188" s="1">
        <v>1</v>
      </c>
      <c r="D188" s="1">
        <v>5</v>
      </c>
      <c r="E188" s="1">
        <v>1</v>
      </c>
      <c r="F188" s="5">
        <f>4000*D188+5600*E188</f>
        <v>25600</v>
      </c>
      <c r="G188" s="5">
        <f t="shared" ref="G188" si="75">F188*C188</f>
        <v>25600</v>
      </c>
    </row>
    <row r="189" spans="1:7" x14ac:dyDescent="0.4">
      <c r="A189" s="1"/>
      <c r="B189" s="1"/>
      <c r="C189" s="1"/>
      <c r="D189" s="1"/>
      <c r="E189" s="1"/>
      <c r="F189" s="5">
        <f t="shared" ref="F189" si="76">3500*D189+4900*E189</f>
        <v>0</v>
      </c>
      <c r="G189" s="5">
        <f>F189*C189</f>
        <v>0</v>
      </c>
    </row>
    <row r="190" spans="1:7" x14ac:dyDescent="0.4">
      <c r="A190" s="1"/>
      <c r="B190" s="1" t="s">
        <v>25</v>
      </c>
      <c r="C190" s="1">
        <v>0.03</v>
      </c>
      <c r="D190" s="1"/>
      <c r="E190" s="1"/>
      <c r="F190" s="5"/>
      <c r="G190" s="5">
        <f>(G183+G184+G187+G188)*C190</f>
        <v>22860</v>
      </c>
    </row>
    <row r="191" spans="1:7" x14ac:dyDescent="0.4">
      <c r="A191" s="2"/>
      <c r="B191" s="7" t="s">
        <v>95</v>
      </c>
      <c r="C191" s="1">
        <f>SUM(C182:C188)</f>
        <v>26</v>
      </c>
      <c r="D191" s="3"/>
      <c r="E191" s="1" t="s">
        <v>8</v>
      </c>
      <c r="F191" s="5"/>
      <c r="G191" s="5">
        <f>G183+G184+G187+G188+G190</f>
        <v>784860</v>
      </c>
    </row>
    <row r="192" spans="1:7" x14ac:dyDescent="0.4">
      <c r="D192" s="4"/>
      <c r="E192" s="1" t="s">
        <v>9</v>
      </c>
      <c r="F192" s="5"/>
      <c r="G192" s="5">
        <f>G191*0.1</f>
        <v>78486</v>
      </c>
    </row>
    <row r="193" spans="1:7" x14ac:dyDescent="0.4">
      <c r="D193" s="4"/>
      <c r="E193" s="1" t="s">
        <v>10</v>
      </c>
      <c r="F193" s="5"/>
      <c r="G193" s="5">
        <f>G191+G192</f>
        <v>863346</v>
      </c>
    </row>
    <row r="195" spans="1:7" x14ac:dyDescent="0.4">
      <c r="A195" s="1" t="s">
        <v>4</v>
      </c>
      <c r="B195" s="1" t="s">
        <v>0</v>
      </c>
      <c r="C195" s="1" t="s">
        <v>1</v>
      </c>
      <c r="D195" s="1" t="s">
        <v>6</v>
      </c>
      <c r="E195" s="1" t="s">
        <v>7</v>
      </c>
      <c r="F195" s="5"/>
      <c r="G195" s="1" t="s">
        <v>3</v>
      </c>
    </row>
    <row r="196" spans="1:7" x14ac:dyDescent="0.4">
      <c r="A196" s="1" t="s">
        <v>50</v>
      </c>
      <c r="B196" s="1" t="s">
        <v>24</v>
      </c>
      <c r="C196" s="1">
        <v>9</v>
      </c>
      <c r="D196" s="1">
        <v>7</v>
      </c>
      <c r="E196" s="1">
        <v>1</v>
      </c>
      <c r="F196" s="5">
        <f>3500*D196+4900*E196</f>
        <v>29400</v>
      </c>
      <c r="G196" s="5">
        <f>F196*C196</f>
        <v>264600</v>
      </c>
    </row>
    <row r="197" spans="1:7" x14ac:dyDescent="0.4">
      <c r="A197" s="1"/>
      <c r="B197" s="1"/>
      <c r="C197" s="1"/>
      <c r="D197" s="1"/>
      <c r="E197" s="1"/>
      <c r="F197" s="5">
        <f t="shared" ref="F197:F199" si="77">3500*D197+4900*E197</f>
        <v>0</v>
      </c>
      <c r="G197" s="5">
        <f>F197*C197</f>
        <v>0</v>
      </c>
    </row>
    <row r="198" spans="1:7" x14ac:dyDescent="0.4">
      <c r="A198" s="1"/>
      <c r="B198" s="1"/>
      <c r="C198" s="1"/>
      <c r="D198" s="1"/>
      <c r="E198" s="1"/>
      <c r="F198" s="5">
        <f t="shared" ref="F198" si="78">4000*D198+5600*E198</f>
        <v>0</v>
      </c>
      <c r="G198" s="5">
        <f t="shared" ref="G198" si="79">F198*C198</f>
        <v>0</v>
      </c>
    </row>
    <row r="199" spans="1:7" x14ac:dyDescent="0.4">
      <c r="A199" s="1"/>
      <c r="B199" s="1"/>
      <c r="C199" s="1"/>
      <c r="D199" s="1"/>
      <c r="E199" s="1"/>
      <c r="F199" s="5">
        <f t="shared" si="77"/>
        <v>0</v>
      </c>
      <c r="G199" s="5">
        <f>F199*C199</f>
        <v>0</v>
      </c>
    </row>
    <row r="200" spans="1:7" x14ac:dyDescent="0.4">
      <c r="A200" s="1"/>
      <c r="B200" s="1" t="s">
        <v>16</v>
      </c>
      <c r="C200" s="1">
        <v>1</v>
      </c>
      <c r="D200" s="1">
        <v>7</v>
      </c>
      <c r="E200" s="1">
        <v>1</v>
      </c>
      <c r="F200" s="5">
        <f>4000*D200+5600*E200</f>
        <v>33600</v>
      </c>
      <c r="G200" s="5">
        <f t="shared" ref="G200" si="80">F200*C200</f>
        <v>33600</v>
      </c>
    </row>
    <row r="201" spans="1:7" x14ac:dyDescent="0.4">
      <c r="A201" s="1"/>
      <c r="B201" s="1"/>
      <c r="C201" s="1"/>
      <c r="D201" s="1"/>
      <c r="E201" s="1"/>
      <c r="F201" s="5">
        <f>4000*D201+5600*E201</f>
        <v>0</v>
      </c>
      <c r="G201" s="5">
        <f t="shared" ref="G201" si="81">F201*C201</f>
        <v>0</v>
      </c>
    </row>
    <row r="202" spans="1:7" x14ac:dyDescent="0.4">
      <c r="A202" s="1"/>
      <c r="B202" s="1"/>
      <c r="C202" s="1"/>
      <c r="D202" s="1"/>
      <c r="E202" s="1"/>
      <c r="F202" s="5">
        <f>4000*D202+5600*E202</f>
        <v>0</v>
      </c>
      <c r="G202" s="5">
        <f t="shared" ref="G202" si="82">F202*C202</f>
        <v>0</v>
      </c>
    </row>
    <row r="203" spans="1:7" x14ac:dyDescent="0.4">
      <c r="A203" s="1"/>
      <c r="B203" s="1" t="s">
        <v>25</v>
      </c>
      <c r="C203" s="1">
        <v>0.03</v>
      </c>
      <c r="D203" s="1"/>
      <c r="E203" s="1"/>
      <c r="F203" s="5"/>
      <c r="G203" s="5">
        <f>(G196+G197+G199+G200+G201+G202)*C203</f>
        <v>8946</v>
      </c>
    </row>
    <row r="204" spans="1:7" x14ac:dyDescent="0.4">
      <c r="A204" s="2"/>
      <c r="B204" s="7" t="s">
        <v>95</v>
      </c>
      <c r="C204" s="1">
        <f>SUM(C196:C202)</f>
        <v>10</v>
      </c>
      <c r="D204" s="3"/>
      <c r="E204" s="1" t="s">
        <v>8</v>
      </c>
      <c r="F204" s="5"/>
      <c r="G204" s="5">
        <f>G196+G197+G199+G200+G201+G202+G203</f>
        <v>307146</v>
      </c>
    </row>
    <row r="205" spans="1:7" x14ac:dyDescent="0.4">
      <c r="D205" s="4"/>
      <c r="E205" s="1" t="s">
        <v>9</v>
      </c>
      <c r="F205" s="5"/>
      <c r="G205" s="5">
        <f>G204*0.1</f>
        <v>30714.600000000002</v>
      </c>
    </row>
    <row r="206" spans="1:7" x14ac:dyDescent="0.4">
      <c r="D206" s="4"/>
      <c r="E206" s="1" t="s">
        <v>10</v>
      </c>
      <c r="F206" s="5"/>
      <c r="G206" s="5">
        <f>G204+G205</f>
        <v>337860.6</v>
      </c>
    </row>
    <row r="208" spans="1:7" x14ac:dyDescent="0.4">
      <c r="A208" s="1" t="s">
        <v>4</v>
      </c>
      <c r="B208" s="1" t="s">
        <v>0</v>
      </c>
      <c r="C208" s="1" t="s">
        <v>1</v>
      </c>
      <c r="D208" s="1" t="s">
        <v>6</v>
      </c>
      <c r="E208" s="1" t="s">
        <v>7</v>
      </c>
      <c r="F208" s="5"/>
      <c r="G208" s="1" t="s">
        <v>3</v>
      </c>
    </row>
    <row r="209" spans="1:7" x14ac:dyDescent="0.4">
      <c r="A209" s="1" t="s">
        <v>51</v>
      </c>
      <c r="B209" s="1" t="s">
        <v>12</v>
      </c>
      <c r="C209" s="1">
        <v>1</v>
      </c>
      <c r="D209" s="1">
        <v>7</v>
      </c>
      <c r="E209" s="1">
        <v>1</v>
      </c>
      <c r="F209" s="5">
        <f>3500*D209+4900*E209</f>
        <v>29400</v>
      </c>
      <c r="G209" s="5">
        <f>F209*C209</f>
        <v>29400</v>
      </c>
    </row>
    <row r="210" spans="1:7" x14ac:dyDescent="0.4">
      <c r="A210" s="1"/>
      <c r="B210" s="1" t="s">
        <v>28</v>
      </c>
      <c r="C210" s="1">
        <v>11</v>
      </c>
      <c r="D210" s="1">
        <v>8</v>
      </c>
      <c r="E210" s="1"/>
      <c r="F210" s="5">
        <f t="shared" ref="F210:F212" si="83">3500*D210+4900*E210</f>
        <v>28000</v>
      </c>
      <c r="G210" s="5">
        <f>F210*C210</f>
        <v>308000</v>
      </c>
    </row>
    <row r="211" spans="1:7" x14ac:dyDescent="0.4">
      <c r="A211" s="1"/>
      <c r="B211" s="1"/>
      <c r="C211" s="1"/>
      <c r="D211" s="1"/>
      <c r="E211" s="1"/>
      <c r="F211" s="5">
        <f t="shared" ref="F211" si="84">4000*D211+5600*E211</f>
        <v>0</v>
      </c>
      <c r="G211" s="5">
        <f t="shared" ref="G211" si="85">F211*C211</f>
        <v>0</v>
      </c>
    </row>
    <row r="212" spans="1:7" x14ac:dyDescent="0.4">
      <c r="A212" s="1"/>
      <c r="B212" s="1"/>
      <c r="C212" s="1"/>
      <c r="D212" s="1"/>
      <c r="E212" s="1"/>
      <c r="F212" s="5">
        <f t="shared" si="83"/>
        <v>0</v>
      </c>
      <c r="G212" s="5">
        <f>F212*C212</f>
        <v>0</v>
      </c>
    </row>
    <row r="213" spans="1:7" x14ac:dyDescent="0.4">
      <c r="A213" s="1"/>
      <c r="B213" s="1" t="s">
        <v>30</v>
      </c>
      <c r="C213" s="1">
        <v>1</v>
      </c>
      <c r="D213" s="1">
        <v>8</v>
      </c>
      <c r="E213" s="1"/>
      <c r="F213" s="5">
        <f>4000*D213+5600*E213</f>
        <v>32000</v>
      </c>
      <c r="G213" s="5">
        <f t="shared" ref="G213:G215" si="86">F213*C213</f>
        <v>32000</v>
      </c>
    </row>
    <row r="214" spans="1:7" x14ac:dyDescent="0.4">
      <c r="A214" s="1"/>
      <c r="B214" s="1"/>
      <c r="C214" s="1"/>
      <c r="D214" s="1"/>
      <c r="E214" s="1"/>
      <c r="F214" s="5">
        <f>4000*D214+5600*E214</f>
        <v>0</v>
      </c>
      <c r="G214" s="5">
        <f t="shared" si="86"/>
        <v>0</v>
      </c>
    </row>
    <row r="215" spans="1:7" x14ac:dyDescent="0.4">
      <c r="A215" s="1"/>
      <c r="B215" s="1"/>
      <c r="C215" s="1"/>
      <c r="D215" s="1"/>
      <c r="E215" s="1"/>
      <c r="F215" s="5">
        <f>4000*D215+5600*E215</f>
        <v>0</v>
      </c>
      <c r="G215" s="5">
        <f t="shared" si="86"/>
        <v>0</v>
      </c>
    </row>
    <row r="216" spans="1:7" x14ac:dyDescent="0.4">
      <c r="A216" s="1"/>
      <c r="B216" s="1" t="s">
        <v>25</v>
      </c>
      <c r="C216" s="1">
        <v>0.04</v>
      </c>
      <c r="D216" s="1"/>
      <c r="E216" s="1"/>
      <c r="F216" s="5"/>
      <c r="G216" s="5">
        <f>(G209+G210+G212+G213+G214+G215)*C216</f>
        <v>14776</v>
      </c>
    </row>
    <row r="217" spans="1:7" x14ac:dyDescent="0.4">
      <c r="A217" s="2"/>
      <c r="B217" s="7" t="s">
        <v>95</v>
      </c>
      <c r="C217" s="1">
        <f>SUM(C209:C215)</f>
        <v>13</v>
      </c>
      <c r="D217" s="3"/>
      <c r="E217" s="1" t="s">
        <v>8</v>
      </c>
      <c r="F217" s="5"/>
      <c r="G217" s="5">
        <f>G209+G210+G212+G213+G214+G215+G216</f>
        <v>384176</v>
      </c>
    </row>
    <row r="218" spans="1:7" x14ac:dyDescent="0.4">
      <c r="D218" s="4"/>
      <c r="E218" s="1" t="s">
        <v>9</v>
      </c>
      <c r="F218" s="5"/>
      <c r="G218" s="5">
        <f>G217*0.1</f>
        <v>38417.599999999999</v>
      </c>
    </row>
    <row r="219" spans="1:7" x14ac:dyDescent="0.4">
      <c r="D219" s="4"/>
      <c r="E219" s="1" t="s">
        <v>10</v>
      </c>
      <c r="F219" s="5"/>
      <c r="G219" s="5">
        <f>G217+G218</f>
        <v>422593.6</v>
      </c>
    </row>
    <row r="221" spans="1:7" x14ac:dyDescent="0.4">
      <c r="A221" s="1" t="s">
        <v>4</v>
      </c>
      <c r="B221" s="1" t="s">
        <v>0</v>
      </c>
      <c r="C221" s="1" t="s">
        <v>1</v>
      </c>
      <c r="D221" s="1" t="s">
        <v>6</v>
      </c>
      <c r="E221" s="1" t="s">
        <v>7</v>
      </c>
      <c r="F221" s="5"/>
      <c r="G221" s="1" t="s">
        <v>3</v>
      </c>
    </row>
    <row r="222" spans="1:7" x14ac:dyDescent="0.4">
      <c r="A222" s="1" t="s">
        <v>54</v>
      </c>
      <c r="B222" s="1" t="s">
        <v>52</v>
      </c>
      <c r="C222" s="1">
        <v>39</v>
      </c>
      <c r="D222" s="1">
        <v>7</v>
      </c>
      <c r="E222" s="1">
        <v>1</v>
      </c>
      <c r="F222" s="5">
        <f>3500*D222+4900*E222</f>
        <v>29400</v>
      </c>
      <c r="G222" s="5">
        <f>F222*C222</f>
        <v>1146600</v>
      </c>
    </row>
    <row r="223" spans="1:7" x14ac:dyDescent="0.4">
      <c r="A223" s="1"/>
      <c r="B223" s="1"/>
      <c r="C223" s="1"/>
      <c r="D223" s="1"/>
      <c r="E223" s="1"/>
      <c r="F223" s="5">
        <f t="shared" ref="F223:F224" si="87">3500*D223+4900*E223</f>
        <v>0</v>
      </c>
      <c r="G223" s="5">
        <f>F223*C223</f>
        <v>0</v>
      </c>
    </row>
    <row r="224" spans="1:7" x14ac:dyDescent="0.4">
      <c r="A224" s="1"/>
      <c r="B224" s="1"/>
      <c r="C224" s="1"/>
      <c r="D224" s="1"/>
      <c r="E224" s="1"/>
      <c r="F224" s="5">
        <f t="shared" si="87"/>
        <v>0</v>
      </c>
      <c r="G224" s="5">
        <f>F224*C224</f>
        <v>0</v>
      </c>
    </row>
    <row r="225" spans="1:7" x14ac:dyDescent="0.4">
      <c r="A225" s="1"/>
      <c r="B225" s="1" t="s">
        <v>53</v>
      </c>
      <c r="C225" s="1">
        <v>4</v>
      </c>
      <c r="D225" s="1">
        <v>7</v>
      </c>
      <c r="E225" s="1">
        <v>1</v>
      </c>
      <c r="F225" s="5">
        <f>4000*D225+5600*E225</f>
        <v>33600</v>
      </c>
      <c r="G225" s="5">
        <f>F225*C225</f>
        <v>134400</v>
      </c>
    </row>
    <row r="226" spans="1:7" x14ac:dyDescent="0.4">
      <c r="A226" s="1"/>
      <c r="B226" s="1"/>
      <c r="C226" s="1"/>
      <c r="D226" s="1"/>
      <c r="E226" s="1"/>
      <c r="F226" s="5">
        <f>4000*D226+5600*E226</f>
        <v>0</v>
      </c>
      <c r="G226" s="5">
        <f t="shared" ref="G226:G227" si="88">F226*C226</f>
        <v>0</v>
      </c>
    </row>
    <row r="227" spans="1:7" x14ac:dyDescent="0.4">
      <c r="A227" s="1"/>
      <c r="B227" s="1"/>
      <c r="C227" s="1"/>
      <c r="D227" s="1"/>
      <c r="E227" s="1"/>
      <c r="F227" s="5">
        <f>4000*D227+5600*E227</f>
        <v>0</v>
      </c>
      <c r="G227" s="5">
        <f t="shared" si="88"/>
        <v>0</v>
      </c>
    </row>
    <row r="228" spans="1:7" x14ac:dyDescent="0.4">
      <c r="A228" s="1"/>
      <c r="B228" s="1" t="s">
        <v>25</v>
      </c>
      <c r="C228" s="1">
        <v>0.05</v>
      </c>
      <c r="D228" s="1"/>
      <c r="E228" s="1"/>
      <c r="F228" s="5"/>
      <c r="G228" s="5">
        <f>(G222+G223+G224+G225+G226+G227)*C228</f>
        <v>64050</v>
      </c>
    </row>
    <row r="229" spans="1:7" x14ac:dyDescent="0.4">
      <c r="A229" s="2"/>
      <c r="B229" s="7" t="s">
        <v>95</v>
      </c>
      <c r="C229" s="1">
        <f>SUM(C222:C227)</f>
        <v>43</v>
      </c>
      <c r="D229" s="3"/>
      <c r="E229" s="1" t="s">
        <v>8</v>
      </c>
      <c r="F229" s="5"/>
      <c r="G229" s="5">
        <f>G222+G223+G224+G225+G226+G227+G228</f>
        <v>1345050</v>
      </c>
    </row>
    <row r="230" spans="1:7" x14ac:dyDescent="0.4">
      <c r="D230" s="4"/>
      <c r="E230" s="1" t="s">
        <v>9</v>
      </c>
      <c r="F230" s="5"/>
      <c r="G230" s="5">
        <f>G229*0.1</f>
        <v>134505</v>
      </c>
    </row>
    <row r="231" spans="1:7" x14ac:dyDescent="0.4">
      <c r="D231" s="4"/>
      <c r="E231" s="1" t="s">
        <v>10</v>
      </c>
      <c r="F231" s="5"/>
      <c r="G231" s="5">
        <f>G229+G230</f>
        <v>1479555</v>
      </c>
    </row>
    <row r="233" spans="1:7" x14ac:dyDescent="0.4">
      <c r="A233" s="1" t="s">
        <v>4</v>
      </c>
      <c r="B233" s="1" t="s">
        <v>0</v>
      </c>
      <c r="C233" s="1" t="s">
        <v>1</v>
      </c>
      <c r="D233" s="1" t="s">
        <v>6</v>
      </c>
      <c r="E233" s="1" t="s">
        <v>7</v>
      </c>
      <c r="F233" s="5"/>
      <c r="G233" s="1" t="s">
        <v>3</v>
      </c>
    </row>
    <row r="234" spans="1:7" x14ac:dyDescent="0.4">
      <c r="A234" s="1" t="s">
        <v>55</v>
      </c>
      <c r="B234" s="1" t="s">
        <v>12</v>
      </c>
      <c r="C234" s="1">
        <v>1</v>
      </c>
      <c r="D234" s="1">
        <v>7</v>
      </c>
      <c r="E234" s="1">
        <v>1</v>
      </c>
      <c r="F234" s="5">
        <f>3500*D234+4900*E234</f>
        <v>29400</v>
      </c>
      <c r="G234" s="5">
        <f>F234*C234</f>
        <v>29400</v>
      </c>
    </row>
    <row r="235" spans="1:7" x14ac:dyDescent="0.4">
      <c r="A235" s="1"/>
      <c r="B235" s="1" t="s">
        <v>13</v>
      </c>
      <c r="C235" s="1">
        <v>7</v>
      </c>
      <c r="D235" s="1">
        <v>7</v>
      </c>
      <c r="E235" s="1">
        <v>2</v>
      </c>
      <c r="F235" s="5">
        <f t="shared" ref="F235:F236" si="89">3500*D235+4900*E235</f>
        <v>34300</v>
      </c>
      <c r="G235" s="5">
        <f>F235*C235</f>
        <v>240100</v>
      </c>
    </row>
    <row r="236" spans="1:7" x14ac:dyDescent="0.4">
      <c r="A236" s="1"/>
      <c r="B236" s="1"/>
      <c r="C236" s="1"/>
      <c r="D236" s="1"/>
      <c r="E236" s="1"/>
      <c r="F236" s="5">
        <f t="shared" si="89"/>
        <v>0</v>
      </c>
      <c r="G236" s="5">
        <f>F236*C236</f>
        <v>0</v>
      </c>
    </row>
    <row r="237" spans="1:7" x14ac:dyDescent="0.4">
      <c r="A237" s="1"/>
      <c r="B237" s="1" t="s">
        <v>53</v>
      </c>
      <c r="C237" s="1">
        <v>1</v>
      </c>
      <c r="D237" s="1">
        <v>7</v>
      </c>
      <c r="E237" s="1">
        <v>1</v>
      </c>
      <c r="F237" s="5">
        <f>4000*D237+5600*E237</f>
        <v>33600</v>
      </c>
      <c r="G237" s="5">
        <f t="shared" ref="G237:G239" si="90">F237*C237</f>
        <v>33600</v>
      </c>
    </row>
    <row r="238" spans="1:7" x14ac:dyDescent="0.4">
      <c r="A238" s="1"/>
      <c r="B238" s="1" t="s">
        <v>17</v>
      </c>
      <c r="C238" s="1">
        <v>1</v>
      </c>
      <c r="D238" s="1">
        <v>7</v>
      </c>
      <c r="E238" s="1">
        <v>2</v>
      </c>
      <c r="F238" s="5">
        <f>4000*D238+5600*E238</f>
        <v>39200</v>
      </c>
      <c r="G238" s="5">
        <f t="shared" si="90"/>
        <v>39200</v>
      </c>
    </row>
    <row r="239" spans="1:7" x14ac:dyDescent="0.4">
      <c r="A239" s="1"/>
      <c r="B239" s="1"/>
      <c r="C239" s="1"/>
      <c r="D239" s="1"/>
      <c r="E239" s="1"/>
      <c r="F239" s="5">
        <f>4000*D239+5600*E239</f>
        <v>0</v>
      </c>
      <c r="G239" s="5">
        <f t="shared" si="90"/>
        <v>0</v>
      </c>
    </row>
    <row r="240" spans="1:7" x14ac:dyDescent="0.4">
      <c r="A240" s="1"/>
      <c r="B240" s="1" t="s">
        <v>25</v>
      </c>
      <c r="C240" s="1">
        <v>7.0000000000000007E-2</v>
      </c>
      <c r="D240" s="1"/>
      <c r="E240" s="1"/>
      <c r="F240" s="5"/>
      <c r="G240" s="5">
        <f>(G234+G235+G236+G237+G238+G239)*C240</f>
        <v>23961.000000000004</v>
      </c>
    </row>
    <row r="241" spans="1:7" x14ac:dyDescent="0.4">
      <c r="A241" s="2"/>
      <c r="B241" s="7" t="s">
        <v>95</v>
      </c>
      <c r="C241" s="1">
        <f>SUM(C234:C239)</f>
        <v>10</v>
      </c>
      <c r="D241" s="3"/>
      <c r="E241" s="1" t="s">
        <v>8</v>
      </c>
      <c r="F241" s="5"/>
      <c r="G241" s="5">
        <f>G234+G235+G236+G237+G238+G239+G240</f>
        <v>366261</v>
      </c>
    </row>
    <row r="242" spans="1:7" x14ac:dyDescent="0.4">
      <c r="D242" s="4"/>
      <c r="E242" s="1" t="s">
        <v>9</v>
      </c>
      <c r="F242" s="5"/>
      <c r="G242" s="5">
        <f>G241*0.1</f>
        <v>36626.1</v>
      </c>
    </row>
    <row r="243" spans="1:7" x14ac:dyDescent="0.4">
      <c r="D243" s="4"/>
      <c r="E243" s="1" t="s">
        <v>10</v>
      </c>
      <c r="F243" s="5"/>
      <c r="G243" s="5">
        <f>G241+G242</f>
        <v>402887.1</v>
      </c>
    </row>
    <row r="245" spans="1:7" x14ac:dyDescent="0.4">
      <c r="A245" s="1" t="s">
        <v>4</v>
      </c>
      <c r="B245" s="1" t="s">
        <v>0</v>
      </c>
      <c r="C245" s="1" t="s">
        <v>1</v>
      </c>
      <c r="D245" s="1" t="s">
        <v>6</v>
      </c>
      <c r="E245" s="1" t="s">
        <v>7</v>
      </c>
      <c r="F245" s="5"/>
      <c r="G245" s="1" t="s">
        <v>3</v>
      </c>
    </row>
    <row r="246" spans="1:7" x14ac:dyDescent="0.4">
      <c r="A246" s="1" t="s">
        <v>56</v>
      </c>
      <c r="B246" s="1" t="s">
        <v>13</v>
      </c>
      <c r="C246" s="1">
        <v>2</v>
      </c>
      <c r="D246" s="1">
        <v>7</v>
      </c>
      <c r="E246" s="1">
        <v>2</v>
      </c>
      <c r="F246" s="5">
        <f>3500*D246+4900*E246</f>
        <v>34300</v>
      </c>
      <c r="G246" s="5">
        <f>F246*C246</f>
        <v>68600</v>
      </c>
    </row>
    <row r="247" spans="1:7" x14ac:dyDescent="0.4">
      <c r="A247" s="1"/>
      <c r="B247" s="1" t="s">
        <v>57</v>
      </c>
      <c r="C247" s="1">
        <v>27</v>
      </c>
      <c r="D247" s="1">
        <v>6</v>
      </c>
      <c r="E247" s="1">
        <v>2</v>
      </c>
      <c r="F247" s="5">
        <f t="shared" ref="F247:F248" si="91">3500*D247+4900*E247</f>
        <v>30800</v>
      </c>
      <c r="G247" s="5">
        <f>F247*C247</f>
        <v>831600</v>
      </c>
    </row>
    <row r="248" spans="1:7" x14ac:dyDescent="0.4">
      <c r="A248" s="1"/>
      <c r="B248" s="1"/>
      <c r="C248" s="1"/>
      <c r="D248" s="1"/>
      <c r="E248" s="1"/>
      <c r="F248" s="5">
        <f t="shared" si="91"/>
        <v>0</v>
      </c>
      <c r="G248" s="5">
        <f>F248*C248</f>
        <v>0</v>
      </c>
    </row>
    <row r="249" spans="1:7" x14ac:dyDescent="0.4">
      <c r="A249" s="1"/>
      <c r="B249" s="1" t="s">
        <v>58</v>
      </c>
      <c r="C249" s="1">
        <v>2</v>
      </c>
      <c r="D249" s="1">
        <v>7</v>
      </c>
      <c r="E249" s="1">
        <v>2</v>
      </c>
      <c r="F249" s="5">
        <f>4000*D249+5600*E249</f>
        <v>39200</v>
      </c>
      <c r="G249" s="5">
        <f t="shared" ref="G249:G251" si="92">F249*C249</f>
        <v>78400</v>
      </c>
    </row>
    <row r="250" spans="1:7" x14ac:dyDescent="0.4">
      <c r="A250" s="1"/>
      <c r="B250" s="1"/>
      <c r="C250" s="1"/>
      <c r="D250" s="1"/>
      <c r="E250" s="1"/>
      <c r="F250" s="5">
        <f>4000*D250+5600*E250</f>
        <v>0</v>
      </c>
      <c r="G250" s="5">
        <f t="shared" si="92"/>
        <v>0</v>
      </c>
    </row>
    <row r="251" spans="1:7" x14ac:dyDescent="0.4">
      <c r="A251" s="1"/>
      <c r="B251" s="1"/>
      <c r="C251" s="1"/>
      <c r="D251" s="1"/>
      <c r="E251" s="1"/>
      <c r="F251" s="5">
        <f>4000*D251+5600*E251</f>
        <v>0</v>
      </c>
      <c r="G251" s="5">
        <f t="shared" si="92"/>
        <v>0</v>
      </c>
    </row>
    <row r="252" spans="1:7" x14ac:dyDescent="0.4">
      <c r="A252" s="1"/>
      <c r="B252" s="1" t="s">
        <v>25</v>
      </c>
      <c r="C252" s="1">
        <v>7.0000000000000007E-2</v>
      </c>
      <c r="D252" s="1"/>
      <c r="E252" s="1"/>
      <c r="F252" s="5"/>
      <c r="G252" s="5">
        <f>(G246+G247+G248+G249+G250+G251)*C252</f>
        <v>68502</v>
      </c>
    </row>
    <row r="253" spans="1:7" x14ac:dyDescent="0.4">
      <c r="A253" s="2"/>
      <c r="B253" s="7" t="s">
        <v>95</v>
      </c>
      <c r="C253" s="1">
        <f>SUM(C246:C251)</f>
        <v>31</v>
      </c>
      <c r="D253" s="3"/>
      <c r="E253" s="1" t="s">
        <v>8</v>
      </c>
      <c r="F253" s="5"/>
      <c r="G253" s="5">
        <f>G246+G247+G248+G249+G250+G251+G252</f>
        <v>1047102</v>
      </c>
    </row>
    <row r="254" spans="1:7" x14ac:dyDescent="0.4">
      <c r="D254" s="4"/>
      <c r="E254" s="1" t="s">
        <v>9</v>
      </c>
      <c r="F254" s="5"/>
      <c r="G254" s="5">
        <f>G253*0.1</f>
        <v>104710.20000000001</v>
      </c>
    </row>
    <row r="255" spans="1:7" x14ac:dyDescent="0.4">
      <c r="D255" s="4"/>
      <c r="E255" s="1" t="s">
        <v>10</v>
      </c>
      <c r="F255" s="5"/>
      <c r="G255" s="5">
        <f>G253+G254</f>
        <v>1151812.2</v>
      </c>
    </row>
    <row r="257" spans="1:7" x14ac:dyDescent="0.4">
      <c r="A257" s="1" t="s">
        <v>4</v>
      </c>
      <c r="B257" s="1" t="s">
        <v>0</v>
      </c>
      <c r="C257" s="1" t="s">
        <v>1</v>
      </c>
      <c r="D257" s="1" t="s">
        <v>6</v>
      </c>
      <c r="E257" s="1" t="s">
        <v>7</v>
      </c>
      <c r="F257" s="5"/>
      <c r="G257" s="1" t="s">
        <v>3</v>
      </c>
    </row>
    <row r="258" spans="1:7" x14ac:dyDescent="0.4">
      <c r="A258" s="1" t="s">
        <v>99</v>
      </c>
      <c r="B258" s="1" t="s">
        <v>57</v>
      </c>
      <c r="C258" s="1">
        <v>9</v>
      </c>
      <c r="D258" s="1">
        <v>6</v>
      </c>
      <c r="E258" s="1">
        <v>2</v>
      </c>
      <c r="F258" s="5">
        <f t="shared" ref="F258:F260" si="93">3500*D258+4900*E258</f>
        <v>30800</v>
      </c>
      <c r="G258" s="5">
        <f t="shared" ref="G258:G263" si="94">F258*C258</f>
        <v>277200</v>
      </c>
    </row>
    <row r="259" spans="1:7" x14ac:dyDescent="0.4">
      <c r="A259" s="1"/>
      <c r="B259" s="1"/>
      <c r="C259" s="1"/>
      <c r="D259" s="1"/>
      <c r="E259" s="1"/>
      <c r="F259" s="5">
        <f t="shared" si="93"/>
        <v>0</v>
      </c>
      <c r="G259" s="5">
        <f t="shared" si="94"/>
        <v>0</v>
      </c>
    </row>
    <row r="260" spans="1:7" x14ac:dyDescent="0.4">
      <c r="A260" s="1"/>
      <c r="B260" s="1"/>
      <c r="C260" s="1"/>
      <c r="D260" s="1"/>
      <c r="E260" s="1"/>
      <c r="F260" s="5">
        <f t="shared" si="93"/>
        <v>0</v>
      </c>
      <c r="G260" s="5">
        <f t="shared" si="94"/>
        <v>0</v>
      </c>
    </row>
    <row r="261" spans="1:7" x14ac:dyDescent="0.4">
      <c r="A261" s="1"/>
      <c r="B261" s="1" t="s">
        <v>17</v>
      </c>
      <c r="C261" s="1">
        <v>1</v>
      </c>
      <c r="D261" s="1">
        <v>7</v>
      </c>
      <c r="E261" s="1">
        <v>2</v>
      </c>
      <c r="F261" s="5">
        <f t="shared" ref="F261:F263" si="95">4000*D261+5600*E261</f>
        <v>39200</v>
      </c>
      <c r="G261" s="5">
        <f t="shared" si="94"/>
        <v>39200</v>
      </c>
    </row>
    <row r="262" spans="1:7" x14ac:dyDescent="0.4">
      <c r="A262" s="1"/>
      <c r="B262" s="1"/>
      <c r="C262" s="1"/>
      <c r="D262" s="1"/>
      <c r="E262" s="1"/>
      <c r="F262" s="5">
        <f t="shared" si="95"/>
        <v>0</v>
      </c>
      <c r="G262" s="5">
        <f t="shared" si="94"/>
        <v>0</v>
      </c>
    </row>
    <row r="263" spans="1:7" x14ac:dyDescent="0.4">
      <c r="A263" s="1"/>
      <c r="B263" s="1"/>
      <c r="C263" s="1"/>
      <c r="D263" s="1"/>
      <c r="E263" s="1"/>
      <c r="F263" s="5">
        <f t="shared" si="95"/>
        <v>0</v>
      </c>
      <c r="G263" s="5">
        <f t="shared" si="94"/>
        <v>0</v>
      </c>
    </row>
    <row r="264" spans="1:7" x14ac:dyDescent="0.4">
      <c r="A264" s="1"/>
      <c r="B264" s="1" t="s">
        <v>25</v>
      </c>
      <c r="C264" s="1">
        <v>7.0000000000000007E-2</v>
      </c>
      <c r="D264" s="1"/>
      <c r="E264" s="1"/>
      <c r="F264" s="5"/>
      <c r="G264" s="5">
        <f t="shared" ref="G264" si="96">(G258+G259+G260+G261+G262+G263)*C264</f>
        <v>22148.000000000004</v>
      </c>
    </row>
    <row r="265" spans="1:7" x14ac:dyDescent="0.4">
      <c r="A265" s="2"/>
      <c r="B265" s="7" t="s">
        <v>95</v>
      </c>
      <c r="C265" s="1">
        <f>SUM(C258:C263)</f>
        <v>10</v>
      </c>
      <c r="D265" s="3"/>
      <c r="E265" s="1" t="s">
        <v>8</v>
      </c>
      <c r="F265" s="5"/>
      <c r="G265" s="5">
        <f t="shared" ref="G265" si="97">G258+G259+G260+G261+G262+G263+G264</f>
        <v>338548</v>
      </c>
    </row>
    <row r="266" spans="1:7" x14ac:dyDescent="0.4">
      <c r="D266" s="4"/>
      <c r="E266" s="1" t="s">
        <v>9</v>
      </c>
      <c r="F266" s="5"/>
      <c r="G266" s="5">
        <f t="shared" ref="G266" si="98">G265*0.1</f>
        <v>33854.800000000003</v>
      </c>
    </row>
    <row r="267" spans="1:7" x14ac:dyDescent="0.4">
      <c r="D267" s="4"/>
      <c r="E267" s="1" t="s">
        <v>10</v>
      </c>
      <c r="F267" s="5"/>
      <c r="G267" s="5">
        <f t="shared" ref="G267" si="99">G265+G266</f>
        <v>372402.8</v>
      </c>
    </row>
    <row r="269" spans="1:7" x14ac:dyDescent="0.4">
      <c r="A269" s="1" t="s">
        <v>4</v>
      </c>
      <c r="B269" s="1" t="s">
        <v>0</v>
      </c>
      <c r="C269" s="1" t="s">
        <v>1</v>
      </c>
      <c r="D269" s="1" t="s">
        <v>6</v>
      </c>
      <c r="E269" s="1" t="s">
        <v>7</v>
      </c>
      <c r="F269" s="5"/>
      <c r="G269" s="1" t="s">
        <v>3</v>
      </c>
    </row>
    <row r="270" spans="1:7" x14ac:dyDescent="0.4">
      <c r="A270" s="1" t="s">
        <v>59</v>
      </c>
      <c r="B270" s="1" t="s">
        <v>57</v>
      </c>
      <c r="C270" s="1">
        <v>9</v>
      </c>
      <c r="D270" s="1">
        <v>6</v>
      </c>
      <c r="E270" s="1">
        <v>2</v>
      </c>
      <c r="F270" s="5">
        <f t="shared" ref="F270:F272" si="100">3500*D270+4900*E270</f>
        <v>30800</v>
      </c>
      <c r="G270" s="5">
        <f t="shared" ref="G270:G275" si="101">F270*C270</f>
        <v>277200</v>
      </c>
    </row>
    <row r="271" spans="1:7" x14ac:dyDescent="0.4">
      <c r="A271" s="1"/>
      <c r="B271" s="1"/>
      <c r="C271" s="1"/>
      <c r="D271" s="1"/>
      <c r="E271" s="1"/>
      <c r="F271" s="5">
        <f t="shared" si="100"/>
        <v>0</v>
      </c>
      <c r="G271" s="5">
        <f t="shared" si="101"/>
        <v>0</v>
      </c>
    </row>
    <row r="272" spans="1:7" x14ac:dyDescent="0.4">
      <c r="A272" s="1"/>
      <c r="B272" s="1"/>
      <c r="C272" s="1"/>
      <c r="D272" s="1"/>
      <c r="E272" s="1"/>
      <c r="F272" s="5">
        <f t="shared" si="100"/>
        <v>0</v>
      </c>
      <c r="G272" s="5">
        <f t="shared" si="101"/>
        <v>0</v>
      </c>
    </row>
    <row r="273" spans="1:7" x14ac:dyDescent="0.4">
      <c r="A273" s="1"/>
      <c r="B273" s="1" t="s">
        <v>17</v>
      </c>
      <c r="C273" s="1">
        <v>1</v>
      </c>
      <c r="D273" s="1">
        <v>7</v>
      </c>
      <c r="E273" s="1">
        <v>2</v>
      </c>
      <c r="F273" s="5">
        <f t="shared" ref="F273:F275" si="102">4000*D273+5600*E273</f>
        <v>39200</v>
      </c>
      <c r="G273" s="5">
        <f t="shared" si="101"/>
        <v>39200</v>
      </c>
    </row>
    <row r="274" spans="1:7" x14ac:dyDescent="0.4">
      <c r="A274" s="1"/>
      <c r="B274" s="1"/>
      <c r="C274" s="1"/>
      <c r="D274" s="1"/>
      <c r="E274" s="1"/>
      <c r="F274" s="5">
        <f t="shared" si="102"/>
        <v>0</v>
      </c>
      <c r="G274" s="5">
        <f t="shared" si="101"/>
        <v>0</v>
      </c>
    </row>
    <row r="275" spans="1:7" x14ac:dyDescent="0.4">
      <c r="A275" s="1"/>
      <c r="B275" s="1"/>
      <c r="C275" s="1"/>
      <c r="D275" s="1"/>
      <c r="E275" s="1"/>
      <c r="F275" s="5">
        <f t="shared" si="102"/>
        <v>0</v>
      </c>
      <c r="G275" s="5">
        <f t="shared" si="101"/>
        <v>0</v>
      </c>
    </row>
    <row r="276" spans="1:7" x14ac:dyDescent="0.4">
      <c r="A276" s="1"/>
      <c r="B276" s="1" t="s">
        <v>25</v>
      </c>
      <c r="C276" s="1">
        <v>7.0000000000000007E-2</v>
      </c>
      <c r="D276" s="1"/>
      <c r="E276" s="1"/>
      <c r="F276" s="5"/>
      <c r="G276" s="5">
        <f t="shared" ref="G276" si="103">(G270+G271+G272+G273+G274+G275)*C276</f>
        <v>22148.000000000004</v>
      </c>
    </row>
    <row r="277" spans="1:7" x14ac:dyDescent="0.4">
      <c r="A277" s="2"/>
      <c r="B277" s="7" t="s">
        <v>95</v>
      </c>
      <c r="C277" s="1">
        <f>SUM(C270:C275)</f>
        <v>10</v>
      </c>
      <c r="D277" s="3"/>
      <c r="E277" s="1" t="s">
        <v>8</v>
      </c>
      <c r="F277" s="5"/>
      <c r="G277" s="5">
        <f t="shared" ref="G277" si="104">G270+G271+G272+G273+G274+G275+G276</f>
        <v>338548</v>
      </c>
    </row>
    <row r="278" spans="1:7" x14ac:dyDescent="0.4">
      <c r="D278" s="4"/>
      <c r="E278" s="1" t="s">
        <v>9</v>
      </c>
      <c r="F278" s="5"/>
      <c r="G278" s="5">
        <f t="shared" ref="G278" si="105">G277*0.1</f>
        <v>33854.800000000003</v>
      </c>
    </row>
    <row r="279" spans="1:7" x14ac:dyDescent="0.4">
      <c r="D279" s="4"/>
      <c r="E279" s="1" t="s">
        <v>10</v>
      </c>
      <c r="F279" s="5"/>
      <c r="G279" s="5">
        <f t="shared" ref="G279" si="106">G277+G278</f>
        <v>372402.8</v>
      </c>
    </row>
    <row r="281" spans="1:7" x14ac:dyDescent="0.4">
      <c r="A281" s="1" t="s">
        <v>4</v>
      </c>
      <c r="B281" s="1" t="s">
        <v>0</v>
      </c>
      <c r="C281" s="1" t="s">
        <v>1</v>
      </c>
      <c r="D281" s="1" t="s">
        <v>6</v>
      </c>
      <c r="E281" s="1" t="s">
        <v>7</v>
      </c>
      <c r="F281" s="5"/>
      <c r="G281" s="1" t="s">
        <v>3</v>
      </c>
    </row>
    <row r="282" spans="1:7" x14ac:dyDescent="0.4">
      <c r="A282" s="1" t="s">
        <v>60</v>
      </c>
      <c r="B282" s="1" t="s">
        <v>57</v>
      </c>
      <c r="C282" s="1">
        <v>13</v>
      </c>
      <c r="D282" s="1">
        <v>6</v>
      </c>
      <c r="E282" s="1">
        <v>2</v>
      </c>
      <c r="F282" s="5">
        <f t="shared" ref="F282:F284" si="107">3500*D282+4900*E282</f>
        <v>30800</v>
      </c>
      <c r="G282" s="5">
        <f t="shared" ref="G282:G287" si="108">F282*C282</f>
        <v>400400</v>
      </c>
    </row>
    <row r="283" spans="1:7" x14ac:dyDescent="0.4">
      <c r="A283" s="1"/>
      <c r="B283" s="1"/>
      <c r="C283" s="1"/>
      <c r="D283" s="1"/>
      <c r="E283" s="1"/>
      <c r="F283" s="5">
        <f t="shared" si="107"/>
        <v>0</v>
      </c>
      <c r="G283" s="5">
        <f t="shared" si="108"/>
        <v>0</v>
      </c>
    </row>
    <row r="284" spans="1:7" x14ac:dyDescent="0.4">
      <c r="A284" s="1"/>
      <c r="B284" s="1"/>
      <c r="C284" s="1"/>
      <c r="D284" s="1"/>
      <c r="E284" s="1"/>
      <c r="F284" s="5">
        <f t="shared" si="107"/>
        <v>0</v>
      </c>
      <c r="G284" s="5">
        <f t="shared" si="108"/>
        <v>0</v>
      </c>
    </row>
    <row r="285" spans="1:7" x14ac:dyDescent="0.4">
      <c r="A285" s="1"/>
      <c r="B285" s="1" t="s">
        <v>17</v>
      </c>
      <c r="C285" s="1">
        <v>1</v>
      </c>
      <c r="D285" s="1">
        <v>7</v>
      </c>
      <c r="E285" s="1">
        <v>2</v>
      </c>
      <c r="F285" s="5">
        <f t="shared" ref="F285:F287" si="109">4000*D285+5600*E285</f>
        <v>39200</v>
      </c>
      <c r="G285" s="5">
        <f t="shared" si="108"/>
        <v>39200</v>
      </c>
    </row>
    <row r="286" spans="1:7" x14ac:dyDescent="0.4">
      <c r="A286" s="1"/>
      <c r="B286" s="1"/>
      <c r="C286" s="1"/>
      <c r="D286" s="1"/>
      <c r="E286" s="1"/>
      <c r="F286" s="5">
        <f t="shared" si="109"/>
        <v>0</v>
      </c>
      <c r="G286" s="5">
        <f t="shared" si="108"/>
        <v>0</v>
      </c>
    </row>
    <row r="287" spans="1:7" x14ac:dyDescent="0.4">
      <c r="A287" s="1"/>
      <c r="B287" s="1"/>
      <c r="C287" s="1"/>
      <c r="D287" s="1"/>
      <c r="E287" s="1"/>
      <c r="F287" s="5">
        <f t="shared" si="109"/>
        <v>0</v>
      </c>
      <c r="G287" s="5">
        <f t="shared" si="108"/>
        <v>0</v>
      </c>
    </row>
    <row r="288" spans="1:7" x14ac:dyDescent="0.4">
      <c r="A288" s="1"/>
      <c r="B288" s="1" t="s">
        <v>25</v>
      </c>
      <c r="C288" s="1">
        <v>7.0000000000000007E-2</v>
      </c>
      <c r="D288" s="1"/>
      <c r="E288" s="1"/>
      <c r="F288" s="5"/>
      <c r="G288" s="5">
        <f t="shared" ref="G288" si="110">(G282+G283+G284+G285+G286+G287)*C288</f>
        <v>30772.000000000004</v>
      </c>
    </row>
    <row r="289" spans="1:7" x14ac:dyDescent="0.4">
      <c r="A289" s="2"/>
      <c r="B289" s="7" t="s">
        <v>95</v>
      </c>
      <c r="C289" s="1">
        <f>SUM(C282:C287)</f>
        <v>14</v>
      </c>
      <c r="D289" s="3"/>
      <c r="E289" s="1" t="s">
        <v>8</v>
      </c>
      <c r="F289" s="5"/>
      <c r="G289" s="5">
        <f t="shared" ref="G289" si="111">G282+G283+G284+G285+G286+G287+G288</f>
        <v>470372</v>
      </c>
    </row>
    <row r="290" spans="1:7" x14ac:dyDescent="0.4">
      <c r="D290" s="4"/>
      <c r="E290" s="1" t="s">
        <v>9</v>
      </c>
      <c r="F290" s="5"/>
      <c r="G290" s="5">
        <f t="shared" ref="G290" si="112">G289*0.1</f>
        <v>47037.200000000004</v>
      </c>
    </row>
    <row r="291" spans="1:7" x14ac:dyDescent="0.4">
      <c r="D291" s="4"/>
      <c r="E291" s="1" t="s">
        <v>10</v>
      </c>
      <c r="F291" s="5"/>
      <c r="G291" s="5">
        <f t="shared" ref="G291" si="113">G289+G290</f>
        <v>517409.2</v>
      </c>
    </row>
    <row r="293" spans="1:7" x14ac:dyDescent="0.4">
      <c r="A293" s="1" t="s">
        <v>4</v>
      </c>
      <c r="B293" s="1" t="s">
        <v>0</v>
      </c>
      <c r="C293" s="1" t="s">
        <v>1</v>
      </c>
      <c r="D293" s="1" t="s">
        <v>6</v>
      </c>
      <c r="E293" s="1" t="s">
        <v>7</v>
      </c>
      <c r="F293" s="5"/>
      <c r="G293" s="1" t="s">
        <v>3</v>
      </c>
    </row>
    <row r="294" spans="1:7" x14ac:dyDescent="0.4">
      <c r="A294" s="1" t="s">
        <v>61</v>
      </c>
      <c r="B294" s="1" t="s">
        <v>13</v>
      </c>
      <c r="C294" s="1">
        <v>17</v>
      </c>
      <c r="D294" s="1">
        <v>7</v>
      </c>
      <c r="E294" s="1">
        <v>2</v>
      </c>
      <c r="F294" s="5">
        <f t="shared" ref="F294:F296" si="114">3500*D294+4900*E294</f>
        <v>34300</v>
      </c>
      <c r="G294" s="5">
        <f t="shared" ref="G294:G299" si="115">F294*C294</f>
        <v>583100</v>
      </c>
    </row>
    <row r="295" spans="1:7" x14ac:dyDescent="0.4">
      <c r="A295" s="1"/>
      <c r="B295" s="1" t="s">
        <v>12</v>
      </c>
      <c r="C295" s="1">
        <v>11</v>
      </c>
      <c r="D295" s="1">
        <v>7</v>
      </c>
      <c r="E295" s="1">
        <v>1</v>
      </c>
      <c r="F295" s="5">
        <f t="shared" si="114"/>
        <v>29400</v>
      </c>
      <c r="G295" s="5">
        <f t="shared" si="115"/>
        <v>323400</v>
      </c>
    </row>
    <row r="296" spans="1:7" x14ac:dyDescent="0.4">
      <c r="A296" s="1"/>
      <c r="B296" s="1"/>
      <c r="C296" s="1"/>
      <c r="D296" s="1"/>
      <c r="E296" s="1"/>
      <c r="F296" s="5">
        <f t="shared" si="114"/>
        <v>0</v>
      </c>
      <c r="G296" s="5">
        <f t="shared" si="115"/>
        <v>0</v>
      </c>
    </row>
    <row r="297" spans="1:7" x14ac:dyDescent="0.4">
      <c r="A297" s="1"/>
      <c r="B297" s="1" t="s">
        <v>17</v>
      </c>
      <c r="C297" s="1">
        <v>4</v>
      </c>
      <c r="D297" s="1">
        <v>7</v>
      </c>
      <c r="E297" s="1">
        <v>2</v>
      </c>
      <c r="F297" s="5">
        <f t="shared" ref="F297:F299" si="116">4000*D297+5600*E297</f>
        <v>39200</v>
      </c>
      <c r="G297" s="5">
        <f t="shared" si="115"/>
        <v>156800</v>
      </c>
    </row>
    <row r="298" spans="1:7" x14ac:dyDescent="0.4">
      <c r="A298" s="1"/>
      <c r="B298" s="1"/>
      <c r="C298" s="1"/>
      <c r="D298" s="1"/>
      <c r="E298" s="1"/>
      <c r="F298" s="5">
        <f t="shared" si="116"/>
        <v>0</v>
      </c>
      <c r="G298" s="5">
        <f t="shared" si="115"/>
        <v>0</v>
      </c>
    </row>
    <row r="299" spans="1:7" x14ac:dyDescent="0.4">
      <c r="A299" s="1"/>
      <c r="B299" s="1"/>
      <c r="C299" s="1"/>
      <c r="D299" s="1"/>
      <c r="E299" s="1"/>
      <c r="F299" s="5">
        <f t="shared" si="116"/>
        <v>0</v>
      </c>
      <c r="G299" s="5">
        <f t="shared" si="115"/>
        <v>0</v>
      </c>
    </row>
    <row r="300" spans="1:7" x14ac:dyDescent="0.4">
      <c r="A300" s="1"/>
      <c r="B300" s="1" t="s">
        <v>25</v>
      </c>
      <c r="C300" s="1">
        <v>0.05</v>
      </c>
      <c r="D300" s="1"/>
      <c r="E300" s="1"/>
      <c r="F300" s="5"/>
      <c r="G300" s="5">
        <f t="shared" ref="G300" si="117">(G294+G295+G296+G297+G298+G299)*C300</f>
        <v>53165</v>
      </c>
    </row>
    <row r="301" spans="1:7" x14ac:dyDescent="0.4">
      <c r="A301" s="2"/>
      <c r="B301" s="7" t="s">
        <v>95</v>
      </c>
      <c r="C301" s="1">
        <f>SUM(C294:C299)</f>
        <v>32</v>
      </c>
      <c r="D301" s="3"/>
      <c r="E301" s="1" t="s">
        <v>8</v>
      </c>
      <c r="F301" s="5"/>
      <c r="G301" s="5">
        <f t="shared" ref="G301" si="118">G294+G295+G296+G297+G298+G299+G300</f>
        <v>1116465</v>
      </c>
    </row>
    <row r="302" spans="1:7" x14ac:dyDescent="0.4">
      <c r="D302" s="4"/>
      <c r="E302" s="1" t="s">
        <v>9</v>
      </c>
      <c r="F302" s="5"/>
      <c r="G302" s="5">
        <f t="shared" ref="G302" si="119">G301*0.1</f>
        <v>111646.5</v>
      </c>
    </row>
    <row r="303" spans="1:7" x14ac:dyDescent="0.4">
      <c r="D303" s="4"/>
      <c r="E303" s="1" t="s">
        <v>10</v>
      </c>
      <c r="F303" s="5"/>
      <c r="G303" s="5">
        <f t="shared" ref="G303" si="120">G301+G302</f>
        <v>1228111.5</v>
      </c>
    </row>
    <row r="305" spans="1:7" x14ac:dyDescent="0.4">
      <c r="A305" s="1" t="s">
        <v>4</v>
      </c>
      <c r="B305" s="1" t="s">
        <v>0</v>
      </c>
      <c r="C305" s="1" t="s">
        <v>1</v>
      </c>
      <c r="D305" s="1" t="s">
        <v>6</v>
      </c>
      <c r="E305" s="1" t="s">
        <v>7</v>
      </c>
      <c r="F305" s="5"/>
      <c r="G305" s="1" t="s">
        <v>3</v>
      </c>
    </row>
    <row r="306" spans="1:7" x14ac:dyDescent="0.4">
      <c r="A306" s="1" t="s">
        <v>62</v>
      </c>
      <c r="B306" s="1" t="s">
        <v>12</v>
      </c>
      <c r="C306" s="1">
        <v>10</v>
      </c>
      <c r="D306" s="1">
        <v>7</v>
      </c>
      <c r="E306" s="1">
        <v>1</v>
      </c>
      <c r="F306" s="5">
        <f t="shared" ref="F306:F308" si="121">3500*D306+4900*E306</f>
        <v>29400</v>
      </c>
      <c r="G306" s="5">
        <f t="shared" ref="G306:G312" si="122">F306*C306</f>
        <v>294000</v>
      </c>
    </row>
    <row r="307" spans="1:7" x14ac:dyDescent="0.4">
      <c r="A307" s="1"/>
      <c r="B307" s="1" t="s">
        <v>57</v>
      </c>
      <c r="C307" s="1">
        <v>6</v>
      </c>
      <c r="D307" s="1">
        <v>6</v>
      </c>
      <c r="E307" s="1">
        <v>2</v>
      </c>
      <c r="F307" s="5">
        <f t="shared" si="121"/>
        <v>30800</v>
      </c>
      <c r="G307" s="5">
        <f t="shared" si="122"/>
        <v>184800</v>
      </c>
    </row>
    <row r="308" spans="1:7" x14ac:dyDescent="0.4">
      <c r="A308" s="1"/>
      <c r="B308" s="1"/>
      <c r="C308" s="1"/>
      <c r="D308" s="1"/>
      <c r="E308" s="1"/>
      <c r="F308" s="5">
        <f t="shared" si="121"/>
        <v>0</v>
      </c>
      <c r="G308" s="5">
        <f t="shared" si="122"/>
        <v>0</v>
      </c>
    </row>
    <row r="309" spans="1:7" x14ac:dyDescent="0.4">
      <c r="A309" s="1"/>
      <c r="B309" s="1" t="s">
        <v>63</v>
      </c>
      <c r="C309" s="1">
        <v>1</v>
      </c>
      <c r="D309" s="1">
        <v>7</v>
      </c>
      <c r="E309" s="1">
        <v>2</v>
      </c>
      <c r="F309" s="5">
        <f t="shared" ref="F309:F312" si="123">4000*D309+5600*E309</f>
        <v>39200</v>
      </c>
      <c r="G309" s="5">
        <f t="shared" si="122"/>
        <v>39200</v>
      </c>
    </row>
    <row r="310" spans="1:7" x14ac:dyDescent="0.4">
      <c r="A310" s="1"/>
      <c r="B310" s="1" t="s">
        <v>16</v>
      </c>
      <c r="C310" s="1">
        <v>1</v>
      </c>
      <c r="D310" s="1">
        <v>7</v>
      </c>
      <c r="E310" s="1">
        <v>1</v>
      </c>
      <c r="F310" s="5">
        <f t="shared" ref="F310" si="124">4000*D310+5600*E310</f>
        <v>33600</v>
      </c>
      <c r="G310" s="5">
        <f t="shared" ref="G310" si="125">F310*C310</f>
        <v>33600</v>
      </c>
    </row>
    <row r="311" spans="1:7" x14ac:dyDescent="0.4">
      <c r="A311" s="1"/>
      <c r="B311" s="1" t="s">
        <v>216</v>
      </c>
      <c r="C311" s="1">
        <v>1</v>
      </c>
      <c r="D311" s="1">
        <v>6</v>
      </c>
      <c r="E311" s="1">
        <v>2</v>
      </c>
      <c r="F311" s="5">
        <f t="shared" si="123"/>
        <v>35200</v>
      </c>
      <c r="G311" s="5">
        <f t="shared" si="122"/>
        <v>35200</v>
      </c>
    </row>
    <row r="312" spans="1:7" x14ac:dyDescent="0.4">
      <c r="A312" s="1"/>
      <c r="B312" s="1"/>
      <c r="C312" s="1"/>
      <c r="D312" s="1"/>
      <c r="E312" s="1"/>
      <c r="F312" s="5">
        <f t="shared" si="123"/>
        <v>0</v>
      </c>
      <c r="G312" s="5">
        <f t="shared" si="122"/>
        <v>0</v>
      </c>
    </row>
    <row r="313" spans="1:7" x14ac:dyDescent="0.4">
      <c r="A313" s="1"/>
      <c r="B313" s="1" t="s">
        <v>25</v>
      </c>
      <c r="C313" s="1">
        <v>7.0000000000000007E-2</v>
      </c>
      <c r="D313" s="1"/>
      <c r="E313" s="1"/>
      <c r="F313" s="5"/>
      <c r="G313" s="5">
        <f>(G306+G307+G308+G309+G310+G311+G312)*C313</f>
        <v>41076.000000000007</v>
      </c>
    </row>
    <row r="314" spans="1:7" x14ac:dyDescent="0.4">
      <c r="A314" s="2"/>
      <c r="B314" s="7" t="s">
        <v>95</v>
      </c>
      <c r="C314" s="1">
        <f>SUM(C306:C312)</f>
        <v>19</v>
      </c>
      <c r="D314" s="3"/>
      <c r="E314" s="1" t="s">
        <v>8</v>
      </c>
      <c r="F314" s="5"/>
      <c r="G314" s="5">
        <f>G306+G307+G308+G309+G310+G311+G312+G313</f>
        <v>627876</v>
      </c>
    </row>
    <row r="315" spans="1:7" x14ac:dyDescent="0.4">
      <c r="D315" s="4"/>
      <c r="E315" s="1" t="s">
        <v>9</v>
      </c>
      <c r="F315" s="5"/>
      <c r="G315" s="5">
        <f t="shared" ref="G315" si="126">G314*0.1</f>
        <v>62787.600000000006</v>
      </c>
    </row>
    <row r="316" spans="1:7" x14ac:dyDescent="0.4">
      <c r="D316" s="4"/>
      <c r="E316" s="1" t="s">
        <v>10</v>
      </c>
      <c r="F316" s="5"/>
      <c r="G316" s="5">
        <f t="shared" ref="G316" si="127">G314+G315</f>
        <v>690663.6</v>
      </c>
    </row>
    <row r="318" spans="1:7" x14ac:dyDescent="0.4">
      <c r="A318" s="1" t="s">
        <v>4</v>
      </c>
      <c r="B318" s="1" t="s">
        <v>0</v>
      </c>
      <c r="C318" s="1" t="s">
        <v>1</v>
      </c>
      <c r="D318" s="1" t="s">
        <v>6</v>
      </c>
      <c r="E318" s="1" t="s">
        <v>7</v>
      </c>
      <c r="F318" s="5"/>
      <c r="G318" s="1" t="s">
        <v>3</v>
      </c>
    </row>
    <row r="319" spans="1:7" x14ac:dyDescent="0.4">
      <c r="A319" s="1" t="s">
        <v>64</v>
      </c>
      <c r="B319" s="1" t="s">
        <v>12</v>
      </c>
      <c r="C319" s="1">
        <v>22</v>
      </c>
      <c r="D319" s="1">
        <v>7</v>
      </c>
      <c r="E319" s="1">
        <v>1</v>
      </c>
      <c r="F319" s="5">
        <f t="shared" ref="F319:F321" si="128">3500*D319+4900*E319</f>
        <v>29400</v>
      </c>
      <c r="G319" s="5">
        <f t="shared" ref="G319:G324" si="129">F319*C319</f>
        <v>646800</v>
      </c>
    </row>
    <row r="320" spans="1:7" x14ac:dyDescent="0.4">
      <c r="A320" s="1"/>
      <c r="B320" s="1"/>
      <c r="C320" s="1"/>
      <c r="D320" s="1"/>
      <c r="E320" s="1"/>
      <c r="F320" s="5">
        <f>3500*D320+4900*E320</f>
        <v>0</v>
      </c>
      <c r="G320" s="5">
        <f t="shared" si="129"/>
        <v>0</v>
      </c>
    </row>
    <row r="321" spans="1:7" x14ac:dyDescent="0.4">
      <c r="A321" s="1"/>
      <c r="B321" s="1"/>
      <c r="C321" s="1"/>
      <c r="D321" s="1"/>
      <c r="E321" s="1"/>
      <c r="F321" s="5">
        <f t="shared" si="128"/>
        <v>0</v>
      </c>
      <c r="G321" s="5">
        <f t="shared" si="129"/>
        <v>0</v>
      </c>
    </row>
    <row r="322" spans="1:7" x14ac:dyDescent="0.4">
      <c r="A322" s="1"/>
      <c r="B322" s="1" t="s">
        <v>65</v>
      </c>
      <c r="C322" s="1">
        <v>4</v>
      </c>
      <c r="D322" s="1">
        <v>7</v>
      </c>
      <c r="E322" s="1">
        <v>1</v>
      </c>
      <c r="F322" s="5">
        <f t="shared" ref="F322:F324" si="130">4000*D322+5600*E322</f>
        <v>33600</v>
      </c>
      <c r="G322" s="5">
        <f t="shared" si="129"/>
        <v>134400</v>
      </c>
    </row>
    <row r="323" spans="1:7" x14ac:dyDescent="0.4">
      <c r="A323" s="1"/>
      <c r="B323" s="1"/>
      <c r="C323" s="1"/>
      <c r="D323" s="1"/>
      <c r="E323" s="1"/>
      <c r="F323" s="5">
        <f t="shared" si="130"/>
        <v>0</v>
      </c>
      <c r="G323" s="5">
        <f t="shared" si="129"/>
        <v>0</v>
      </c>
    </row>
    <row r="324" spans="1:7" x14ac:dyDescent="0.4">
      <c r="A324" s="1"/>
      <c r="B324" s="1"/>
      <c r="C324" s="1"/>
      <c r="D324" s="1"/>
      <c r="E324" s="1"/>
      <c r="F324" s="5">
        <f t="shared" si="130"/>
        <v>0</v>
      </c>
      <c r="G324" s="5">
        <f t="shared" si="129"/>
        <v>0</v>
      </c>
    </row>
    <row r="325" spans="1:7" x14ac:dyDescent="0.4">
      <c r="A325" s="1"/>
      <c r="B325" s="1" t="s">
        <v>25</v>
      </c>
      <c r="C325" s="1">
        <v>7.0000000000000007E-2</v>
      </c>
      <c r="D325" s="1"/>
      <c r="E325" s="1"/>
      <c r="F325" s="5"/>
      <c r="G325" s="5">
        <f t="shared" ref="G325" si="131">(G319+G320+G321+G322+G323+G324)*C325</f>
        <v>54684.000000000007</v>
      </c>
    </row>
    <row r="326" spans="1:7" x14ac:dyDescent="0.4">
      <c r="A326" s="2"/>
      <c r="B326" s="7" t="s">
        <v>95</v>
      </c>
      <c r="C326" s="1">
        <f>SUM(C319:C324)</f>
        <v>26</v>
      </c>
      <c r="D326" s="3"/>
      <c r="E326" s="1" t="s">
        <v>8</v>
      </c>
      <c r="F326" s="5"/>
      <c r="G326" s="5">
        <f t="shared" ref="G326" si="132">G319+G320+G321+G322+G323+G324+G325</f>
        <v>835884</v>
      </c>
    </row>
    <row r="327" spans="1:7" x14ac:dyDescent="0.4">
      <c r="D327" s="4"/>
      <c r="E327" s="1" t="s">
        <v>9</v>
      </c>
      <c r="F327" s="5"/>
      <c r="G327" s="5">
        <f t="shared" ref="G327" si="133">G326*0.1</f>
        <v>83588.400000000009</v>
      </c>
    </row>
    <row r="328" spans="1:7" x14ac:dyDescent="0.4">
      <c r="D328" s="4"/>
      <c r="E328" s="1" t="s">
        <v>10</v>
      </c>
      <c r="F328" s="5"/>
      <c r="G328" s="5">
        <f t="shared" ref="G328" si="134">G326+G327</f>
        <v>919472.4</v>
      </c>
    </row>
    <row r="330" spans="1:7" x14ac:dyDescent="0.4">
      <c r="A330" s="1" t="s">
        <v>4</v>
      </c>
      <c r="B330" s="1" t="s">
        <v>0</v>
      </c>
      <c r="C330" s="1" t="s">
        <v>1</v>
      </c>
      <c r="D330" s="1" t="s">
        <v>6</v>
      </c>
      <c r="E330" s="1" t="s">
        <v>7</v>
      </c>
      <c r="F330" s="5"/>
      <c r="G330" s="1" t="s">
        <v>3</v>
      </c>
    </row>
    <row r="331" spans="1:7" x14ac:dyDescent="0.4">
      <c r="A331" s="1" t="s">
        <v>66</v>
      </c>
      <c r="B331" s="1" t="s">
        <v>12</v>
      </c>
      <c r="C331" s="1">
        <v>10</v>
      </c>
      <c r="D331" s="1">
        <v>7</v>
      </c>
      <c r="E331" s="1">
        <v>1</v>
      </c>
      <c r="F331" s="5">
        <f t="shared" ref="F331:F333" si="135">3500*D331+4900*E331</f>
        <v>29400</v>
      </c>
      <c r="G331" s="5">
        <f t="shared" ref="G331:G336" si="136">F331*C331</f>
        <v>294000</v>
      </c>
    </row>
    <row r="332" spans="1:7" x14ac:dyDescent="0.4">
      <c r="A332" s="1"/>
      <c r="B332" s="1"/>
      <c r="C332" s="1"/>
      <c r="D332" s="1"/>
      <c r="E332" s="1"/>
      <c r="F332" s="5">
        <f t="shared" si="135"/>
        <v>0</v>
      </c>
      <c r="G332" s="5">
        <f t="shared" si="136"/>
        <v>0</v>
      </c>
    </row>
    <row r="333" spans="1:7" x14ac:dyDescent="0.4">
      <c r="A333" s="1"/>
      <c r="B333" s="1"/>
      <c r="C333" s="1"/>
      <c r="D333" s="1"/>
      <c r="E333" s="1"/>
      <c r="F333" s="5">
        <f t="shared" si="135"/>
        <v>0</v>
      </c>
      <c r="G333" s="5">
        <f t="shared" si="136"/>
        <v>0</v>
      </c>
    </row>
    <row r="334" spans="1:7" x14ac:dyDescent="0.4">
      <c r="A334" s="1"/>
      <c r="B334" s="1"/>
      <c r="C334" s="1"/>
      <c r="D334" s="1"/>
      <c r="E334" s="1"/>
      <c r="F334" s="5">
        <f t="shared" ref="F334:F336" si="137">4000*D334+5600*E334</f>
        <v>0</v>
      </c>
      <c r="G334" s="5">
        <f t="shared" si="136"/>
        <v>0</v>
      </c>
    </row>
    <row r="335" spans="1:7" x14ac:dyDescent="0.4">
      <c r="A335" s="1"/>
      <c r="B335" s="1"/>
      <c r="C335" s="1"/>
      <c r="D335" s="1"/>
      <c r="E335" s="1"/>
      <c r="F335" s="5">
        <f t="shared" si="137"/>
        <v>0</v>
      </c>
      <c r="G335" s="5">
        <f t="shared" si="136"/>
        <v>0</v>
      </c>
    </row>
    <row r="336" spans="1:7" x14ac:dyDescent="0.4">
      <c r="A336" s="1"/>
      <c r="B336" s="1"/>
      <c r="C336" s="1"/>
      <c r="D336" s="1"/>
      <c r="E336" s="1"/>
      <c r="F336" s="5">
        <f t="shared" si="137"/>
        <v>0</v>
      </c>
      <c r="G336" s="5">
        <f t="shared" si="136"/>
        <v>0</v>
      </c>
    </row>
    <row r="337" spans="1:7" x14ac:dyDescent="0.4">
      <c r="A337" s="1"/>
      <c r="B337" s="1" t="s">
        <v>25</v>
      </c>
      <c r="C337" s="1">
        <v>7.0000000000000007E-2</v>
      </c>
      <c r="D337" s="1"/>
      <c r="E337" s="1"/>
      <c r="F337" s="5"/>
      <c r="G337" s="5">
        <f t="shared" ref="G337" si="138">(G331+G332+G333+G334+G335+G336)*C337</f>
        <v>20580.000000000004</v>
      </c>
    </row>
    <row r="338" spans="1:7" x14ac:dyDescent="0.4">
      <c r="A338" s="2"/>
      <c r="B338" s="7" t="s">
        <v>95</v>
      </c>
      <c r="C338" s="1">
        <f>SUM(C331:C336)</f>
        <v>10</v>
      </c>
      <c r="D338" s="3"/>
      <c r="E338" s="1" t="s">
        <v>8</v>
      </c>
      <c r="F338" s="5"/>
      <c r="G338" s="5">
        <f t="shared" ref="G338" si="139">G331+G332+G333+G334+G335+G336+G337</f>
        <v>314580</v>
      </c>
    </row>
    <row r="339" spans="1:7" x14ac:dyDescent="0.4">
      <c r="D339" s="4"/>
      <c r="E339" s="1" t="s">
        <v>9</v>
      </c>
      <c r="F339" s="5"/>
      <c r="G339" s="5">
        <f t="shared" ref="G339" si="140">G338*0.1</f>
        <v>31458</v>
      </c>
    </row>
    <row r="340" spans="1:7" x14ac:dyDescent="0.4">
      <c r="D340" s="4"/>
      <c r="E340" s="1" t="s">
        <v>10</v>
      </c>
      <c r="F340" s="5"/>
      <c r="G340" s="5">
        <f t="shared" ref="G340" si="141">G338+G339</f>
        <v>346038</v>
      </c>
    </row>
    <row r="342" spans="1:7" x14ac:dyDescent="0.4">
      <c r="A342" s="1" t="s">
        <v>4</v>
      </c>
      <c r="B342" s="1" t="s">
        <v>0</v>
      </c>
      <c r="C342" s="1" t="s">
        <v>1</v>
      </c>
      <c r="D342" s="1" t="s">
        <v>6</v>
      </c>
      <c r="E342" s="1" t="s">
        <v>7</v>
      </c>
      <c r="F342" s="5"/>
      <c r="G342" s="1" t="s">
        <v>3</v>
      </c>
    </row>
    <row r="343" spans="1:7" x14ac:dyDescent="0.4">
      <c r="A343" s="1" t="s">
        <v>67</v>
      </c>
      <c r="B343" s="1" t="s">
        <v>12</v>
      </c>
      <c r="C343" s="1">
        <v>4</v>
      </c>
      <c r="D343" s="1">
        <v>7</v>
      </c>
      <c r="E343" s="1">
        <v>1</v>
      </c>
      <c r="F343" s="5">
        <f t="shared" ref="F343:F345" si="142">3500*D343+4900*E343</f>
        <v>29400</v>
      </c>
      <c r="G343" s="5">
        <f t="shared" ref="G343:G348" si="143">F343*C343</f>
        <v>117600</v>
      </c>
    </row>
    <row r="344" spans="1:7" x14ac:dyDescent="0.4">
      <c r="A344" s="1"/>
      <c r="B344" s="1"/>
      <c r="C344" s="1"/>
      <c r="D344" s="1"/>
      <c r="E344" s="1"/>
      <c r="F344" s="5">
        <f>3500*D344+4900*E344</f>
        <v>0</v>
      </c>
      <c r="G344" s="5">
        <f t="shared" si="143"/>
        <v>0</v>
      </c>
    </row>
    <row r="345" spans="1:7" x14ac:dyDescent="0.4">
      <c r="A345" s="1"/>
      <c r="B345" s="1"/>
      <c r="C345" s="1"/>
      <c r="D345" s="1"/>
      <c r="E345" s="1"/>
      <c r="F345" s="5">
        <f t="shared" si="142"/>
        <v>0</v>
      </c>
      <c r="G345" s="5">
        <f t="shared" si="143"/>
        <v>0</v>
      </c>
    </row>
    <row r="346" spans="1:7" x14ac:dyDescent="0.4">
      <c r="A346" s="1"/>
      <c r="B346" s="1" t="s">
        <v>65</v>
      </c>
      <c r="C346" s="1">
        <v>1</v>
      </c>
      <c r="D346" s="1">
        <v>7</v>
      </c>
      <c r="E346" s="1">
        <v>1</v>
      </c>
      <c r="F346" s="5">
        <f t="shared" ref="F346:F348" si="144">4000*D346+5600*E346</f>
        <v>33600</v>
      </c>
      <c r="G346" s="5">
        <f t="shared" si="143"/>
        <v>33600</v>
      </c>
    </row>
    <row r="347" spans="1:7" x14ac:dyDescent="0.4">
      <c r="A347" s="1"/>
      <c r="B347" s="1"/>
      <c r="C347" s="1"/>
      <c r="D347" s="1"/>
      <c r="E347" s="1"/>
      <c r="F347" s="5">
        <f t="shared" si="144"/>
        <v>0</v>
      </c>
      <c r="G347" s="5">
        <f t="shared" si="143"/>
        <v>0</v>
      </c>
    </row>
    <row r="348" spans="1:7" x14ac:dyDescent="0.4">
      <c r="A348" s="1"/>
      <c r="B348" s="1"/>
      <c r="C348" s="1"/>
      <c r="D348" s="1"/>
      <c r="E348" s="1"/>
      <c r="F348" s="5">
        <f t="shared" si="144"/>
        <v>0</v>
      </c>
      <c r="G348" s="5">
        <f t="shared" si="143"/>
        <v>0</v>
      </c>
    </row>
    <row r="349" spans="1:7" x14ac:dyDescent="0.4">
      <c r="A349" s="1"/>
      <c r="B349" s="1" t="s">
        <v>25</v>
      </c>
      <c r="C349" s="1">
        <v>0.04</v>
      </c>
      <c r="D349" s="1"/>
      <c r="E349" s="1"/>
      <c r="F349" s="5"/>
      <c r="G349" s="5">
        <f t="shared" ref="G349" si="145">(G343+G344+G345+G346+G347+G348)*C349</f>
        <v>6048</v>
      </c>
    </row>
    <row r="350" spans="1:7" x14ac:dyDescent="0.4">
      <c r="A350" s="2"/>
      <c r="B350" s="7" t="s">
        <v>95</v>
      </c>
      <c r="C350" s="1">
        <f>SUM(C343:C348)</f>
        <v>5</v>
      </c>
      <c r="D350" s="3"/>
      <c r="E350" s="1" t="s">
        <v>8</v>
      </c>
      <c r="F350" s="5"/>
      <c r="G350" s="5">
        <f t="shared" ref="G350" si="146">G343+G344+G345+G346+G347+G348+G349</f>
        <v>157248</v>
      </c>
    </row>
    <row r="351" spans="1:7" x14ac:dyDescent="0.4">
      <c r="D351" s="4"/>
      <c r="E351" s="1" t="s">
        <v>9</v>
      </c>
      <c r="F351" s="5"/>
      <c r="G351" s="5">
        <f t="shared" ref="G351" si="147">G350*0.1</f>
        <v>15724.800000000001</v>
      </c>
    </row>
    <row r="352" spans="1:7" x14ac:dyDescent="0.4">
      <c r="D352" s="4"/>
      <c r="E352" s="1" t="s">
        <v>10</v>
      </c>
      <c r="F352" s="5"/>
      <c r="G352" s="5">
        <f t="shared" ref="G352" si="148">G350+G351</f>
        <v>172972.79999999999</v>
      </c>
    </row>
    <row r="354" spans="1:7" x14ac:dyDescent="0.4">
      <c r="A354" s="1" t="s">
        <v>4</v>
      </c>
      <c r="B354" s="1" t="s">
        <v>0</v>
      </c>
      <c r="C354" s="1" t="s">
        <v>1</v>
      </c>
      <c r="D354" s="1" t="s">
        <v>6</v>
      </c>
      <c r="E354" s="1" t="s">
        <v>7</v>
      </c>
      <c r="F354" s="5"/>
      <c r="G354" s="1" t="s">
        <v>3</v>
      </c>
    </row>
    <row r="355" spans="1:7" x14ac:dyDescent="0.4">
      <c r="A355" s="1" t="s">
        <v>68</v>
      </c>
      <c r="B355" s="1" t="s">
        <v>43</v>
      </c>
      <c r="C355" s="1">
        <v>13</v>
      </c>
      <c r="D355" s="1">
        <v>7</v>
      </c>
      <c r="E355" s="1">
        <v>0.5</v>
      </c>
      <c r="F355" s="5">
        <f t="shared" ref="F355:F357" si="149">3500*D355+4900*E355</f>
        <v>26950</v>
      </c>
      <c r="G355" s="5">
        <f t="shared" ref="G355:G360" si="150">F355*C355</f>
        <v>350350</v>
      </c>
    </row>
    <row r="356" spans="1:7" x14ac:dyDescent="0.4">
      <c r="A356" s="1"/>
      <c r="B356" s="1"/>
      <c r="C356" s="1"/>
      <c r="D356" s="1"/>
      <c r="E356" s="1"/>
      <c r="F356" s="5">
        <f t="shared" si="149"/>
        <v>0</v>
      </c>
      <c r="G356" s="5">
        <f t="shared" si="150"/>
        <v>0</v>
      </c>
    </row>
    <row r="357" spans="1:7" x14ac:dyDescent="0.4">
      <c r="A357" s="1"/>
      <c r="B357" s="1"/>
      <c r="C357" s="1"/>
      <c r="D357" s="1"/>
      <c r="E357" s="1"/>
      <c r="F357" s="5">
        <f t="shared" si="149"/>
        <v>0</v>
      </c>
      <c r="G357" s="5">
        <f t="shared" si="150"/>
        <v>0</v>
      </c>
    </row>
    <row r="358" spans="1:7" x14ac:dyDescent="0.4">
      <c r="A358" s="1"/>
      <c r="B358" s="1" t="s">
        <v>69</v>
      </c>
      <c r="C358" s="1">
        <v>1</v>
      </c>
      <c r="D358" s="1">
        <v>7</v>
      </c>
      <c r="E358" s="1">
        <v>0.5</v>
      </c>
      <c r="F358" s="5">
        <f t="shared" ref="F358:F360" si="151">4000*D358+5600*E358</f>
        <v>30800</v>
      </c>
      <c r="G358" s="5">
        <f t="shared" si="150"/>
        <v>30800</v>
      </c>
    </row>
    <row r="359" spans="1:7" x14ac:dyDescent="0.4">
      <c r="A359" s="1"/>
      <c r="B359" s="1" t="s">
        <v>16</v>
      </c>
      <c r="C359" s="1">
        <v>1</v>
      </c>
      <c r="D359" s="1">
        <v>7</v>
      </c>
      <c r="E359" s="1">
        <v>1</v>
      </c>
      <c r="F359" s="5">
        <f t="shared" si="151"/>
        <v>33600</v>
      </c>
      <c r="G359" s="5">
        <f t="shared" si="150"/>
        <v>33600</v>
      </c>
    </row>
    <row r="360" spans="1:7" x14ac:dyDescent="0.4">
      <c r="A360" s="1"/>
      <c r="B360" s="1"/>
      <c r="C360" s="1"/>
      <c r="D360" s="1"/>
      <c r="E360" s="1"/>
      <c r="F360" s="5">
        <f t="shared" si="151"/>
        <v>0</v>
      </c>
      <c r="G360" s="5">
        <f t="shared" si="150"/>
        <v>0</v>
      </c>
    </row>
    <row r="361" spans="1:7" x14ac:dyDescent="0.4">
      <c r="A361" s="1"/>
      <c r="B361" s="1" t="s">
        <v>25</v>
      </c>
      <c r="C361" s="1">
        <v>7.0000000000000007E-2</v>
      </c>
      <c r="D361" s="1"/>
      <c r="E361" s="1"/>
      <c r="F361" s="5"/>
      <c r="G361" s="5">
        <f t="shared" ref="G361" si="152">(G355+G356+G357+G358+G359+G360)*C361</f>
        <v>29032.500000000004</v>
      </c>
    </row>
    <row r="362" spans="1:7" x14ac:dyDescent="0.4">
      <c r="A362" s="2"/>
      <c r="B362" s="7" t="s">
        <v>95</v>
      </c>
      <c r="C362" s="1">
        <f>SUM(C355:C360)</f>
        <v>15</v>
      </c>
      <c r="D362" s="3"/>
      <c r="E362" s="1" t="s">
        <v>8</v>
      </c>
      <c r="F362" s="5"/>
      <c r="G362" s="5">
        <f t="shared" ref="G362" si="153">G355+G356+G357+G358+G359+G360+G361</f>
        <v>443782.5</v>
      </c>
    </row>
    <row r="363" spans="1:7" x14ac:dyDescent="0.4">
      <c r="D363" s="4"/>
      <c r="E363" s="1" t="s">
        <v>9</v>
      </c>
      <c r="F363" s="5"/>
      <c r="G363" s="5">
        <f t="shared" ref="G363" si="154">G362*0.1</f>
        <v>44378.25</v>
      </c>
    </row>
    <row r="364" spans="1:7" x14ac:dyDescent="0.4">
      <c r="D364" s="4"/>
      <c r="E364" s="1" t="s">
        <v>10</v>
      </c>
      <c r="F364" s="5"/>
      <c r="G364" s="5">
        <f t="shared" ref="G364" si="155">G362+G363</f>
        <v>488160.75</v>
      </c>
    </row>
    <row r="366" spans="1:7" x14ac:dyDescent="0.4">
      <c r="A366" s="1" t="s">
        <v>4</v>
      </c>
      <c r="B366" s="1" t="s">
        <v>0</v>
      </c>
      <c r="C366" s="1" t="s">
        <v>1</v>
      </c>
      <c r="D366" s="1" t="s">
        <v>6</v>
      </c>
      <c r="E366" s="1" t="s">
        <v>7</v>
      </c>
      <c r="F366" s="5"/>
      <c r="G366" s="1" t="s">
        <v>3</v>
      </c>
    </row>
    <row r="367" spans="1:7" x14ac:dyDescent="0.4">
      <c r="A367" s="1" t="s">
        <v>70</v>
      </c>
      <c r="B367" s="1" t="s">
        <v>71</v>
      </c>
      <c r="C367" s="1">
        <v>5</v>
      </c>
      <c r="D367" s="1">
        <v>6</v>
      </c>
      <c r="E367" s="1">
        <v>1</v>
      </c>
      <c r="F367" s="5">
        <f t="shared" ref="F367:F369" si="156">3500*D367+4900*E367</f>
        <v>25900</v>
      </c>
      <c r="G367" s="5">
        <f t="shared" ref="G367:G372" si="157">F367*C367</f>
        <v>129500</v>
      </c>
    </row>
    <row r="368" spans="1:7" x14ac:dyDescent="0.4">
      <c r="A368" s="1"/>
      <c r="B368" s="1" t="s">
        <v>85</v>
      </c>
      <c r="C368" s="1">
        <v>9</v>
      </c>
      <c r="D368" s="1">
        <v>7</v>
      </c>
      <c r="E368" s="1">
        <v>0.5</v>
      </c>
      <c r="F368" s="5">
        <f t="shared" si="156"/>
        <v>26950</v>
      </c>
      <c r="G368" s="5">
        <f t="shared" si="157"/>
        <v>242550</v>
      </c>
    </row>
    <row r="369" spans="1:7" x14ac:dyDescent="0.4">
      <c r="A369" s="1"/>
      <c r="B369" s="1"/>
      <c r="C369" s="1"/>
      <c r="D369" s="1"/>
      <c r="E369" s="1"/>
      <c r="F369" s="5">
        <f t="shared" si="156"/>
        <v>0</v>
      </c>
      <c r="G369" s="5">
        <f t="shared" si="157"/>
        <v>0</v>
      </c>
    </row>
    <row r="370" spans="1:7" x14ac:dyDescent="0.4">
      <c r="A370" s="1"/>
      <c r="B370" s="1"/>
      <c r="C370" s="1"/>
      <c r="D370" s="1"/>
      <c r="E370" s="1"/>
      <c r="F370" s="5">
        <f t="shared" ref="F370:F372" si="158">4000*D370+5600*E370</f>
        <v>0</v>
      </c>
      <c r="G370" s="5">
        <f t="shared" si="157"/>
        <v>0</v>
      </c>
    </row>
    <row r="371" spans="1:7" x14ac:dyDescent="0.4">
      <c r="A371" s="1"/>
      <c r="B371" s="1" t="s">
        <v>73</v>
      </c>
      <c r="C371" s="1">
        <v>1</v>
      </c>
      <c r="D371" s="1">
        <v>6</v>
      </c>
      <c r="E371" s="1"/>
      <c r="F371" s="5">
        <f t="shared" si="158"/>
        <v>24000</v>
      </c>
      <c r="G371" s="5">
        <f t="shared" si="157"/>
        <v>24000</v>
      </c>
    </row>
    <row r="372" spans="1:7" x14ac:dyDescent="0.4">
      <c r="A372" s="1"/>
      <c r="B372" s="1" t="s">
        <v>65</v>
      </c>
      <c r="C372" s="1">
        <v>1</v>
      </c>
      <c r="D372" s="1">
        <v>7</v>
      </c>
      <c r="E372" s="1">
        <v>1</v>
      </c>
      <c r="F372" s="5">
        <f t="shared" si="158"/>
        <v>33600</v>
      </c>
      <c r="G372" s="5">
        <f t="shared" si="157"/>
        <v>33600</v>
      </c>
    </row>
    <row r="373" spans="1:7" x14ac:dyDescent="0.4">
      <c r="A373" s="1"/>
      <c r="B373" s="1" t="s">
        <v>25</v>
      </c>
      <c r="C373" s="1">
        <v>0.03</v>
      </c>
      <c r="D373" s="1"/>
      <c r="E373" s="1"/>
      <c r="F373" s="5"/>
      <c r="G373" s="5">
        <f t="shared" ref="G373" si="159">(G367+G368+G369+G370+G371+G372)*C373</f>
        <v>12889.5</v>
      </c>
    </row>
    <row r="374" spans="1:7" x14ac:dyDescent="0.4">
      <c r="A374" s="2"/>
      <c r="B374" s="7" t="s">
        <v>95</v>
      </c>
      <c r="C374" s="1">
        <f>SUM(C367:C372)</f>
        <v>16</v>
      </c>
      <c r="D374" s="3"/>
      <c r="E374" s="1" t="s">
        <v>8</v>
      </c>
      <c r="F374" s="5"/>
      <c r="G374" s="5">
        <f t="shared" ref="G374" si="160">G367+G368+G369+G370+G371+G372+G373</f>
        <v>442539.5</v>
      </c>
    </row>
    <row r="375" spans="1:7" x14ac:dyDescent="0.4">
      <c r="D375" s="4"/>
      <c r="E375" s="1" t="s">
        <v>9</v>
      </c>
      <c r="F375" s="5"/>
      <c r="G375" s="5">
        <f t="shared" ref="G375" si="161">G374*0.1</f>
        <v>44253.950000000004</v>
      </c>
    </row>
    <row r="376" spans="1:7" x14ac:dyDescent="0.4">
      <c r="D376" s="4"/>
      <c r="E376" s="1" t="s">
        <v>10</v>
      </c>
      <c r="F376" s="5"/>
      <c r="G376" s="5">
        <f t="shared" ref="G376" si="162">G374+G375</f>
        <v>486793.45</v>
      </c>
    </row>
    <row r="378" spans="1:7" x14ac:dyDescent="0.4">
      <c r="A378" s="1" t="s">
        <v>4</v>
      </c>
      <c r="B378" s="1" t="s">
        <v>0</v>
      </c>
      <c r="C378" s="1" t="s">
        <v>1</v>
      </c>
      <c r="D378" s="1" t="s">
        <v>6</v>
      </c>
      <c r="E378" s="1" t="s">
        <v>7</v>
      </c>
      <c r="F378" s="5"/>
      <c r="G378" s="1" t="s">
        <v>3</v>
      </c>
    </row>
    <row r="379" spans="1:7" x14ac:dyDescent="0.4">
      <c r="A379" s="1" t="s">
        <v>74</v>
      </c>
      <c r="B379" s="1" t="s">
        <v>76</v>
      </c>
      <c r="C379" s="1">
        <v>11</v>
      </c>
      <c r="D379" s="1">
        <v>7</v>
      </c>
      <c r="E379" s="1"/>
      <c r="F379" s="5">
        <f t="shared" ref="F379:F381" si="163">3500*D379+4900*E379</f>
        <v>24500</v>
      </c>
      <c r="G379" s="5">
        <f t="shared" ref="G379:G384" si="164">F379*C379</f>
        <v>269500</v>
      </c>
    </row>
    <row r="380" spans="1:7" x14ac:dyDescent="0.4">
      <c r="A380" s="1"/>
      <c r="B380" s="1" t="s">
        <v>75</v>
      </c>
      <c r="C380" s="1">
        <v>7</v>
      </c>
      <c r="D380" s="1">
        <v>6</v>
      </c>
      <c r="E380" s="1"/>
      <c r="F380" s="5">
        <f t="shared" si="163"/>
        <v>21000</v>
      </c>
      <c r="G380" s="5">
        <f t="shared" si="164"/>
        <v>147000</v>
      </c>
    </row>
    <row r="381" spans="1:7" x14ac:dyDescent="0.4">
      <c r="A381" s="1"/>
      <c r="B381" s="1"/>
      <c r="C381" s="1"/>
      <c r="D381" s="1"/>
      <c r="E381" s="1"/>
      <c r="F381" s="5">
        <f t="shared" si="163"/>
        <v>0</v>
      </c>
      <c r="G381" s="5">
        <f t="shared" si="164"/>
        <v>0</v>
      </c>
    </row>
    <row r="382" spans="1:7" x14ac:dyDescent="0.4">
      <c r="A382" s="1"/>
      <c r="B382" s="1" t="s">
        <v>31</v>
      </c>
      <c r="C382" s="1">
        <v>1</v>
      </c>
      <c r="D382" s="1">
        <v>7</v>
      </c>
      <c r="E382" s="1"/>
      <c r="F382" s="5">
        <f t="shared" ref="F382:F384" si="165">4000*D382+5600*E382</f>
        <v>28000</v>
      </c>
      <c r="G382" s="5">
        <f t="shared" si="164"/>
        <v>28000</v>
      </c>
    </row>
    <row r="383" spans="1:7" x14ac:dyDescent="0.4">
      <c r="A383" s="1"/>
      <c r="B383" s="1"/>
      <c r="C383" s="1"/>
      <c r="D383" s="1"/>
      <c r="E383" s="1"/>
      <c r="F383" s="5">
        <f t="shared" si="165"/>
        <v>0</v>
      </c>
      <c r="G383" s="5">
        <f t="shared" si="164"/>
        <v>0</v>
      </c>
    </row>
    <row r="384" spans="1:7" x14ac:dyDescent="0.4">
      <c r="A384" s="1"/>
      <c r="B384" s="1"/>
      <c r="C384" s="1"/>
      <c r="D384" s="1"/>
      <c r="E384" s="1"/>
      <c r="F384" s="5">
        <f t="shared" si="165"/>
        <v>0</v>
      </c>
      <c r="G384" s="5">
        <f t="shared" si="164"/>
        <v>0</v>
      </c>
    </row>
    <row r="385" spans="1:7" x14ac:dyDescent="0.4">
      <c r="A385" s="1"/>
      <c r="B385" s="1" t="s">
        <v>25</v>
      </c>
      <c r="C385" s="1">
        <v>0.03</v>
      </c>
      <c r="D385" s="1"/>
      <c r="E385" s="1"/>
      <c r="F385" s="5"/>
      <c r="G385" s="5">
        <f t="shared" ref="G385" si="166">(G379+G380+G381+G382+G383+G384)*C385</f>
        <v>13335</v>
      </c>
    </row>
    <row r="386" spans="1:7" x14ac:dyDescent="0.4">
      <c r="A386" s="2"/>
      <c r="B386" s="7" t="s">
        <v>95</v>
      </c>
      <c r="C386" s="1">
        <f>SUM(C379:C384)</f>
        <v>19</v>
      </c>
      <c r="D386" s="3"/>
      <c r="E386" s="1" t="s">
        <v>8</v>
      </c>
      <c r="F386" s="5"/>
      <c r="G386" s="5">
        <f t="shared" ref="G386" si="167">G379+G380+G381+G382+G383+G384+G385</f>
        <v>457835</v>
      </c>
    </row>
    <row r="387" spans="1:7" x14ac:dyDescent="0.4">
      <c r="D387" s="4"/>
      <c r="E387" s="1" t="s">
        <v>9</v>
      </c>
      <c r="F387" s="5"/>
      <c r="G387" s="5">
        <f t="shared" ref="G387" si="168">G386*0.1</f>
        <v>45783.5</v>
      </c>
    </row>
    <row r="388" spans="1:7" x14ac:dyDescent="0.4">
      <c r="D388" s="4"/>
      <c r="E388" s="1" t="s">
        <v>10</v>
      </c>
      <c r="F388" s="5"/>
      <c r="G388" s="5">
        <f t="shared" ref="G388" si="169">G386+G387</f>
        <v>503618.5</v>
      </c>
    </row>
    <row r="390" spans="1:7" x14ac:dyDescent="0.4">
      <c r="A390" s="1" t="s">
        <v>4</v>
      </c>
      <c r="B390" s="1" t="s">
        <v>0</v>
      </c>
      <c r="C390" s="1" t="s">
        <v>1</v>
      </c>
      <c r="D390" s="1" t="s">
        <v>6</v>
      </c>
      <c r="E390" s="1" t="s">
        <v>7</v>
      </c>
      <c r="F390" s="5"/>
      <c r="G390" s="1" t="s">
        <v>3</v>
      </c>
    </row>
    <row r="391" spans="1:7" x14ac:dyDescent="0.4">
      <c r="A391" s="1" t="s">
        <v>77</v>
      </c>
      <c r="B391" s="1" t="s">
        <v>29</v>
      </c>
      <c r="C391" s="1">
        <v>8</v>
      </c>
      <c r="D391" s="1">
        <v>7</v>
      </c>
      <c r="E391" s="1"/>
      <c r="F391" s="5">
        <f t="shared" ref="F391:F393" si="170">3500*D391+4900*E391</f>
        <v>24500</v>
      </c>
      <c r="G391" s="5">
        <f t="shared" ref="G391:G396" si="171">F391*C391</f>
        <v>196000</v>
      </c>
    </row>
    <row r="392" spans="1:7" x14ac:dyDescent="0.4">
      <c r="A392" s="1"/>
      <c r="B392" s="1"/>
      <c r="C392" s="1"/>
      <c r="D392" s="1"/>
      <c r="E392" s="1"/>
      <c r="F392" s="5">
        <f t="shared" si="170"/>
        <v>0</v>
      </c>
      <c r="G392" s="5">
        <f t="shared" si="171"/>
        <v>0</v>
      </c>
    </row>
    <row r="393" spans="1:7" x14ac:dyDescent="0.4">
      <c r="A393" s="1"/>
      <c r="B393" s="1"/>
      <c r="C393" s="1"/>
      <c r="D393" s="1"/>
      <c r="E393" s="1"/>
      <c r="F393" s="5">
        <f t="shared" si="170"/>
        <v>0</v>
      </c>
      <c r="G393" s="5">
        <f t="shared" si="171"/>
        <v>0</v>
      </c>
    </row>
    <row r="394" spans="1:7" x14ac:dyDescent="0.4">
      <c r="A394" s="1"/>
      <c r="B394" s="1" t="s">
        <v>78</v>
      </c>
      <c r="C394" s="1">
        <v>2</v>
      </c>
      <c r="D394" s="1">
        <v>7</v>
      </c>
      <c r="E394" s="1"/>
      <c r="F394" s="5">
        <f t="shared" ref="F394:F396" si="172">4000*D394+5600*E394</f>
        <v>28000</v>
      </c>
      <c r="G394" s="5">
        <f t="shared" si="171"/>
        <v>56000</v>
      </c>
    </row>
    <row r="395" spans="1:7" x14ac:dyDescent="0.4">
      <c r="A395" s="1"/>
      <c r="B395" s="1"/>
      <c r="C395" s="1"/>
      <c r="D395" s="1"/>
      <c r="E395" s="1"/>
      <c r="F395" s="5">
        <f t="shared" si="172"/>
        <v>0</v>
      </c>
      <c r="G395" s="5">
        <f t="shared" si="171"/>
        <v>0</v>
      </c>
    </row>
    <row r="396" spans="1:7" x14ac:dyDescent="0.4">
      <c r="A396" s="1"/>
      <c r="B396" s="1"/>
      <c r="C396" s="1"/>
      <c r="D396" s="1"/>
      <c r="E396" s="1"/>
      <c r="F396" s="5">
        <f t="shared" si="172"/>
        <v>0</v>
      </c>
      <c r="G396" s="5">
        <f t="shared" si="171"/>
        <v>0</v>
      </c>
    </row>
    <row r="397" spans="1:7" x14ac:dyDescent="0.4">
      <c r="A397" s="1"/>
      <c r="B397" s="1" t="s">
        <v>25</v>
      </c>
      <c r="C397" s="1">
        <v>0.03</v>
      </c>
      <c r="D397" s="1"/>
      <c r="E397" s="1"/>
      <c r="F397" s="5"/>
      <c r="G397" s="5">
        <f t="shared" ref="G397" si="173">(G391+G392+G393+G394+G395+G396)*C397</f>
        <v>7560</v>
      </c>
    </row>
    <row r="398" spans="1:7" x14ac:dyDescent="0.4">
      <c r="A398" s="2"/>
      <c r="B398" s="7" t="s">
        <v>95</v>
      </c>
      <c r="C398" s="1">
        <f>SUM(C391:C396)</f>
        <v>10</v>
      </c>
      <c r="D398" s="3"/>
      <c r="E398" s="1" t="s">
        <v>8</v>
      </c>
      <c r="F398" s="5"/>
      <c r="G398" s="5">
        <f t="shared" ref="G398" si="174">G391+G392+G393+G394+G395+G396+G397</f>
        <v>259560</v>
      </c>
    </row>
    <row r="399" spans="1:7" x14ac:dyDescent="0.4">
      <c r="D399" s="4"/>
      <c r="E399" s="1" t="s">
        <v>9</v>
      </c>
      <c r="F399" s="5"/>
      <c r="G399" s="5">
        <f t="shared" ref="G399" si="175">G398*0.1</f>
        <v>25956</v>
      </c>
    </row>
    <row r="400" spans="1:7" x14ac:dyDescent="0.4">
      <c r="D400" s="4"/>
      <c r="E400" s="1" t="s">
        <v>10</v>
      </c>
      <c r="F400" s="5"/>
      <c r="G400" s="5">
        <f t="shared" ref="G400" si="176">G398+G399</f>
        <v>285516</v>
      </c>
    </row>
    <row r="402" spans="1:7" x14ac:dyDescent="0.4">
      <c r="A402" s="1" t="s">
        <v>4</v>
      </c>
      <c r="B402" s="1" t="s">
        <v>0</v>
      </c>
      <c r="C402" s="1" t="s">
        <v>1</v>
      </c>
      <c r="D402" s="1" t="s">
        <v>6</v>
      </c>
      <c r="E402" s="1" t="s">
        <v>7</v>
      </c>
      <c r="F402" s="5"/>
      <c r="G402" s="1" t="s">
        <v>3</v>
      </c>
    </row>
    <row r="403" spans="1:7" x14ac:dyDescent="0.4">
      <c r="A403" s="1" t="s">
        <v>79</v>
      </c>
      <c r="B403" s="1" t="s">
        <v>13</v>
      </c>
      <c r="C403" s="1">
        <v>30</v>
      </c>
      <c r="D403" s="1">
        <v>7</v>
      </c>
      <c r="E403" s="1">
        <v>2</v>
      </c>
      <c r="F403" s="5">
        <f t="shared" ref="F403:F405" si="177">3500*D403+4900*E403</f>
        <v>34300</v>
      </c>
      <c r="G403" s="5">
        <f t="shared" ref="G403:G408" si="178">F403*C403</f>
        <v>1029000</v>
      </c>
    </row>
    <row r="404" spans="1:7" x14ac:dyDescent="0.4">
      <c r="A404" s="1"/>
      <c r="B404" s="1" t="s">
        <v>57</v>
      </c>
      <c r="C404" s="1">
        <v>3</v>
      </c>
      <c r="D404" s="1">
        <v>6</v>
      </c>
      <c r="E404" s="1">
        <v>2</v>
      </c>
      <c r="F404" s="5">
        <f t="shared" si="177"/>
        <v>30800</v>
      </c>
      <c r="G404" s="5">
        <f t="shared" si="178"/>
        <v>92400</v>
      </c>
    </row>
    <row r="405" spans="1:7" x14ac:dyDescent="0.4">
      <c r="A405" s="1"/>
      <c r="B405" s="1"/>
      <c r="C405" s="1"/>
      <c r="D405" s="1"/>
      <c r="E405" s="1"/>
      <c r="F405" s="5">
        <f t="shared" si="177"/>
        <v>0</v>
      </c>
      <c r="G405" s="5">
        <f t="shared" si="178"/>
        <v>0</v>
      </c>
    </row>
    <row r="406" spans="1:7" x14ac:dyDescent="0.4">
      <c r="A406" s="1"/>
      <c r="B406" s="1" t="s">
        <v>80</v>
      </c>
      <c r="C406" s="1">
        <v>1</v>
      </c>
      <c r="D406" s="1">
        <v>6</v>
      </c>
      <c r="E406" s="1">
        <v>2</v>
      </c>
      <c r="F406" s="5">
        <f t="shared" ref="F406:F408" si="179">4000*D406+5600*E406</f>
        <v>35200</v>
      </c>
      <c r="G406" s="5">
        <f t="shared" si="178"/>
        <v>35200</v>
      </c>
    </row>
    <row r="407" spans="1:7" x14ac:dyDescent="0.4">
      <c r="A407" s="1"/>
      <c r="B407" s="1" t="s">
        <v>17</v>
      </c>
      <c r="C407" s="1">
        <v>4</v>
      </c>
      <c r="D407" s="1">
        <v>7</v>
      </c>
      <c r="E407" s="1">
        <v>2</v>
      </c>
      <c r="F407" s="5">
        <f t="shared" si="179"/>
        <v>39200</v>
      </c>
      <c r="G407" s="5">
        <f t="shared" si="178"/>
        <v>156800</v>
      </c>
    </row>
    <row r="408" spans="1:7" x14ac:dyDescent="0.4">
      <c r="A408" s="1"/>
      <c r="B408" s="1"/>
      <c r="C408" s="1"/>
      <c r="D408" s="1"/>
      <c r="E408" s="1"/>
      <c r="F408" s="5">
        <f t="shared" si="179"/>
        <v>0</v>
      </c>
      <c r="G408" s="5">
        <f t="shared" si="178"/>
        <v>0</v>
      </c>
    </row>
    <row r="409" spans="1:7" x14ac:dyDescent="0.4">
      <c r="A409" s="1"/>
      <c r="B409" s="1" t="s">
        <v>25</v>
      </c>
      <c r="C409" s="1">
        <v>7.0000000000000007E-2</v>
      </c>
      <c r="D409" s="1"/>
      <c r="E409" s="1"/>
      <c r="F409" s="5"/>
      <c r="G409" s="5">
        <f t="shared" ref="G409" si="180">(G403+G404+G405+G406+G407+G408)*C409</f>
        <v>91938.000000000015</v>
      </c>
    </row>
    <row r="410" spans="1:7" x14ac:dyDescent="0.4">
      <c r="A410" s="2"/>
      <c r="B410" s="7" t="s">
        <v>95</v>
      </c>
      <c r="C410" s="1">
        <f>SUM(C403:C408)</f>
        <v>38</v>
      </c>
      <c r="D410" s="3"/>
      <c r="E410" s="1" t="s">
        <v>8</v>
      </c>
      <c r="F410" s="5"/>
      <c r="G410" s="5">
        <f t="shared" ref="G410" si="181">G403+G404+G405+G406+G407+G408+G409</f>
        <v>1405338</v>
      </c>
    </row>
    <row r="411" spans="1:7" x14ac:dyDescent="0.4">
      <c r="D411" s="4"/>
      <c r="E411" s="1" t="s">
        <v>9</v>
      </c>
      <c r="F411" s="5"/>
      <c r="G411" s="5">
        <f t="shared" ref="G411" si="182">G410*0.1</f>
        <v>140533.80000000002</v>
      </c>
    </row>
    <row r="412" spans="1:7" x14ac:dyDescent="0.4">
      <c r="D412" s="4"/>
      <c r="E412" s="1" t="s">
        <v>10</v>
      </c>
      <c r="F412" s="5"/>
      <c r="G412" s="5">
        <f t="shared" ref="G412" si="183">G410+G411</f>
        <v>1545871.8</v>
      </c>
    </row>
    <row r="414" spans="1:7" x14ac:dyDescent="0.4">
      <c r="A414" s="1" t="s">
        <v>4</v>
      </c>
      <c r="B414" s="1" t="s">
        <v>0</v>
      </c>
      <c r="C414" s="1" t="s">
        <v>1</v>
      </c>
      <c r="D414" s="1" t="s">
        <v>6</v>
      </c>
      <c r="E414" s="1" t="s">
        <v>7</v>
      </c>
      <c r="F414" s="5"/>
      <c r="G414" s="1" t="s">
        <v>3</v>
      </c>
    </row>
    <row r="415" spans="1:7" x14ac:dyDescent="0.4">
      <c r="A415" s="1" t="s">
        <v>81</v>
      </c>
      <c r="B415" s="1" t="s">
        <v>71</v>
      </c>
      <c r="C415" s="1">
        <v>1</v>
      </c>
      <c r="D415" s="1">
        <v>6</v>
      </c>
      <c r="E415" s="1">
        <v>1</v>
      </c>
      <c r="F415" s="5">
        <f t="shared" ref="F415:F417" si="184">3500*D415+4900*E415</f>
        <v>25900</v>
      </c>
      <c r="G415" s="5">
        <f t="shared" ref="G415:G420" si="185">F415*C415</f>
        <v>25900</v>
      </c>
    </row>
    <row r="416" spans="1:7" x14ac:dyDescent="0.4">
      <c r="A416" s="1"/>
      <c r="B416" s="1" t="s">
        <v>82</v>
      </c>
      <c r="C416" s="1">
        <v>2</v>
      </c>
      <c r="D416" s="1">
        <v>10</v>
      </c>
      <c r="E416" s="1"/>
      <c r="F416" s="5">
        <f t="shared" si="184"/>
        <v>35000</v>
      </c>
      <c r="G416" s="5">
        <f t="shared" si="185"/>
        <v>70000</v>
      </c>
    </row>
    <row r="417" spans="1:7" x14ac:dyDescent="0.4">
      <c r="A417" s="1"/>
      <c r="B417" s="1" t="s">
        <v>83</v>
      </c>
      <c r="C417" s="1">
        <v>11</v>
      </c>
      <c r="D417" s="1">
        <v>6</v>
      </c>
      <c r="E417" s="1"/>
      <c r="F417" s="5">
        <f t="shared" si="184"/>
        <v>21000</v>
      </c>
      <c r="G417" s="5">
        <f t="shared" si="185"/>
        <v>231000</v>
      </c>
    </row>
    <row r="418" spans="1:7" x14ac:dyDescent="0.4">
      <c r="A418" s="1"/>
      <c r="B418" s="1" t="s">
        <v>72</v>
      </c>
      <c r="C418" s="1">
        <v>1</v>
      </c>
      <c r="D418" s="1">
        <v>6</v>
      </c>
      <c r="E418" s="1">
        <v>1</v>
      </c>
      <c r="F418" s="5">
        <f t="shared" ref="F418:F420" si="186">4000*D418+5600*E418</f>
        <v>29600</v>
      </c>
      <c r="G418" s="5">
        <f t="shared" si="185"/>
        <v>29600</v>
      </c>
    </row>
    <row r="419" spans="1:7" x14ac:dyDescent="0.4">
      <c r="A419" s="1"/>
      <c r="B419" s="1" t="s">
        <v>84</v>
      </c>
      <c r="C419" s="1">
        <v>1</v>
      </c>
      <c r="D419" s="1">
        <v>10</v>
      </c>
      <c r="E419" s="1"/>
      <c r="F419" s="5">
        <f t="shared" si="186"/>
        <v>40000</v>
      </c>
      <c r="G419" s="5">
        <f t="shared" si="185"/>
        <v>40000</v>
      </c>
    </row>
    <row r="420" spans="1:7" x14ac:dyDescent="0.4">
      <c r="A420" s="1"/>
      <c r="B420" s="1" t="s">
        <v>73</v>
      </c>
      <c r="C420" s="1">
        <v>1</v>
      </c>
      <c r="D420" s="1">
        <v>6</v>
      </c>
      <c r="E420" s="1"/>
      <c r="F420" s="5">
        <f t="shared" si="186"/>
        <v>24000</v>
      </c>
      <c r="G420" s="5">
        <f t="shared" si="185"/>
        <v>24000</v>
      </c>
    </row>
    <row r="421" spans="1:7" x14ac:dyDescent="0.4">
      <c r="A421" s="1"/>
      <c r="B421" s="1" t="s">
        <v>25</v>
      </c>
      <c r="C421" s="1">
        <v>0.03</v>
      </c>
      <c r="D421" s="1"/>
      <c r="E421" s="1"/>
      <c r="F421" s="5"/>
      <c r="G421" s="5">
        <f t="shared" ref="G421" si="187">(G415+G416+G417+G418+G419+G420)*C421</f>
        <v>12615</v>
      </c>
    </row>
    <row r="422" spans="1:7" x14ac:dyDescent="0.4">
      <c r="A422" s="2"/>
      <c r="B422" s="7" t="s">
        <v>95</v>
      </c>
      <c r="C422" s="1">
        <f>SUM(C415:C420)</f>
        <v>17</v>
      </c>
      <c r="D422" s="3"/>
      <c r="E422" s="1" t="s">
        <v>8</v>
      </c>
      <c r="F422" s="5"/>
      <c r="G422" s="5">
        <f t="shared" ref="G422" si="188">G415+G416+G417+G418+G419+G420+G421</f>
        <v>433115</v>
      </c>
    </row>
    <row r="423" spans="1:7" x14ac:dyDescent="0.4">
      <c r="D423" s="4"/>
      <c r="E423" s="1" t="s">
        <v>9</v>
      </c>
      <c r="F423" s="5"/>
      <c r="G423" s="5">
        <f t="shared" ref="G423" si="189">G422*0.1</f>
        <v>43311.5</v>
      </c>
    </row>
    <row r="424" spans="1:7" x14ac:dyDescent="0.4">
      <c r="D424" s="4"/>
      <c r="E424" s="1" t="s">
        <v>10</v>
      </c>
      <c r="F424" s="5"/>
      <c r="G424" s="5">
        <f t="shared" ref="G424" si="190">G422+G423</f>
        <v>476426.5</v>
      </c>
    </row>
    <row r="426" spans="1:7" x14ac:dyDescent="0.4">
      <c r="A426" s="1" t="s">
        <v>4</v>
      </c>
      <c r="B426" s="1" t="s">
        <v>0</v>
      </c>
      <c r="C426" s="1" t="s">
        <v>1</v>
      </c>
      <c r="D426" s="1" t="s">
        <v>6</v>
      </c>
      <c r="E426" s="1" t="s">
        <v>7</v>
      </c>
      <c r="F426" s="5"/>
      <c r="G426" s="1" t="s">
        <v>3</v>
      </c>
    </row>
    <row r="427" spans="1:7" x14ac:dyDescent="0.4">
      <c r="A427" s="1" t="s">
        <v>86</v>
      </c>
      <c r="B427" s="1" t="s">
        <v>82</v>
      </c>
      <c r="C427" s="1">
        <v>1</v>
      </c>
      <c r="D427" s="1">
        <v>10</v>
      </c>
      <c r="E427" s="1"/>
      <c r="F427" s="5">
        <f t="shared" ref="F427:F429" si="191">3500*D427+4900*E427</f>
        <v>35000</v>
      </c>
      <c r="G427" s="5">
        <f t="shared" ref="G427:G432" si="192">F427*C427</f>
        <v>35000</v>
      </c>
    </row>
    <row r="428" spans="1:7" x14ac:dyDescent="0.4">
      <c r="A428" s="1"/>
      <c r="B428" s="1" t="s">
        <v>83</v>
      </c>
      <c r="C428" s="1">
        <v>9</v>
      </c>
      <c r="D428" s="1">
        <v>6</v>
      </c>
      <c r="E428" s="1"/>
      <c r="F428" s="5">
        <f t="shared" si="191"/>
        <v>21000</v>
      </c>
      <c r="G428" s="5">
        <f t="shared" si="192"/>
        <v>189000</v>
      </c>
    </row>
    <row r="429" spans="1:7" x14ac:dyDescent="0.4">
      <c r="A429" s="1"/>
      <c r="B429" s="1" t="s">
        <v>71</v>
      </c>
      <c r="C429" s="1">
        <v>3</v>
      </c>
      <c r="D429" s="1">
        <v>6</v>
      </c>
      <c r="E429" s="1">
        <v>1</v>
      </c>
      <c r="F429" s="5">
        <f t="shared" si="191"/>
        <v>25900</v>
      </c>
      <c r="G429" s="5">
        <f t="shared" si="192"/>
        <v>77700</v>
      </c>
    </row>
    <row r="430" spans="1:7" x14ac:dyDescent="0.4">
      <c r="A430" s="1"/>
      <c r="B430" s="1" t="s">
        <v>73</v>
      </c>
      <c r="C430" s="1">
        <v>3</v>
      </c>
      <c r="D430" s="1">
        <v>6</v>
      </c>
      <c r="E430" s="1"/>
      <c r="F430" s="5">
        <f t="shared" ref="F430:F432" si="193">4000*D430+5600*E430</f>
        <v>24000</v>
      </c>
      <c r="G430" s="5">
        <f t="shared" si="192"/>
        <v>72000</v>
      </c>
    </row>
    <row r="431" spans="1:7" x14ac:dyDescent="0.4">
      <c r="A431" s="1"/>
      <c r="B431" s="1"/>
      <c r="C431" s="1"/>
      <c r="D431" s="1"/>
      <c r="E431" s="1"/>
      <c r="F431" s="5">
        <f t="shared" si="193"/>
        <v>0</v>
      </c>
      <c r="G431" s="5">
        <f t="shared" si="192"/>
        <v>0</v>
      </c>
    </row>
    <row r="432" spans="1:7" x14ac:dyDescent="0.4">
      <c r="A432" s="1"/>
      <c r="B432" s="1"/>
      <c r="C432" s="1"/>
      <c r="D432" s="1"/>
      <c r="E432" s="1"/>
      <c r="F432" s="5">
        <f t="shared" si="193"/>
        <v>0</v>
      </c>
      <c r="G432" s="5">
        <f t="shared" si="192"/>
        <v>0</v>
      </c>
    </row>
    <row r="433" spans="1:7" x14ac:dyDescent="0.4">
      <c r="A433" s="1"/>
      <c r="B433" s="1" t="s">
        <v>25</v>
      </c>
      <c r="C433" s="1">
        <v>0.04</v>
      </c>
      <c r="D433" s="1"/>
      <c r="E433" s="1"/>
      <c r="F433" s="5"/>
      <c r="G433" s="5">
        <f t="shared" ref="G433" si="194">(G427+G428+G429+G430+G431+G432)*C433</f>
        <v>14948</v>
      </c>
    </row>
    <row r="434" spans="1:7" x14ac:dyDescent="0.4">
      <c r="A434" s="2"/>
      <c r="B434" s="7" t="s">
        <v>95</v>
      </c>
      <c r="C434" s="1">
        <f>SUM(C427:C432)</f>
        <v>16</v>
      </c>
      <c r="D434" s="3"/>
      <c r="E434" s="1" t="s">
        <v>8</v>
      </c>
      <c r="F434" s="5"/>
      <c r="G434" s="5">
        <f t="shared" ref="G434" si="195">G427+G428+G429+G430+G431+G432+G433</f>
        <v>388648</v>
      </c>
    </row>
    <row r="435" spans="1:7" x14ac:dyDescent="0.4">
      <c r="D435" s="4"/>
      <c r="E435" s="1" t="s">
        <v>9</v>
      </c>
      <c r="F435" s="5"/>
      <c r="G435" s="5">
        <f t="shared" ref="G435" si="196">G434*0.1</f>
        <v>38864.800000000003</v>
      </c>
    </row>
    <row r="436" spans="1:7" x14ac:dyDescent="0.4">
      <c r="D436" s="4"/>
      <c r="E436" s="1" t="s">
        <v>10</v>
      </c>
      <c r="F436" s="5"/>
      <c r="G436" s="5">
        <f t="shared" ref="G436" si="197">G434+G435</f>
        <v>427512.8</v>
      </c>
    </row>
    <row r="438" spans="1:7" x14ac:dyDescent="0.4">
      <c r="A438" s="1" t="s">
        <v>4</v>
      </c>
      <c r="B438" s="1" t="s">
        <v>0</v>
      </c>
      <c r="C438" s="1" t="s">
        <v>1</v>
      </c>
      <c r="D438" s="1" t="s">
        <v>6</v>
      </c>
      <c r="E438" s="1" t="s">
        <v>7</v>
      </c>
      <c r="F438" s="5"/>
      <c r="G438" s="1" t="s">
        <v>3</v>
      </c>
    </row>
    <row r="439" spans="1:7" x14ac:dyDescent="0.4">
      <c r="A439" s="1" t="s">
        <v>100</v>
      </c>
      <c r="B439" s="1" t="s">
        <v>83</v>
      </c>
      <c r="C439" s="1">
        <v>4</v>
      </c>
      <c r="D439" s="1">
        <v>6</v>
      </c>
      <c r="E439" s="1"/>
      <c r="F439" s="5">
        <f t="shared" ref="F439:F441" si="198">3500*D439+4900*E439</f>
        <v>21000</v>
      </c>
      <c r="G439" s="5">
        <f>F439*C439</f>
        <v>84000</v>
      </c>
    </row>
    <row r="440" spans="1:7" x14ac:dyDescent="0.4">
      <c r="A440" s="1"/>
      <c r="B440" s="1"/>
      <c r="C440" s="1"/>
      <c r="D440" s="1"/>
      <c r="E440" s="1"/>
      <c r="F440" s="5">
        <f t="shared" si="198"/>
        <v>0</v>
      </c>
      <c r="G440" s="5">
        <f t="shared" ref="G440:G444" si="199">F440*C440</f>
        <v>0</v>
      </c>
    </row>
    <row r="441" spans="1:7" x14ac:dyDescent="0.4">
      <c r="A441" s="1"/>
      <c r="B441" s="1"/>
      <c r="C441" s="1"/>
      <c r="D441" s="1"/>
      <c r="E441" s="1"/>
      <c r="F441" s="5">
        <f t="shared" si="198"/>
        <v>0</v>
      </c>
      <c r="G441" s="5">
        <f t="shared" si="199"/>
        <v>0</v>
      </c>
    </row>
    <row r="442" spans="1:7" x14ac:dyDescent="0.4">
      <c r="A442" s="1"/>
      <c r="B442" s="1" t="s">
        <v>87</v>
      </c>
      <c r="C442" s="1">
        <v>1</v>
      </c>
      <c r="D442" s="1">
        <v>6</v>
      </c>
      <c r="E442" s="1"/>
      <c r="F442" s="5">
        <f t="shared" ref="F442:F444" si="200">4000*D442+5600*E442</f>
        <v>24000</v>
      </c>
      <c r="G442" s="5">
        <f t="shared" si="199"/>
        <v>24000</v>
      </c>
    </row>
    <row r="443" spans="1:7" x14ac:dyDescent="0.4">
      <c r="A443" s="1"/>
      <c r="B443" s="1"/>
      <c r="C443" s="1"/>
      <c r="D443" s="1"/>
      <c r="E443" s="1"/>
      <c r="F443" s="5">
        <f t="shared" si="200"/>
        <v>0</v>
      </c>
      <c r="G443" s="5">
        <f t="shared" si="199"/>
        <v>0</v>
      </c>
    </row>
    <row r="444" spans="1:7" x14ac:dyDescent="0.4">
      <c r="A444" s="1"/>
      <c r="B444" s="1"/>
      <c r="C444" s="1"/>
      <c r="D444" s="1"/>
      <c r="E444" s="1"/>
      <c r="F444" s="5">
        <f t="shared" si="200"/>
        <v>0</v>
      </c>
      <c r="G444" s="5">
        <f t="shared" si="199"/>
        <v>0</v>
      </c>
    </row>
    <row r="445" spans="1:7" x14ac:dyDescent="0.4">
      <c r="A445" s="1"/>
      <c r="B445" s="1" t="s">
        <v>25</v>
      </c>
      <c r="C445" s="1">
        <v>0.04</v>
      </c>
      <c r="D445" s="1"/>
      <c r="E445" s="1"/>
      <c r="F445" s="5"/>
      <c r="G445" s="5">
        <f t="shared" ref="G445" si="201">(G439+G440+G441+G442+G443+G444)*C445</f>
        <v>4320</v>
      </c>
    </row>
    <row r="446" spans="1:7" x14ac:dyDescent="0.4">
      <c r="A446" s="2"/>
      <c r="B446" s="7" t="s">
        <v>95</v>
      </c>
      <c r="C446" s="1">
        <f>SUM(C439:C444)</f>
        <v>5</v>
      </c>
      <c r="D446" s="3"/>
      <c r="E446" s="1" t="s">
        <v>8</v>
      </c>
      <c r="F446" s="5"/>
      <c r="G446" s="5">
        <f t="shared" ref="G446" si="202">G439+G440+G441+G442+G443+G444+G445</f>
        <v>112320</v>
      </c>
    </row>
    <row r="447" spans="1:7" x14ac:dyDescent="0.4">
      <c r="D447" s="4"/>
      <c r="E447" s="1" t="s">
        <v>9</v>
      </c>
      <c r="F447" s="5"/>
      <c r="G447" s="5">
        <f t="shared" ref="G447" si="203">G446*0.1</f>
        <v>11232</v>
      </c>
    </row>
    <row r="448" spans="1:7" x14ac:dyDescent="0.4">
      <c r="D448" s="4"/>
      <c r="E448" s="1" t="s">
        <v>10</v>
      </c>
      <c r="F448" s="5"/>
      <c r="G448" s="5">
        <f t="shared" ref="G448" si="204">G446+G447</f>
        <v>123552</v>
      </c>
    </row>
    <row r="450" spans="1:7" x14ac:dyDescent="0.4">
      <c r="A450" s="1" t="s">
        <v>4</v>
      </c>
      <c r="B450" s="1" t="s">
        <v>0</v>
      </c>
      <c r="C450" s="1" t="s">
        <v>1</v>
      </c>
      <c r="D450" s="1" t="s">
        <v>6</v>
      </c>
      <c r="E450" s="1" t="s">
        <v>7</v>
      </c>
      <c r="F450" s="5"/>
      <c r="G450" s="1" t="s">
        <v>3</v>
      </c>
    </row>
    <row r="451" spans="1:7" x14ac:dyDescent="0.4">
      <c r="A451" s="1" t="s">
        <v>88</v>
      </c>
      <c r="B451" s="1" t="s">
        <v>71</v>
      </c>
      <c r="C451" s="1">
        <v>9</v>
      </c>
      <c r="D451" s="1">
        <v>6</v>
      </c>
      <c r="E451" s="1">
        <v>1</v>
      </c>
      <c r="F451" s="5">
        <f t="shared" ref="F451:F453" si="205">3500*D451+4900*E451</f>
        <v>25900</v>
      </c>
      <c r="G451" s="5">
        <f t="shared" ref="G451:G456" si="206">F451*C451</f>
        <v>233100</v>
      </c>
    </row>
    <row r="452" spans="1:7" x14ac:dyDescent="0.4">
      <c r="A452" s="1"/>
      <c r="B452" s="1"/>
      <c r="C452" s="1"/>
      <c r="D452" s="1"/>
      <c r="E452" s="1"/>
      <c r="F452" s="5">
        <f t="shared" si="205"/>
        <v>0</v>
      </c>
      <c r="G452" s="5">
        <f t="shared" si="206"/>
        <v>0</v>
      </c>
    </row>
    <row r="453" spans="1:7" x14ac:dyDescent="0.4">
      <c r="A453" s="1"/>
      <c r="B453" s="1"/>
      <c r="C453" s="1"/>
      <c r="D453" s="1"/>
      <c r="E453" s="1"/>
      <c r="F453" s="5">
        <f t="shared" si="205"/>
        <v>0</v>
      </c>
      <c r="G453" s="5">
        <f t="shared" si="206"/>
        <v>0</v>
      </c>
    </row>
    <row r="454" spans="1:7" x14ac:dyDescent="0.4">
      <c r="A454" s="1"/>
      <c r="B454" s="1"/>
      <c r="C454" s="1"/>
      <c r="D454" s="1"/>
      <c r="E454" s="1"/>
      <c r="F454" s="5"/>
      <c r="G454" s="5">
        <f t="shared" si="206"/>
        <v>0</v>
      </c>
    </row>
    <row r="455" spans="1:7" x14ac:dyDescent="0.4">
      <c r="A455" s="1"/>
      <c r="B455" s="1" t="s">
        <v>73</v>
      </c>
      <c r="C455" s="1">
        <v>1</v>
      </c>
      <c r="D455" s="1">
        <v>6</v>
      </c>
      <c r="E455" s="1"/>
      <c r="F455" s="5">
        <f t="shared" ref="F455:F456" si="207">4000*D455+5600*E455</f>
        <v>24000</v>
      </c>
      <c r="G455" s="5">
        <f t="shared" si="206"/>
        <v>24000</v>
      </c>
    </row>
    <row r="456" spans="1:7" x14ac:dyDescent="0.4">
      <c r="A456" s="1"/>
      <c r="B456" s="1"/>
      <c r="C456" s="1"/>
      <c r="D456" s="1"/>
      <c r="E456" s="1"/>
      <c r="F456" s="5">
        <f t="shared" si="207"/>
        <v>0</v>
      </c>
      <c r="G456" s="5">
        <f t="shared" si="206"/>
        <v>0</v>
      </c>
    </row>
    <row r="457" spans="1:7" x14ac:dyDescent="0.4">
      <c r="A457" s="1"/>
      <c r="B457" s="1" t="s">
        <v>25</v>
      </c>
      <c r="C457" s="1">
        <v>0.03</v>
      </c>
      <c r="D457" s="1"/>
      <c r="E457" s="1"/>
      <c r="F457" s="5"/>
      <c r="G457" s="5">
        <f t="shared" ref="G457" si="208">(G451+G452+G453+G454+G455+G456)*C457</f>
        <v>7713</v>
      </c>
    </row>
    <row r="458" spans="1:7" x14ac:dyDescent="0.4">
      <c r="A458" s="2"/>
      <c r="B458" s="7" t="s">
        <v>95</v>
      </c>
      <c r="C458" s="1">
        <f>SUM(C451:C456)</f>
        <v>10</v>
      </c>
      <c r="D458" s="3"/>
      <c r="E458" s="1" t="s">
        <v>8</v>
      </c>
      <c r="F458" s="5"/>
      <c r="G458" s="5">
        <f t="shared" ref="G458" si="209">G451+G452+G453+G454+G455+G456+G457</f>
        <v>264813</v>
      </c>
    </row>
    <row r="459" spans="1:7" x14ac:dyDescent="0.4">
      <c r="D459" s="4"/>
      <c r="E459" s="1" t="s">
        <v>9</v>
      </c>
      <c r="F459" s="5"/>
      <c r="G459" s="5">
        <f t="shared" ref="G459" si="210">G458*0.1</f>
        <v>26481.300000000003</v>
      </c>
    </row>
    <row r="460" spans="1:7" x14ac:dyDescent="0.4">
      <c r="D460" s="4"/>
      <c r="E460" s="1" t="s">
        <v>10</v>
      </c>
      <c r="F460" s="5"/>
      <c r="G460" s="5">
        <f t="shared" ref="G460" si="211">G458+G459</f>
        <v>291294.3</v>
      </c>
    </row>
    <row r="462" spans="1:7" x14ac:dyDescent="0.4">
      <c r="A462" s="1" t="s">
        <v>4</v>
      </c>
      <c r="B462" s="1" t="s">
        <v>0</v>
      </c>
      <c r="C462" s="1" t="s">
        <v>1</v>
      </c>
      <c r="D462" s="1" t="s">
        <v>6</v>
      </c>
      <c r="E462" s="1" t="s">
        <v>7</v>
      </c>
      <c r="F462" s="5"/>
      <c r="G462" s="1" t="s">
        <v>3</v>
      </c>
    </row>
    <row r="463" spans="1:7" x14ac:dyDescent="0.4">
      <c r="A463" s="1" t="s">
        <v>89</v>
      </c>
      <c r="B463" s="1" t="s">
        <v>83</v>
      </c>
      <c r="C463" s="1">
        <v>3</v>
      </c>
      <c r="D463" s="1">
        <v>6</v>
      </c>
      <c r="E463" s="1"/>
      <c r="F463" s="5">
        <f t="shared" ref="F463:F465" si="212">3500*D463+4900*E463</f>
        <v>21000</v>
      </c>
      <c r="G463" s="5">
        <f t="shared" ref="G463:G468" si="213">F463*C463</f>
        <v>63000</v>
      </c>
    </row>
    <row r="464" spans="1:7" x14ac:dyDescent="0.4">
      <c r="A464" s="1"/>
      <c r="B464" s="1" t="s">
        <v>82</v>
      </c>
      <c r="C464" s="1">
        <v>1</v>
      </c>
      <c r="D464" s="1">
        <v>10</v>
      </c>
      <c r="E464" s="1"/>
      <c r="F464" s="5">
        <f t="shared" si="212"/>
        <v>35000</v>
      </c>
      <c r="G464" s="5">
        <f t="shared" si="213"/>
        <v>35000</v>
      </c>
    </row>
    <row r="465" spans="1:7" x14ac:dyDescent="0.4">
      <c r="A465" s="1"/>
      <c r="B465" s="1"/>
      <c r="C465" s="1"/>
      <c r="D465" s="1"/>
      <c r="E465" s="1"/>
      <c r="F465" s="5">
        <f t="shared" si="212"/>
        <v>0</v>
      </c>
      <c r="G465" s="5">
        <f t="shared" si="213"/>
        <v>0</v>
      </c>
    </row>
    <row r="466" spans="1:7" x14ac:dyDescent="0.4">
      <c r="A466" s="1"/>
      <c r="B466" s="1" t="s">
        <v>84</v>
      </c>
      <c r="C466" s="1">
        <v>1</v>
      </c>
      <c r="D466" s="1">
        <v>10</v>
      </c>
      <c r="E466" s="1"/>
      <c r="F466" s="5">
        <f t="shared" ref="F466:F468" si="214">4000*D466+5600*E466</f>
        <v>40000</v>
      </c>
      <c r="G466" s="5">
        <f t="shared" si="213"/>
        <v>40000</v>
      </c>
    </row>
    <row r="467" spans="1:7" x14ac:dyDescent="0.4">
      <c r="A467" s="1"/>
      <c r="B467" s="1"/>
      <c r="C467" s="1"/>
      <c r="D467" s="1"/>
      <c r="E467" s="1"/>
      <c r="F467" s="5">
        <f t="shared" si="214"/>
        <v>0</v>
      </c>
      <c r="G467" s="5">
        <f t="shared" si="213"/>
        <v>0</v>
      </c>
    </row>
    <row r="468" spans="1:7" x14ac:dyDescent="0.4">
      <c r="A468" s="1"/>
      <c r="B468" s="1"/>
      <c r="C468" s="1"/>
      <c r="D468" s="1"/>
      <c r="E468" s="1"/>
      <c r="F468" s="5">
        <f t="shared" si="214"/>
        <v>0</v>
      </c>
      <c r="G468" s="5">
        <f t="shared" si="213"/>
        <v>0</v>
      </c>
    </row>
    <row r="469" spans="1:7" x14ac:dyDescent="0.4">
      <c r="A469" s="1"/>
      <c r="B469" s="1" t="s">
        <v>25</v>
      </c>
      <c r="C469" s="1">
        <v>0.03</v>
      </c>
      <c r="D469" s="1"/>
      <c r="E469" s="1"/>
      <c r="F469" s="5"/>
      <c r="G469" s="5">
        <f t="shared" ref="G469" si="215">(G463+G464+G465+G466+G467+G468)*C469</f>
        <v>4140</v>
      </c>
    </row>
    <row r="470" spans="1:7" x14ac:dyDescent="0.4">
      <c r="A470" s="2"/>
      <c r="B470" s="7" t="s">
        <v>95</v>
      </c>
      <c r="C470" s="1">
        <f>SUM(C463:C468)</f>
        <v>5</v>
      </c>
      <c r="D470" s="3"/>
      <c r="E470" s="1" t="s">
        <v>8</v>
      </c>
      <c r="F470" s="5"/>
      <c r="G470" s="5">
        <f t="shared" ref="G470" si="216">G463+G464+G465+G466+G467+G468+G469</f>
        <v>142140</v>
      </c>
    </row>
    <row r="471" spans="1:7" x14ac:dyDescent="0.4">
      <c r="D471" s="4"/>
      <c r="E471" s="1" t="s">
        <v>9</v>
      </c>
      <c r="F471" s="5"/>
      <c r="G471" s="5">
        <f t="shared" ref="G471" si="217">G470*0.1</f>
        <v>14214</v>
      </c>
    </row>
    <row r="472" spans="1:7" x14ac:dyDescent="0.4">
      <c r="D472" s="4"/>
      <c r="E472" s="1" t="s">
        <v>10</v>
      </c>
      <c r="F472" s="5"/>
      <c r="G472" s="5">
        <f t="shared" ref="G472" si="218">G470+G471</f>
        <v>156354</v>
      </c>
    </row>
    <row r="474" spans="1:7" x14ac:dyDescent="0.4">
      <c r="A474" s="1" t="s">
        <v>4</v>
      </c>
      <c r="B474" s="1" t="s">
        <v>0</v>
      </c>
      <c r="C474" s="1" t="s">
        <v>1</v>
      </c>
      <c r="D474" s="1" t="s">
        <v>6</v>
      </c>
      <c r="E474" s="1" t="s">
        <v>7</v>
      </c>
      <c r="F474" s="5"/>
      <c r="G474" s="1" t="s">
        <v>3</v>
      </c>
    </row>
    <row r="475" spans="1:7" x14ac:dyDescent="0.4">
      <c r="A475" s="1" t="s">
        <v>90</v>
      </c>
      <c r="B475" s="1" t="s">
        <v>82</v>
      </c>
      <c r="C475" s="1">
        <v>3</v>
      </c>
      <c r="D475" s="1">
        <v>10</v>
      </c>
      <c r="E475" s="1"/>
      <c r="F475" s="5">
        <f t="shared" ref="F475:F477" si="219">3500*D475+4900*E475</f>
        <v>35000</v>
      </c>
      <c r="G475" s="5">
        <f t="shared" ref="G475:G480" si="220">F475*C475</f>
        <v>105000</v>
      </c>
    </row>
    <row r="476" spans="1:7" x14ac:dyDescent="0.4">
      <c r="A476" s="1"/>
      <c r="B476" s="1" t="s">
        <v>91</v>
      </c>
      <c r="C476" s="1">
        <v>5</v>
      </c>
      <c r="D476" s="1">
        <v>5</v>
      </c>
      <c r="E476" s="1"/>
      <c r="F476" s="5">
        <f t="shared" si="219"/>
        <v>17500</v>
      </c>
      <c r="G476" s="5">
        <f t="shared" si="220"/>
        <v>87500</v>
      </c>
    </row>
    <row r="477" spans="1:7" x14ac:dyDescent="0.4">
      <c r="A477" s="1"/>
      <c r="B477" s="1"/>
      <c r="C477" s="1"/>
      <c r="D477" s="1"/>
      <c r="E477" s="1"/>
      <c r="F477" s="5">
        <f t="shared" si="219"/>
        <v>0</v>
      </c>
      <c r="G477" s="5">
        <f t="shared" si="220"/>
        <v>0</v>
      </c>
    </row>
    <row r="478" spans="1:7" x14ac:dyDescent="0.4">
      <c r="A478" s="1"/>
      <c r="B478" s="1" t="s">
        <v>73</v>
      </c>
      <c r="C478" s="1">
        <v>1</v>
      </c>
      <c r="D478" s="1">
        <v>6</v>
      </c>
      <c r="E478" s="1"/>
      <c r="F478" s="5">
        <f t="shared" ref="F478:F480" si="221">4000*D478+5600*E478</f>
        <v>24000</v>
      </c>
      <c r="G478" s="5">
        <f t="shared" si="220"/>
        <v>24000</v>
      </c>
    </row>
    <row r="479" spans="1:7" x14ac:dyDescent="0.4">
      <c r="A479" s="1"/>
      <c r="B479" s="1" t="s">
        <v>94</v>
      </c>
      <c r="C479" s="1">
        <v>1</v>
      </c>
      <c r="D479" s="1">
        <v>5</v>
      </c>
      <c r="E479" s="1"/>
      <c r="F479" s="5">
        <f t="shared" si="221"/>
        <v>20000</v>
      </c>
      <c r="G479" s="5">
        <f t="shared" si="220"/>
        <v>20000</v>
      </c>
    </row>
    <row r="480" spans="1:7" x14ac:dyDescent="0.4">
      <c r="A480" s="1"/>
      <c r="B480" s="1"/>
      <c r="C480" s="1"/>
      <c r="D480" s="1"/>
      <c r="E480" s="1"/>
      <c r="F480" s="5">
        <f t="shared" si="221"/>
        <v>0</v>
      </c>
      <c r="G480" s="5">
        <f t="shared" si="220"/>
        <v>0</v>
      </c>
    </row>
    <row r="481" spans="1:7" x14ac:dyDescent="0.4">
      <c r="A481" s="1"/>
      <c r="B481" s="1" t="s">
        <v>25</v>
      </c>
      <c r="C481" s="1">
        <v>0.04</v>
      </c>
      <c r="D481" s="1"/>
      <c r="E481" s="1"/>
      <c r="F481" s="5"/>
      <c r="G481" s="5">
        <f>(G475+G476+G477+G478+G479+G480)*C481</f>
        <v>9460</v>
      </c>
    </row>
    <row r="482" spans="1:7" x14ac:dyDescent="0.4">
      <c r="A482" s="2"/>
      <c r="B482" s="7" t="s">
        <v>95</v>
      </c>
      <c r="C482" s="1">
        <f>SUM(C475:C480)</f>
        <v>10</v>
      </c>
      <c r="D482" s="3"/>
      <c r="E482" s="1" t="s">
        <v>8</v>
      </c>
      <c r="F482" s="5"/>
      <c r="G482" s="5">
        <f t="shared" ref="G482" si="222">G475+G476+G477+G478+G479+G480+G481</f>
        <v>245960</v>
      </c>
    </row>
    <row r="483" spans="1:7" x14ac:dyDescent="0.4">
      <c r="D483" s="4"/>
      <c r="E483" s="1" t="s">
        <v>9</v>
      </c>
      <c r="F483" s="5"/>
      <c r="G483" s="5">
        <f t="shared" ref="G483" si="223">G482*0.1</f>
        <v>24596</v>
      </c>
    </row>
    <row r="484" spans="1:7" x14ac:dyDescent="0.4">
      <c r="D484" s="4"/>
      <c r="E484" s="1" t="s">
        <v>10</v>
      </c>
      <c r="F484" s="5"/>
      <c r="G484" s="5">
        <f t="shared" ref="G484" si="224">G482+G483</f>
        <v>270556</v>
      </c>
    </row>
    <row r="486" spans="1:7" x14ac:dyDescent="0.4">
      <c r="A486" s="1" t="s">
        <v>4</v>
      </c>
      <c r="B486" s="1" t="s">
        <v>0</v>
      </c>
      <c r="C486" s="1" t="s">
        <v>1</v>
      </c>
      <c r="D486" s="1" t="s">
        <v>6</v>
      </c>
      <c r="E486" s="1" t="s">
        <v>7</v>
      </c>
      <c r="F486" s="5"/>
      <c r="G486" s="1" t="s">
        <v>3</v>
      </c>
    </row>
    <row r="487" spans="1:7" x14ac:dyDescent="0.4">
      <c r="A487" s="1" t="s">
        <v>101</v>
      </c>
      <c r="B487" s="1" t="s">
        <v>91</v>
      </c>
      <c r="C487" s="1">
        <v>3</v>
      </c>
      <c r="D487" s="1">
        <v>5</v>
      </c>
      <c r="E487" s="1"/>
      <c r="F487" s="5">
        <f t="shared" ref="F487:F489" si="225">3500*D487+4900*E487</f>
        <v>17500</v>
      </c>
      <c r="G487" s="5">
        <f t="shared" ref="G487:G492" si="226">F487*C487</f>
        <v>52500</v>
      </c>
    </row>
    <row r="488" spans="1:7" x14ac:dyDescent="0.4">
      <c r="A488" s="1"/>
      <c r="B488" s="1"/>
      <c r="C488" s="1"/>
      <c r="D488" s="1"/>
      <c r="E488" s="1"/>
      <c r="F488" s="5">
        <f t="shared" si="225"/>
        <v>0</v>
      </c>
      <c r="G488" s="5">
        <f t="shared" si="226"/>
        <v>0</v>
      </c>
    </row>
    <row r="489" spans="1:7" x14ac:dyDescent="0.4">
      <c r="A489" s="1"/>
      <c r="B489" s="1"/>
      <c r="C489" s="1"/>
      <c r="D489" s="1"/>
      <c r="E489" s="1"/>
      <c r="F489" s="5">
        <f t="shared" si="225"/>
        <v>0</v>
      </c>
      <c r="G489" s="5">
        <f t="shared" si="226"/>
        <v>0</v>
      </c>
    </row>
    <row r="490" spans="1:7" x14ac:dyDescent="0.4">
      <c r="A490" s="1"/>
      <c r="B490" s="1" t="s">
        <v>217</v>
      </c>
      <c r="C490" s="1">
        <v>2</v>
      </c>
      <c r="D490" s="1">
        <v>5</v>
      </c>
      <c r="E490" s="1"/>
      <c r="F490" s="5">
        <f t="shared" ref="F490" si="227">4000*D490+5600*E490</f>
        <v>20000</v>
      </c>
      <c r="G490" s="5">
        <f t="shared" si="226"/>
        <v>40000</v>
      </c>
    </row>
    <row r="491" spans="1:7" x14ac:dyDescent="0.4">
      <c r="A491" s="1"/>
      <c r="B491" s="1"/>
      <c r="C491" s="1"/>
      <c r="D491" s="1"/>
      <c r="E491" s="1"/>
      <c r="F491" s="5">
        <f t="shared" ref="F491:F492" si="228">4000*D491+5600*E491</f>
        <v>0</v>
      </c>
      <c r="G491" s="5">
        <f t="shared" si="226"/>
        <v>0</v>
      </c>
    </row>
    <row r="492" spans="1:7" x14ac:dyDescent="0.4">
      <c r="A492" s="1"/>
      <c r="B492" s="1"/>
      <c r="C492" s="1"/>
      <c r="D492" s="1"/>
      <c r="E492" s="1"/>
      <c r="F492" s="5">
        <f t="shared" si="228"/>
        <v>0</v>
      </c>
      <c r="G492" s="5">
        <f t="shared" si="226"/>
        <v>0</v>
      </c>
    </row>
    <row r="493" spans="1:7" x14ac:dyDescent="0.4">
      <c r="A493" s="1"/>
      <c r="B493" s="1" t="s">
        <v>25</v>
      </c>
      <c r="C493" s="1">
        <v>0.05</v>
      </c>
      <c r="D493" s="1"/>
      <c r="E493" s="1"/>
      <c r="F493" s="5"/>
      <c r="G493" s="5">
        <f t="shared" ref="G493" si="229">(G487+G488+G489+G490+G491+G492)*C493</f>
        <v>4625</v>
      </c>
    </row>
    <row r="494" spans="1:7" x14ac:dyDescent="0.4">
      <c r="A494" s="2"/>
      <c r="B494" s="7" t="s">
        <v>95</v>
      </c>
      <c r="C494" s="1">
        <f>SUM(C487:C492)</f>
        <v>5</v>
      </c>
      <c r="D494" s="3"/>
      <c r="E494" s="1" t="s">
        <v>8</v>
      </c>
      <c r="F494" s="5"/>
      <c r="G494" s="5">
        <f t="shared" ref="G494" si="230">G487+G488+G489+G490+G491+G492+G493</f>
        <v>97125</v>
      </c>
    </row>
    <row r="495" spans="1:7" x14ac:dyDescent="0.4">
      <c r="D495" s="4"/>
      <c r="E495" s="1" t="s">
        <v>9</v>
      </c>
      <c r="F495" s="5"/>
      <c r="G495" s="5">
        <f t="shared" ref="G495" si="231">G494*0.1</f>
        <v>9712.5</v>
      </c>
    </row>
    <row r="496" spans="1:7" x14ac:dyDescent="0.4">
      <c r="D496" s="4"/>
      <c r="E496" s="1" t="s">
        <v>10</v>
      </c>
      <c r="F496" s="5"/>
      <c r="G496" s="5">
        <f t="shared" ref="G496" si="232">G494+G495</f>
        <v>106837.5</v>
      </c>
    </row>
    <row r="498" spans="1:7" x14ac:dyDescent="0.4">
      <c r="A498" s="1" t="s">
        <v>4</v>
      </c>
      <c r="B498" s="1" t="s">
        <v>0</v>
      </c>
      <c r="C498" s="1" t="s">
        <v>1</v>
      </c>
      <c r="D498" s="1" t="s">
        <v>6</v>
      </c>
      <c r="E498" s="1" t="s">
        <v>7</v>
      </c>
      <c r="F498" s="5"/>
      <c r="G498" s="1" t="s">
        <v>3</v>
      </c>
    </row>
    <row r="499" spans="1:7" x14ac:dyDescent="0.4">
      <c r="A499" s="1" t="s">
        <v>92</v>
      </c>
      <c r="B499" s="1" t="s">
        <v>91</v>
      </c>
      <c r="C499" s="1">
        <v>5</v>
      </c>
      <c r="D499" s="1">
        <v>5</v>
      </c>
      <c r="E499" s="1"/>
      <c r="F499" s="5">
        <f t="shared" ref="F499:F501" si="233">3500*D499+4900*E499</f>
        <v>17500</v>
      </c>
      <c r="G499" s="5">
        <f t="shared" ref="G499:G504" si="234">F499*C499</f>
        <v>87500</v>
      </c>
    </row>
    <row r="500" spans="1:7" x14ac:dyDescent="0.4">
      <c r="A500" s="1"/>
      <c r="B500" s="1"/>
      <c r="C500" s="1"/>
      <c r="D500" s="1"/>
      <c r="E500" s="1"/>
      <c r="F500" s="5">
        <f t="shared" si="233"/>
        <v>0</v>
      </c>
      <c r="G500" s="5">
        <f t="shared" si="234"/>
        <v>0</v>
      </c>
    </row>
    <row r="501" spans="1:7" x14ac:dyDescent="0.4">
      <c r="A501" s="1"/>
      <c r="B501" s="1"/>
      <c r="C501" s="1"/>
      <c r="D501" s="1"/>
      <c r="E501" s="1"/>
      <c r="F501" s="5">
        <f t="shared" si="233"/>
        <v>0</v>
      </c>
      <c r="G501" s="5">
        <f t="shared" si="234"/>
        <v>0</v>
      </c>
    </row>
    <row r="502" spans="1:7" x14ac:dyDescent="0.4">
      <c r="A502" s="1"/>
      <c r="B502" s="1"/>
      <c r="C502" s="1"/>
      <c r="D502" s="1"/>
      <c r="E502" s="1"/>
      <c r="F502" s="5">
        <f t="shared" ref="F502:F504" si="235">4000*D502+5600*E502</f>
        <v>0</v>
      </c>
      <c r="G502" s="5">
        <f t="shared" si="234"/>
        <v>0</v>
      </c>
    </row>
    <row r="503" spans="1:7" x14ac:dyDescent="0.4">
      <c r="A503" s="1"/>
      <c r="B503" s="1"/>
      <c r="C503" s="1"/>
      <c r="D503" s="1"/>
      <c r="E503" s="1"/>
      <c r="F503" s="5">
        <f t="shared" si="235"/>
        <v>0</v>
      </c>
      <c r="G503" s="5">
        <f t="shared" si="234"/>
        <v>0</v>
      </c>
    </row>
    <row r="504" spans="1:7" x14ac:dyDescent="0.4">
      <c r="A504" s="1"/>
      <c r="B504" s="1"/>
      <c r="C504" s="1"/>
      <c r="D504" s="1"/>
      <c r="E504" s="1"/>
      <c r="F504" s="5">
        <f t="shared" si="235"/>
        <v>0</v>
      </c>
      <c r="G504" s="5">
        <f t="shared" si="234"/>
        <v>0</v>
      </c>
    </row>
    <row r="505" spans="1:7" x14ac:dyDescent="0.4">
      <c r="A505" s="1"/>
      <c r="B505" s="1" t="s">
        <v>25</v>
      </c>
      <c r="C505" s="1">
        <v>0.05</v>
      </c>
      <c r="D505" s="1"/>
      <c r="E505" s="1"/>
      <c r="F505" s="5"/>
      <c r="G505" s="5">
        <f t="shared" ref="G505" si="236">(G499+G500+G501+G502+G503+G504)*C505</f>
        <v>4375</v>
      </c>
    </row>
    <row r="506" spans="1:7" x14ac:dyDescent="0.4">
      <c r="A506" s="2"/>
      <c r="B506" s="7" t="s">
        <v>95</v>
      </c>
      <c r="C506" s="1">
        <f>SUM(C499:C504)</f>
        <v>5</v>
      </c>
      <c r="D506" s="3"/>
      <c r="E506" s="1" t="s">
        <v>8</v>
      </c>
      <c r="F506" s="5"/>
      <c r="G506" s="5">
        <f t="shared" ref="G506" si="237">G499+G500+G501+G502+G503+G504+G505</f>
        <v>91875</v>
      </c>
    </row>
    <row r="507" spans="1:7" x14ac:dyDescent="0.4">
      <c r="D507" s="4"/>
      <c r="E507" s="1" t="s">
        <v>9</v>
      </c>
      <c r="F507" s="5"/>
      <c r="G507" s="5">
        <f t="shared" ref="G507" si="238">G506*0.1</f>
        <v>9187.5</v>
      </c>
    </row>
    <row r="508" spans="1:7" x14ac:dyDescent="0.4">
      <c r="D508" s="4"/>
      <c r="E508" s="1" t="s">
        <v>10</v>
      </c>
      <c r="F508" s="5"/>
      <c r="G508" s="5">
        <f t="shared" ref="G508" si="239">G506+G507</f>
        <v>101062.5</v>
      </c>
    </row>
    <row r="510" spans="1:7" x14ac:dyDescent="0.4">
      <c r="A510" s="1" t="s">
        <v>4</v>
      </c>
      <c r="B510" s="1" t="s">
        <v>0</v>
      </c>
      <c r="C510" s="1" t="s">
        <v>1</v>
      </c>
      <c r="D510" s="1" t="s">
        <v>6</v>
      </c>
      <c r="E510" s="1" t="s">
        <v>7</v>
      </c>
      <c r="F510" s="5"/>
      <c r="G510" s="1" t="s">
        <v>3</v>
      </c>
    </row>
    <row r="511" spans="1:7" x14ac:dyDescent="0.4">
      <c r="A511" s="1" t="s">
        <v>93</v>
      </c>
      <c r="B511" s="1" t="s">
        <v>91</v>
      </c>
      <c r="C511" s="1">
        <v>5</v>
      </c>
      <c r="D511" s="1">
        <v>5</v>
      </c>
      <c r="E511" s="1"/>
      <c r="F511" s="5">
        <f t="shared" ref="F511:F513" si="240">3500*D511+4900*E511</f>
        <v>17500</v>
      </c>
      <c r="G511" s="5">
        <f t="shared" ref="G511:G516" si="241">F511*C511</f>
        <v>87500</v>
      </c>
    </row>
    <row r="512" spans="1:7" x14ac:dyDescent="0.4">
      <c r="A512" s="1"/>
      <c r="B512" s="1"/>
      <c r="C512" s="1"/>
      <c r="D512" s="1"/>
      <c r="E512" s="1"/>
      <c r="F512" s="5">
        <f t="shared" si="240"/>
        <v>0</v>
      </c>
      <c r="G512" s="5">
        <f t="shared" si="241"/>
        <v>0</v>
      </c>
    </row>
    <row r="513" spans="1:7" x14ac:dyDescent="0.4">
      <c r="A513" s="1"/>
      <c r="B513" s="1"/>
      <c r="C513" s="1"/>
      <c r="D513" s="1"/>
      <c r="E513" s="1"/>
      <c r="F513" s="5">
        <f t="shared" si="240"/>
        <v>0</v>
      </c>
      <c r="G513" s="5">
        <f t="shared" si="241"/>
        <v>0</v>
      </c>
    </row>
    <row r="514" spans="1:7" x14ac:dyDescent="0.4">
      <c r="A514" s="1"/>
      <c r="B514" s="1" t="s">
        <v>94</v>
      </c>
      <c r="C514" s="1">
        <v>1</v>
      </c>
      <c r="D514" s="1">
        <v>5</v>
      </c>
      <c r="E514" s="1"/>
      <c r="F514" s="5">
        <f t="shared" ref="F514:F516" si="242">4000*D514+5600*E514</f>
        <v>20000</v>
      </c>
      <c r="G514" s="5">
        <f t="shared" si="241"/>
        <v>20000</v>
      </c>
    </row>
    <row r="515" spans="1:7" x14ac:dyDescent="0.4">
      <c r="A515" s="1"/>
      <c r="B515" s="1"/>
      <c r="C515" s="1"/>
      <c r="D515" s="1"/>
      <c r="E515" s="1"/>
      <c r="F515" s="5">
        <f t="shared" si="242"/>
        <v>0</v>
      </c>
      <c r="G515" s="5">
        <f t="shared" si="241"/>
        <v>0</v>
      </c>
    </row>
    <row r="516" spans="1:7" x14ac:dyDescent="0.4">
      <c r="A516" s="1"/>
      <c r="B516" s="1"/>
      <c r="C516" s="1"/>
      <c r="D516" s="1"/>
      <c r="E516" s="1"/>
      <c r="F516" s="5">
        <f t="shared" si="242"/>
        <v>0</v>
      </c>
      <c r="G516" s="5">
        <f t="shared" si="241"/>
        <v>0</v>
      </c>
    </row>
    <row r="517" spans="1:7" x14ac:dyDescent="0.4">
      <c r="A517" s="1"/>
      <c r="B517" s="1" t="s">
        <v>25</v>
      </c>
      <c r="C517" s="1">
        <v>0.05</v>
      </c>
      <c r="D517" s="1"/>
      <c r="E517" s="1"/>
      <c r="F517" s="5"/>
      <c r="G517" s="5">
        <f t="shared" ref="G517" si="243">(G511+G512+G513+G514+G515+G516)*C517</f>
        <v>5375</v>
      </c>
    </row>
    <row r="518" spans="1:7" x14ac:dyDescent="0.4">
      <c r="A518" s="2"/>
      <c r="B518" s="7" t="s">
        <v>95</v>
      </c>
      <c r="C518" s="1">
        <f>SUM(C511:C516)</f>
        <v>6</v>
      </c>
      <c r="D518" s="3"/>
      <c r="E518" s="1" t="s">
        <v>8</v>
      </c>
      <c r="F518" s="5"/>
      <c r="G518" s="5">
        <f t="shared" ref="G518" si="244">G511+G512+G513+G514+G515+G516+G517</f>
        <v>112875</v>
      </c>
    </row>
    <row r="519" spans="1:7" x14ac:dyDescent="0.4">
      <c r="D519" s="4"/>
      <c r="E519" s="1" t="s">
        <v>9</v>
      </c>
      <c r="F519" s="5"/>
      <c r="G519" s="5">
        <f t="shared" ref="G519" si="245">G518*0.1</f>
        <v>11287.5</v>
      </c>
    </row>
    <row r="520" spans="1:7" x14ac:dyDescent="0.4">
      <c r="D520" s="4"/>
      <c r="E520" s="1" t="s">
        <v>10</v>
      </c>
      <c r="F520" s="5"/>
      <c r="G520" s="5">
        <f t="shared" ref="G520" si="246">G518+G519</f>
        <v>124162.5</v>
      </c>
    </row>
    <row r="522" spans="1:7" x14ac:dyDescent="0.4">
      <c r="A522" s="1" t="s">
        <v>4</v>
      </c>
      <c r="B522" s="1" t="s">
        <v>0</v>
      </c>
      <c r="C522" s="1" t="s">
        <v>1</v>
      </c>
      <c r="D522" s="1" t="s">
        <v>6</v>
      </c>
      <c r="E522" s="1" t="s">
        <v>7</v>
      </c>
      <c r="F522" s="5"/>
      <c r="G522" s="1" t="s">
        <v>3</v>
      </c>
    </row>
    <row r="523" spans="1:7" x14ac:dyDescent="0.4">
      <c r="A523" s="1" t="s">
        <v>96</v>
      </c>
      <c r="B523" s="1" t="s">
        <v>97</v>
      </c>
      <c r="C523" s="1">
        <v>4</v>
      </c>
      <c r="D523" s="1">
        <v>7</v>
      </c>
      <c r="E523" s="1">
        <v>1</v>
      </c>
      <c r="F523" s="5">
        <f t="shared" ref="F523:F525" si="247">3500*D523+4900*E523</f>
        <v>29400</v>
      </c>
      <c r="G523" s="5">
        <f t="shared" ref="G523:G528" si="248">F523*C523</f>
        <v>117600</v>
      </c>
    </row>
    <row r="524" spans="1:7" x14ac:dyDescent="0.4">
      <c r="A524" s="1"/>
      <c r="B524" s="1"/>
      <c r="C524" s="1"/>
      <c r="D524" s="1"/>
      <c r="E524" s="1"/>
      <c r="F524" s="5">
        <f t="shared" si="247"/>
        <v>0</v>
      </c>
      <c r="G524" s="5">
        <f t="shared" si="248"/>
        <v>0</v>
      </c>
    </row>
    <row r="525" spans="1:7" x14ac:dyDescent="0.4">
      <c r="A525" s="1"/>
      <c r="B525" s="1"/>
      <c r="C525" s="1"/>
      <c r="D525" s="1"/>
      <c r="E525" s="1"/>
      <c r="F525" s="5">
        <f t="shared" si="247"/>
        <v>0</v>
      </c>
      <c r="G525" s="5">
        <f t="shared" si="248"/>
        <v>0</v>
      </c>
    </row>
    <row r="526" spans="1:7" x14ac:dyDescent="0.4">
      <c r="A526" s="1"/>
      <c r="B526" s="1" t="s">
        <v>65</v>
      </c>
      <c r="C526" s="1">
        <v>1</v>
      </c>
      <c r="D526" s="1">
        <v>7</v>
      </c>
      <c r="E526" s="1">
        <v>1</v>
      </c>
      <c r="F526" s="5">
        <f>4000*D526+5600*E526</f>
        <v>33600</v>
      </c>
      <c r="G526" s="5">
        <f t="shared" si="248"/>
        <v>33600</v>
      </c>
    </row>
    <row r="527" spans="1:7" x14ac:dyDescent="0.4">
      <c r="A527" s="1"/>
      <c r="B527" s="1"/>
      <c r="C527" s="1"/>
      <c r="D527" s="1"/>
      <c r="E527" s="1"/>
      <c r="F527" s="5">
        <f t="shared" ref="F527:F528" si="249">4000*D527+5600*E527</f>
        <v>0</v>
      </c>
      <c r="G527" s="5">
        <f t="shared" si="248"/>
        <v>0</v>
      </c>
    </row>
    <row r="528" spans="1:7" x14ac:dyDescent="0.4">
      <c r="A528" s="1"/>
      <c r="B528" s="1"/>
      <c r="C528" s="1"/>
      <c r="D528" s="1"/>
      <c r="E528" s="1"/>
      <c r="F528" s="5">
        <f t="shared" si="249"/>
        <v>0</v>
      </c>
      <c r="G528" s="5">
        <f t="shared" si="248"/>
        <v>0</v>
      </c>
    </row>
    <row r="529" spans="1:7" x14ac:dyDescent="0.4">
      <c r="A529" s="1"/>
      <c r="B529" s="1" t="s">
        <v>25</v>
      </c>
      <c r="C529" s="1">
        <v>0.03</v>
      </c>
      <c r="D529" s="1"/>
      <c r="E529" s="1"/>
      <c r="F529" s="5"/>
      <c r="G529" s="5">
        <f t="shared" ref="G529" si="250">(G523+G524+G525+G526+G527+G528)*C529</f>
        <v>4536</v>
      </c>
    </row>
    <row r="530" spans="1:7" x14ac:dyDescent="0.4">
      <c r="A530" s="2"/>
      <c r="B530" s="7" t="s">
        <v>95</v>
      </c>
      <c r="C530" s="1">
        <f>SUM(C523:C528)</f>
        <v>5</v>
      </c>
      <c r="D530" s="3"/>
      <c r="E530" s="1" t="s">
        <v>8</v>
      </c>
      <c r="F530" s="5"/>
      <c r="G530" s="5">
        <f t="shared" ref="G530" si="251">G523+G524+G525+G526+G527+G528+G529</f>
        <v>155736</v>
      </c>
    </row>
    <row r="531" spans="1:7" x14ac:dyDescent="0.4">
      <c r="D531" s="4"/>
      <c r="E531" s="1" t="s">
        <v>9</v>
      </c>
      <c r="F531" s="5"/>
      <c r="G531" s="5">
        <f t="shared" ref="G531" si="252">G530*0.1</f>
        <v>15573.6</v>
      </c>
    </row>
    <row r="532" spans="1:7" x14ac:dyDescent="0.4">
      <c r="D532" s="4"/>
      <c r="E532" s="1" t="s">
        <v>10</v>
      </c>
      <c r="F532" s="5"/>
      <c r="G532" s="5">
        <f t="shared" ref="G532" si="253">G530+G531</f>
        <v>171309.6</v>
      </c>
    </row>
    <row r="534" spans="1:7" x14ac:dyDescent="0.4">
      <c r="A534" s="1" t="s">
        <v>4</v>
      </c>
      <c r="B534" s="1" t="s">
        <v>0</v>
      </c>
      <c r="C534" s="1" t="s">
        <v>1</v>
      </c>
      <c r="D534" s="1" t="s">
        <v>6</v>
      </c>
      <c r="E534" s="1" t="s">
        <v>7</v>
      </c>
      <c r="F534" s="5"/>
      <c r="G534" s="1" t="s">
        <v>3</v>
      </c>
    </row>
    <row r="535" spans="1:7" x14ac:dyDescent="0.4">
      <c r="A535" s="1" t="s">
        <v>228</v>
      </c>
      <c r="B535" s="1" t="s">
        <v>218</v>
      </c>
      <c r="C535" s="1">
        <v>6</v>
      </c>
      <c r="D535" s="1">
        <v>7</v>
      </c>
      <c r="E535" s="1">
        <v>0</v>
      </c>
      <c r="F535" s="5">
        <f t="shared" ref="F535:F537" si="254">3500*D535+4900*E535</f>
        <v>24500</v>
      </c>
      <c r="G535" s="5">
        <f t="shared" ref="G535:G540" si="255">F535*C535</f>
        <v>147000</v>
      </c>
    </row>
    <row r="536" spans="1:7" x14ac:dyDescent="0.4">
      <c r="A536" s="1"/>
      <c r="B536" s="1"/>
      <c r="C536" s="1"/>
      <c r="D536" s="1"/>
      <c r="E536" s="1"/>
      <c r="F536" s="5">
        <f t="shared" si="254"/>
        <v>0</v>
      </c>
      <c r="G536" s="5">
        <f t="shared" si="255"/>
        <v>0</v>
      </c>
    </row>
    <row r="537" spans="1:7" x14ac:dyDescent="0.4">
      <c r="A537" s="1"/>
      <c r="B537" s="1"/>
      <c r="C537" s="1"/>
      <c r="D537" s="1"/>
      <c r="E537" s="1"/>
      <c r="F537" s="5">
        <f t="shared" si="254"/>
        <v>0</v>
      </c>
      <c r="G537" s="5">
        <f t="shared" si="255"/>
        <v>0</v>
      </c>
    </row>
    <row r="538" spans="1:7" x14ac:dyDescent="0.4">
      <c r="A538" s="1"/>
      <c r="B538" s="1"/>
      <c r="C538" s="1"/>
      <c r="D538" s="1"/>
      <c r="E538" s="1"/>
      <c r="F538" s="5">
        <f>4000*D538+5600*E538</f>
        <v>0</v>
      </c>
      <c r="G538" s="5">
        <f t="shared" si="255"/>
        <v>0</v>
      </c>
    </row>
    <row r="539" spans="1:7" x14ac:dyDescent="0.4">
      <c r="A539" s="1"/>
      <c r="B539" s="1"/>
      <c r="C539" s="1"/>
      <c r="D539" s="1"/>
      <c r="E539" s="1"/>
      <c r="F539" s="5">
        <f t="shared" ref="F539:F540" si="256">4000*D539+5600*E539</f>
        <v>0</v>
      </c>
      <c r="G539" s="5">
        <f t="shared" si="255"/>
        <v>0</v>
      </c>
    </row>
    <row r="540" spans="1:7" x14ac:dyDescent="0.4">
      <c r="A540" s="1"/>
      <c r="B540" s="1"/>
      <c r="C540" s="1"/>
      <c r="D540" s="1"/>
      <c r="E540" s="1"/>
      <c r="F540" s="5">
        <f t="shared" si="256"/>
        <v>0</v>
      </c>
      <c r="G540" s="5">
        <f t="shared" si="255"/>
        <v>0</v>
      </c>
    </row>
    <row r="541" spans="1:7" x14ac:dyDescent="0.4">
      <c r="A541" s="1"/>
      <c r="B541" s="1" t="s">
        <v>25</v>
      </c>
      <c r="C541" s="1">
        <v>0.03</v>
      </c>
      <c r="D541" s="1"/>
      <c r="E541" s="1"/>
      <c r="F541" s="5"/>
      <c r="G541" s="5">
        <f t="shared" ref="G541" si="257">(G535+G536+G537+G538+G539+G540)*C541</f>
        <v>4410</v>
      </c>
    </row>
    <row r="542" spans="1:7" x14ac:dyDescent="0.4">
      <c r="A542" s="2"/>
      <c r="B542" s="7" t="s">
        <v>95</v>
      </c>
      <c r="C542" s="1">
        <f>SUM(C535:C540)</f>
        <v>6</v>
      </c>
      <c r="D542" s="3"/>
      <c r="E542" s="1" t="s">
        <v>8</v>
      </c>
      <c r="F542" s="5"/>
      <c r="G542" s="5">
        <f t="shared" ref="G542" si="258">G535+G536+G537+G538+G539+G540+G541</f>
        <v>151410</v>
      </c>
    </row>
    <row r="543" spans="1:7" x14ac:dyDescent="0.4">
      <c r="D543" s="4"/>
      <c r="E543" s="1" t="s">
        <v>9</v>
      </c>
      <c r="F543" s="5"/>
      <c r="G543" s="5">
        <f t="shared" ref="G543" si="259">G542*0.1</f>
        <v>15141</v>
      </c>
    </row>
    <row r="544" spans="1:7" x14ac:dyDescent="0.4">
      <c r="D544" s="4"/>
      <c r="E544" s="1" t="s">
        <v>10</v>
      </c>
      <c r="F544" s="5"/>
      <c r="G544" s="5">
        <f t="shared" ref="G544" si="260">G542+G543</f>
        <v>166551</v>
      </c>
    </row>
    <row r="546" spans="1:7" x14ac:dyDescent="0.4">
      <c r="A546" s="1" t="s">
        <v>4</v>
      </c>
      <c r="B546" s="1" t="s">
        <v>0</v>
      </c>
      <c r="C546" s="1" t="s">
        <v>1</v>
      </c>
      <c r="D546" s="1" t="s">
        <v>6</v>
      </c>
      <c r="E546" s="1" t="s">
        <v>7</v>
      </c>
      <c r="F546" s="5"/>
      <c r="G546" s="1" t="s">
        <v>3</v>
      </c>
    </row>
    <row r="547" spans="1:7" x14ac:dyDescent="0.4">
      <c r="A547" s="1" t="s">
        <v>223</v>
      </c>
      <c r="B547" s="1" t="s">
        <v>117</v>
      </c>
      <c r="C547" s="1">
        <v>4</v>
      </c>
      <c r="D547" s="1">
        <v>8</v>
      </c>
      <c r="E547" s="1">
        <v>0</v>
      </c>
      <c r="F547" s="5">
        <f t="shared" ref="F547:F549" si="261">3500*D547+4900*E547</f>
        <v>28000</v>
      </c>
      <c r="G547" s="5">
        <f t="shared" ref="G547:G552" si="262">F547*C547</f>
        <v>112000</v>
      </c>
    </row>
    <row r="548" spans="1:7" x14ac:dyDescent="0.4">
      <c r="A548" s="1"/>
      <c r="B548" s="1"/>
      <c r="C548" s="1"/>
      <c r="D548" s="1"/>
      <c r="E548" s="1"/>
      <c r="F548" s="5">
        <f t="shared" si="261"/>
        <v>0</v>
      </c>
      <c r="G548" s="5">
        <f t="shared" si="262"/>
        <v>0</v>
      </c>
    </row>
    <row r="549" spans="1:7" x14ac:dyDescent="0.4">
      <c r="A549" s="1"/>
      <c r="B549" s="1"/>
      <c r="C549" s="1"/>
      <c r="D549" s="1"/>
      <c r="E549" s="1"/>
      <c r="F549" s="5">
        <f t="shared" si="261"/>
        <v>0</v>
      </c>
      <c r="G549" s="5">
        <f t="shared" si="262"/>
        <v>0</v>
      </c>
    </row>
    <row r="550" spans="1:7" x14ac:dyDescent="0.4">
      <c r="A550" s="1"/>
      <c r="B550" s="1" t="s">
        <v>125</v>
      </c>
      <c r="C550" s="1">
        <v>1</v>
      </c>
      <c r="D550" s="1">
        <v>8</v>
      </c>
      <c r="E550" s="1">
        <v>0</v>
      </c>
      <c r="F550" s="5">
        <f>4000*D550+5600*E550</f>
        <v>32000</v>
      </c>
      <c r="G550" s="5">
        <f t="shared" si="262"/>
        <v>32000</v>
      </c>
    </row>
    <row r="551" spans="1:7" x14ac:dyDescent="0.4">
      <c r="A551" s="1"/>
      <c r="B551" s="1"/>
      <c r="C551" s="1"/>
      <c r="D551" s="1"/>
      <c r="E551" s="1"/>
      <c r="F551" s="5">
        <f t="shared" ref="F551:F552" si="263">4000*D551+5600*E551</f>
        <v>0</v>
      </c>
      <c r="G551" s="5">
        <f t="shared" si="262"/>
        <v>0</v>
      </c>
    </row>
    <row r="552" spans="1:7" x14ac:dyDescent="0.4">
      <c r="A552" s="1"/>
      <c r="B552" s="1"/>
      <c r="C552" s="1"/>
      <c r="D552" s="1"/>
      <c r="E552" s="1"/>
      <c r="F552" s="5">
        <f t="shared" si="263"/>
        <v>0</v>
      </c>
      <c r="G552" s="5">
        <f t="shared" si="262"/>
        <v>0</v>
      </c>
    </row>
    <row r="553" spans="1:7" x14ac:dyDescent="0.4">
      <c r="A553" s="1"/>
      <c r="B553" s="1" t="s">
        <v>25</v>
      </c>
      <c r="C553" s="1">
        <v>7.0000000000000007E-2</v>
      </c>
      <c r="D553" s="1"/>
      <c r="E553" s="1"/>
      <c r="F553" s="5"/>
      <c r="G553" s="5">
        <f t="shared" ref="G553" si="264">(G547+G548+G549+G550+G551+G552)*C553</f>
        <v>10080.000000000002</v>
      </c>
    </row>
    <row r="554" spans="1:7" x14ac:dyDescent="0.4">
      <c r="A554" s="2"/>
      <c r="B554" s="7" t="s">
        <v>95</v>
      </c>
      <c r="C554" s="1">
        <f>SUM(C547:C552)</f>
        <v>5</v>
      </c>
      <c r="D554" s="3"/>
      <c r="E554" s="1" t="s">
        <v>8</v>
      </c>
      <c r="F554" s="5"/>
      <c r="G554" s="5">
        <f t="shared" ref="G554" si="265">G547+G548+G549+G550+G551+G552+G553</f>
        <v>154080</v>
      </c>
    </row>
    <row r="555" spans="1:7" x14ac:dyDescent="0.4">
      <c r="D555" s="4"/>
      <c r="E555" s="1" t="s">
        <v>9</v>
      </c>
      <c r="F555" s="5"/>
      <c r="G555" s="5">
        <f t="shared" ref="G555" si="266">G554*0.1</f>
        <v>15408</v>
      </c>
    </row>
    <row r="556" spans="1:7" x14ac:dyDescent="0.4">
      <c r="D556" s="4"/>
      <c r="E556" s="1" t="s">
        <v>10</v>
      </c>
      <c r="F556" s="5"/>
      <c r="G556" s="5">
        <f t="shared" ref="G556" si="267">G554+G555</f>
        <v>169488</v>
      </c>
    </row>
  </sheetData>
  <mergeCells count="2">
    <mergeCell ref="B35:D36"/>
    <mergeCell ref="D33:D34"/>
  </mergeCells>
  <phoneticPr fontId="1"/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470A5-8391-46D2-BB05-1292A23A49AC}">
  <sheetPr>
    <pageSetUpPr fitToPage="1"/>
  </sheetPr>
  <dimension ref="A1:BK46"/>
  <sheetViews>
    <sheetView showWhiteSpace="0" zoomScaleNormal="100" zoomScaleSheetLayoutView="100" workbookViewId="0">
      <selection activeCell="BF46" sqref="BF46"/>
    </sheetView>
  </sheetViews>
  <sheetFormatPr defaultRowHeight="18.75" x14ac:dyDescent="0.4"/>
  <cols>
    <col min="1" max="1" width="35.875" customWidth="1"/>
    <col min="2" max="2" width="22.25" customWidth="1"/>
    <col min="7" max="7" width="14.75" customWidth="1"/>
    <col min="8" max="8" width="16.25" customWidth="1"/>
    <col min="9" max="9" width="22" customWidth="1"/>
    <col min="14" max="14" width="14.75" customWidth="1"/>
    <col min="15" max="15" width="16.25" customWidth="1"/>
    <col min="16" max="16" width="22.25" customWidth="1"/>
    <col min="21" max="21" width="14.75" customWidth="1"/>
    <col min="22" max="22" width="16.25" customWidth="1"/>
    <col min="23" max="23" width="22.25" customWidth="1"/>
    <col min="28" max="28" width="14.75" customWidth="1"/>
    <col min="29" max="29" width="16.25" customWidth="1"/>
    <col min="30" max="30" width="22.25" customWidth="1"/>
    <col min="35" max="35" width="14.75" customWidth="1"/>
    <col min="36" max="36" width="16.25" customWidth="1"/>
    <col min="37" max="37" width="22.25" customWidth="1"/>
    <col min="42" max="42" width="14.75" customWidth="1"/>
    <col min="43" max="43" width="16.25" customWidth="1"/>
    <col min="44" max="44" width="22.25" customWidth="1"/>
    <col min="49" max="49" width="14.75" customWidth="1"/>
    <col min="50" max="50" width="16.25" customWidth="1"/>
    <col min="51" max="51" width="22.25" customWidth="1"/>
    <col min="56" max="56" width="14.75" customWidth="1"/>
    <col min="57" max="57" width="16.25" customWidth="1"/>
    <col min="58" max="58" width="10.375" customWidth="1"/>
    <col min="60" max="60" width="15.375" customWidth="1"/>
    <col min="61" max="61" width="10.625" customWidth="1"/>
    <col min="62" max="62" width="11.875" customWidth="1"/>
    <col min="63" max="63" width="15.375" customWidth="1"/>
  </cols>
  <sheetData>
    <row r="1" spans="1:63" x14ac:dyDescent="0.4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230</v>
      </c>
      <c r="G1" s="10" t="s">
        <v>2</v>
      </c>
      <c r="H1" s="8" t="s">
        <v>3</v>
      </c>
      <c r="I1" s="1" t="s">
        <v>103</v>
      </c>
      <c r="J1" s="1" t="s">
        <v>104</v>
      </c>
      <c r="K1" s="1" t="s">
        <v>105</v>
      </c>
      <c r="L1" s="1" t="s">
        <v>106</v>
      </c>
      <c r="M1" s="8" t="s">
        <v>231</v>
      </c>
      <c r="N1" s="10" t="s">
        <v>107</v>
      </c>
      <c r="O1" s="8" t="s">
        <v>108</v>
      </c>
      <c r="P1" s="1" t="s">
        <v>128</v>
      </c>
      <c r="Q1" s="1" t="s">
        <v>129</v>
      </c>
      <c r="R1" s="1" t="s">
        <v>130</v>
      </c>
      <c r="S1" s="1" t="s">
        <v>131</v>
      </c>
      <c r="T1" s="8" t="s">
        <v>232</v>
      </c>
      <c r="U1" s="10" t="s">
        <v>132</v>
      </c>
      <c r="V1" s="8" t="s">
        <v>133</v>
      </c>
      <c r="W1" s="1" t="s">
        <v>134</v>
      </c>
      <c r="X1" s="1" t="s">
        <v>135</v>
      </c>
      <c r="Y1" s="1" t="s">
        <v>136</v>
      </c>
      <c r="Z1" s="1" t="s">
        <v>137</v>
      </c>
      <c r="AA1" s="8" t="s">
        <v>233</v>
      </c>
      <c r="AB1" s="10" t="s">
        <v>138</v>
      </c>
      <c r="AC1" s="8" t="s">
        <v>139</v>
      </c>
      <c r="AD1" s="1" t="s">
        <v>141</v>
      </c>
      <c r="AE1" s="1" t="s">
        <v>142</v>
      </c>
      <c r="AF1" s="1" t="s">
        <v>143</v>
      </c>
      <c r="AG1" s="1" t="s">
        <v>144</v>
      </c>
      <c r="AH1" s="8" t="s">
        <v>234</v>
      </c>
      <c r="AI1" s="10" t="s">
        <v>145</v>
      </c>
      <c r="AJ1" s="8" t="s">
        <v>146</v>
      </c>
      <c r="AK1" s="1" t="s">
        <v>147</v>
      </c>
      <c r="AL1" s="1" t="s">
        <v>148</v>
      </c>
      <c r="AM1" s="1" t="s">
        <v>149</v>
      </c>
      <c r="AN1" s="1" t="s">
        <v>150</v>
      </c>
      <c r="AO1" s="8" t="s">
        <v>235</v>
      </c>
      <c r="AP1" s="10" t="s">
        <v>151</v>
      </c>
      <c r="AQ1" s="8" t="s">
        <v>152</v>
      </c>
      <c r="AR1" s="1" t="s">
        <v>153</v>
      </c>
      <c r="AS1" s="1" t="s">
        <v>154</v>
      </c>
      <c r="AT1" s="1" t="s">
        <v>155</v>
      </c>
      <c r="AU1" s="1" t="s">
        <v>156</v>
      </c>
      <c r="AV1" s="8" t="s">
        <v>236</v>
      </c>
      <c r="AW1" s="10" t="s">
        <v>157</v>
      </c>
      <c r="AX1" s="8" t="s">
        <v>158</v>
      </c>
      <c r="AY1" s="1" t="s">
        <v>200</v>
      </c>
      <c r="AZ1" s="1" t="s">
        <v>201</v>
      </c>
      <c r="BA1" s="1" t="s">
        <v>202</v>
      </c>
      <c r="BB1" s="1" t="s">
        <v>203</v>
      </c>
      <c r="BC1" s="8" t="s">
        <v>237</v>
      </c>
      <c r="BD1" s="10" t="s">
        <v>204</v>
      </c>
      <c r="BE1" s="8" t="s">
        <v>205</v>
      </c>
      <c r="BF1" s="1" t="s">
        <v>95</v>
      </c>
      <c r="BG1" s="1" t="s">
        <v>160</v>
      </c>
      <c r="BH1" s="1" t="s">
        <v>159</v>
      </c>
      <c r="BI1" s="1" t="s">
        <v>8</v>
      </c>
      <c r="BJ1" s="1" t="s">
        <v>9</v>
      </c>
      <c r="BK1" s="1" t="s">
        <v>10</v>
      </c>
    </row>
    <row r="2" spans="1:63" x14ac:dyDescent="0.4">
      <c r="A2" s="11" t="s">
        <v>140</v>
      </c>
      <c r="B2" s="11" t="s">
        <v>12</v>
      </c>
      <c r="C2" s="11">
        <v>55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44" si="0">G2*C2</f>
        <v>1617000</v>
      </c>
      <c r="I2" s="11" t="s">
        <v>13</v>
      </c>
      <c r="J2" s="11">
        <v>5</v>
      </c>
      <c r="K2" s="11">
        <v>7</v>
      </c>
      <c r="L2" s="11">
        <v>2</v>
      </c>
      <c r="M2" s="11"/>
      <c r="N2" s="12">
        <f>3500*K2+4900*L2+M2*3500</f>
        <v>34300</v>
      </c>
      <c r="O2" s="12">
        <f>N2*J2</f>
        <v>171500</v>
      </c>
      <c r="P2" s="11" t="s">
        <v>14</v>
      </c>
      <c r="Q2" s="11">
        <v>6</v>
      </c>
      <c r="R2" s="11">
        <v>9</v>
      </c>
      <c r="S2" s="11">
        <v>1</v>
      </c>
      <c r="T2" s="11"/>
      <c r="U2" s="12">
        <f>3500*R2+4900*S2+3500*T2</f>
        <v>36400</v>
      </c>
      <c r="V2" s="12">
        <f>U2*Q2</f>
        <v>218400</v>
      </c>
      <c r="W2" s="11" t="s">
        <v>15</v>
      </c>
      <c r="X2" s="11">
        <v>3</v>
      </c>
      <c r="Y2" s="11">
        <v>9</v>
      </c>
      <c r="Z2" s="11"/>
      <c r="AA2" s="11"/>
      <c r="AB2" s="12">
        <f>3500*Y2+4900*Z2+3500*AA2</f>
        <v>31500</v>
      </c>
      <c r="AC2" s="12">
        <f>AB2*X2</f>
        <v>94500</v>
      </c>
      <c r="AD2" s="11"/>
      <c r="AE2" s="11"/>
      <c r="AF2" s="11"/>
      <c r="AG2" s="11"/>
      <c r="AH2" s="11"/>
      <c r="AI2" s="12">
        <f t="shared" ref="AI2:AI44" si="1">4000*AF2+5600*AG2</f>
        <v>0</v>
      </c>
      <c r="AJ2" s="12">
        <f t="shared" ref="AJ2:AJ44" si="2">AI2*AE2</f>
        <v>0</v>
      </c>
      <c r="AK2" s="11" t="s">
        <v>16</v>
      </c>
      <c r="AL2" s="11">
        <v>10</v>
      </c>
      <c r="AM2" s="11">
        <v>7</v>
      </c>
      <c r="AN2" s="11">
        <v>1</v>
      </c>
      <c r="AO2" s="11"/>
      <c r="AP2" s="12">
        <f>4000*AM2+5600*AN2+4000*AO2</f>
        <v>33600</v>
      </c>
      <c r="AQ2" s="12">
        <f t="shared" ref="AQ2" si="3">AP2*AL2</f>
        <v>336000</v>
      </c>
      <c r="AR2" s="11" t="s">
        <v>58</v>
      </c>
      <c r="AS2" s="11">
        <v>1</v>
      </c>
      <c r="AT2" s="11">
        <v>7</v>
      </c>
      <c r="AU2" s="11">
        <v>2</v>
      </c>
      <c r="AV2" s="11"/>
      <c r="AW2" s="12">
        <f>4000*AT2+5600*AU2+4000*AV2</f>
        <v>39200</v>
      </c>
      <c r="AX2" s="12">
        <f t="shared" ref="AX2" si="4">AW2*AS2</f>
        <v>39200</v>
      </c>
      <c r="AY2" s="11" t="s">
        <v>18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" si="5">BD2*AZ2</f>
        <v>83200</v>
      </c>
      <c r="BF2" s="11">
        <f t="shared" ref="BF2:BF41" si="6">AZ2+AS2+AL2+X2+Q2+J2+C2</f>
        <v>82</v>
      </c>
      <c r="BG2" s="11">
        <v>7.0000000000000007E-2</v>
      </c>
      <c r="BH2" s="12">
        <f>(BE2+AX2+AQ2+AC2+V2+O2+H2)*BG2</f>
        <v>179186.00000000003</v>
      </c>
      <c r="BI2" s="12">
        <f>BE2+AX2+AQ2+AC2+V2+O2+H2+BH2</f>
        <v>2738986</v>
      </c>
      <c r="BJ2" s="12">
        <f>BI2*0.1</f>
        <v>273898.60000000003</v>
      </c>
      <c r="BK2" s="12">
        <f>BI2+BJ2</f>
        <v>3012884.6</v>
      </c>
    </row>
    <row r="3" spans="1:63" x14ac:dyDescent="0.4">
      <c r="A3" s="1" t="s">
        <v>36</v>
      </c>
      <c r="B3" s="1" t="s">
        <v>37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38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7" si="7">N3*J3</f>
        <v>386750</v>
      </c>
      <c r="P3" s="1" t="s">
        <v>29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7" si="8">U3*Q3</f>
        <v>364000</v>
      </c>
      <c r="W3" s="1" t="s">
        <v>98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7" si="9">AB3*X3</f>
        <v>34300</v>
      </c>
      <c r="AD3" s="1"/>
      <c r="AE3" s="1"/>
      <c r="AF3" s="1"/>
      <c r="AG3" s="1"/>
      <c r="AH3" s="1"/>
      <c r="AI3" s="12">
        <f t="shared" si="1"/>
        <v>0</v>
      </c>
      <c r="AJ3" s="5">
        <f t="shared" si="2"/>
        <v>0</v>
      </c>
      <c r="AK3" s="1" t="s">
        <v>39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ref="AQ3:AQ7" si="10">AP3*AL3</f>
        <v>49600</v>
      </c>
      <c r="AR3" s="1" t="s">
        <v>40</v>
      </c>
      <c r="AS3" s="1">
        <v>4</v>
      </c>
      <c r="AT3" s="1">
        <v>8.5</v>
      </c>
      <c r="AU3" s="1"/>
      <c r="AV3" s="1"/>
      <c r="AW3" s="5">
        <f>4000*AT3+5600*AU3+4000*AV3</f>
        <v>34000</v>
      </c>
      <c r="AX3" s="5">
        <f>AW3*AS3</f>
        <v>136000</v>
      </c>
      <c r="AY3" s="1" t="s">
        <v>214</v>
      </c>
      <c r="AZ3" s="1">
        <v>1</v>
      </c>
      <c r="BA3" s="1">
        <v>7</v>
      </c>
      <c r="BB3" s="1">
        <v>0</v>
      </c>
      <c r="BC3" s="1">
        <v>1</v>
      </c>
      <c r="BD3" s="5">
        <f>4000*BA3+5600*BB3+4000*BC3</f>
        <v>32000</v>
      </c>
      <c r="BE3" s="5">
        <f t="shared" ref="BE3:BE7" si="11">BD3*AZ3</f>
        <v>32000</v>
      </c>
      <c r="BF3" s="1">
        <f t="shared" si="6"/>
        <v>42</v>
      </c>
      <c r="BG3" s="1">
        <v>7.0000000000000007E-2</v>
      </c>
      <c r="BH3" s="5">
        <f>(BE3+AX3+AQ3+AC3+V3+O3+H3)*BG3</f>
        <v>97527.500000000015</v>
      </c>
      <c r="BI3" s="5">
        <f>BE3+AX3+AQ3+AC3+V3+O3+H3+BH3</f>
        <v>1490777.5</v>
      </c>
      <c r="BJ3" s="5">
        <f t="shared" ref="BJ3:BJ44" si="12">BI3*0.1</f>
        <v>149077.75</v>
      </c>
      <c r="BK3" s="5">
        <f t="shared" ref="BK3:BK7" si="13">BI3+BJ3</f>
        <v>1639855.25</v>
      </c>
    </row>
    <row r="4" spans="1:63" x14ac:dyDescent="0.4">
      <c r="A4" s="11" t="s">
        <v>23</v>
      </c>
      <c r="B4" s="11" t="s">
        <v>161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44" si="14">3500*K4+4900*L4+M4*3500</f>
        <v>0</v>
      </c>
      <c r="O4" s="12">
        <f t="shared" si="7"/>
        <v>0</v>
      </c>
      <c r="P4" s="11"/>
      <c r="Q4" s="11"/>
      <c r="R4" s="11"/>
      <c r="S4" s="11"/>
      <c r="T4" s="11"/>
      <c r="U4" s="12">
        <f t="shared" ref="U4:U44" si="15">3500*R4+4900*S4+3500*T4</f>
        <v>0</v>
      </c>
      <c r="V4" s="12">
        <f t="shared" si="8"/>
        <v>0</v>
      </c>
      <c r="W4" s="11"/>
      <c r="X4" s="11"/>
      <c r="Y4" s="11"/>
      <c r="Z4" s="11"/>
      <c r="AA4" s="11"/>
      <c r="AB4" s="12">
        <f t="shared" ref="AB4:AB44" si="16">3500*Y4+4900*Z4+3500*AA4</f>
        <v>0</v>
      </c>
      <c r="AC4" s="12">
        <f t="shared" si="9"/>
        <v>0</v>
      </c>
      <c r="AD4" s="11"/>
      <c r="AE4" s="11"/>
      <c r="AF4" s="11"/>
      <c r="AG4" s="11"/>
      <c r="AH4" s="11"/>
      <c r="AI4" s="12">
        <f t="shared" si="1"/>
        <v>0</v>
      </c>
      <c r="AJ4" s="12">
        <f t="shared" si="2"/>
        <v>0</v>
      </c>
      <c r="AK4" s="11" t="s">
        <v>16</v>
      </c>
      <c r="AL4" s="11">
        <v>1</v>
      </c>
      <c r="AM4" s="11">
        <v>7</v>
      </c>
      <c r="AN4" s="11">
        <v>1</v>
      </c>
      <c r="AO4" s="11"/>
      <c r="AP4" s="12">
        <f t="shared" ref="AP4:AP44" si="17">4000*AM4+5600*AN4+4000*AO4</f>
        <v>33600</v>
      </c>
      <c r="AQ4" s="12">
        <f t="shared" si="10"/>
        <v>33600</v>
      </c>
      <c r="AR4" s="11"/>
      <c r="AS4" s="11"/>
      <c r="AT4" s="11"/>
      <c r="AU4" s="11"/>
      <c r="AV4" s="11"/>
      <c r="AW4" s="12">
        <f t="shared" ref="AW4:AW44" si="18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44" si="19">4000*BA4+5600*BB4+4000*BC4</f>
        <v>0</v>
      </c>
      <c r="BE4" s="12">
        <f t="shared" si="11"/>
        <v>0</v>
      </c>
      <c r="BF4" s="11">
        <f t="shared" si="6"/>
        <v>7</v>
      </c>
      <c r="BG4" s="11">
        <v>7.0000000000000007E-2</v>
      </c>
      <c r="BH4" s="12">
        <f t="shared" ref="BH4:BH7" si="20">(BE4+AX4+AQ4+AC4+V4+O4+H4)*BG4</f>
        <v>14700.000000000002</v>
      </c>
      <c r="BI4" s="12">
        <f t="shared" ref="BI4:BI7" si="21">BE4+AX4+AQ4+AC4+V4+O4+H4+BH4</f>
        <v>224700</v>
      </c>
      <c r="BJ4" s="12">
        <f t="shared" si="12"/>
        <v>22470</v>
      </c>
      <c r="BK4" s="12">
        <f t="shared" si="13"/>
        <v>247170</v>
      </c>
    </row>
    <row r="5" spans="1:63" x14ac:dyDescent="0.4">
      <c r="A5" s="1" t="s">
        <v>207</v>
      </c>
      <c r="B5" s="1" t="s">
        <v>13</v>
      </c>
      <c r="C5" s="1">
        <v>16</v>
      </c>
      <c r="D5" s="1">
        <v>7</v>
      </c>
      <c r="E5" s="1">
        <v>2</v>
      </c>
      <c r="F5" s="1"/>
      <c r="G5" s="5">
        <f t="shared" ref="G5:G44" si="22"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4"/>
        <v>0</v>
      </c>
      <c r="O5" s="5">
        <f t="shared" si="7"/>
        <v>0</v>
      </c>
      <c r="P5" s="1"/>
      <c r="Q5" s="1"/>
      <c r="R5" s="1"/>
      <c r="S5" s="1"/>
      <c r="T5" s="1"/>
      <c r="U5" s="5">
        <f t="shared" si="15"/>
        <v>0</v>
      </c>
      <c r="V5" s="5">
        <f t="shared" si="8"/>
        <v>0</v>
      </c>
      <c r="W5" s="1"/>
      <c r="X5" s="1"/>
      <c r="Y5" s="1"/>
      <c r="Z5" s="1"/>
      <c r="AA5" s="1"/>
      <c r="AB5" s="5">
        <f t="shared" si="16"/>
        <v>0</v>
      </c>
      <c r="AC5" s="5">
        <f t="shared" si="9"/>
        <v>0</v>
      </c>
      <c r="AD5" s="1"/>
      <c r="AE5" s="1"/>
      <c r="AF5" s="1"/>
      <c r="AG5" s="1"/>
      <c r="AH5" s="1"/>
      <c r="AI5" s="5">
        <f t="shared" si="1"/>
        <v>0</v>
      </c>
      <c r="AJ5" s="5">
        <f t="shared" si="2"/>
        <v>0</v>
      </c>
      <c r="AK5" s="1" t="s">
        <v>17</v>
      </c>
      <c r="AL5" s="1">
        <v>4</v>
      </c>
      <c r="AM5" s="1">
        <v>7</v>
      </c>
      <c r="AN5" s="1">
        <v>2</v>
      </c>
      <c r="AO5" s="1"/>
      <c r="AP5" s="5">
        <f t="shared" si="17"/>
        <v>39200</v>
      </c>
      <c r="AQ5" s="5">
        <f t="shared" si="10"/>
        <v>156800</v>
      </c>
      <c r="AR5" s="1"/>
      <c r="AS5" s="1"/>
      <c r="AT5" s="1"/>
      <c r="AU5" s="1"/>
      <c r="AV5" s="1"/>
      <c r="AW5" s="5">
        <f t="shared" si="18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9"/>
        <v>0</v>
      </c>
      <c r="BE5" s="5">
        <f t="shared" si="11"/>
        <v>0</v>
      </c>
      <c r="BF5" s="1">
        <f t="shared" si="6"/>
        <v>20</v>
      </c>
      <c r="BG5" s="1">
        <v>7.0000000000000007E-2</v>
      </c>
      <c r="BH5" s="5">
        <f t="shared" si="20"/>
        <v>49392.000000000007</v>
      </c>
      <c r="BI5" s="5">
        <f t="shared" si="21"/>
        <v>754992</v>
      </c>
      <c r="BJ5" s="5">
        <f t="shared" si="12"/>
        <v>75499.199999999997</v>
      </c>
      <c r="BK5" s="5">
        <f t="shared" si="13"/>
        <v>830491.2</v>
      </c>
    </row>
    <row r="6" spans="1:63" x14ac:dyDescent="0.4">
      <c r="A6" s="11" t="s">
        <v>220</v>
      </c>
      <c r="B6" s="11" t="s">
        <v>13</v>
      </c>
      <c r="C6" s="11">
        <v>4</v>
      </c>
      <c r="D6" s="11">
        <v>7</v>
      </c>
      <c r="E6" s="11">
        <v>2</v>
      </c>
      <c r="F6" s="11"/>
      <c r="G6" s="12">
        <f t="shared" si="22"/>
        <v>34300</v>
      </c>
      <c r="H6" s="12">
        <f t="shared" si="0"/>
        <v>137200</v>
      </c>
      <c r="I6" s="11"/>
      <c r="J6" s="11"/>
      <c r="K6" s="11"/>
      <c r="L6" s="11"/>
      <c r="M6" s="11"/>
      <c r="N6" s="12">
        <f t="shared" si="14"/>
        <v>0</v>
      </c>
      <c r="O6" s="12">
        <f t="shared" si="7"/>
        <v>0</v>
      </c>
      <c r="P6" s="11"/>
      <c r="Q6" s="11"/>
      <c r="R6" s="11"/>
      <c r="S6" s="11"/>
      <c r="T6" s="11"/>
      <c r="U6" s="12">
        <f t="shared" si="15"/>
        <v>0</v>
      </c>
      <c r="V6" s="12">
        <f t="shared" si="8"/>
        <v>0</v>
      </c>
      <c r="W6" s="11"/>
      <c r="X6" s="11"/>
      <c r="Y6" s="11"/>
      <c r="Z6" s="11"/>
      <c r="AA6" s="11"/>
      <c r="AB6" s="12">
        <f t="shared" si="16"/>
        <v>0</v>
      </c>
      <c r="AC6" s="12">
        <f t="shared" si="9"/>
        <v>0</v>
      </c>
      <c r="AD6" s="11"/>
      <c r="AE6" s="11"/>
      <c r="AF6" s="11"/>
      <c r="AG6" s="11"/>
      <c r="AH6" s="11"/>
      <c r="AI6" s="12">
        <f t="shared" si="1"/>
        <v>0</v>
      </c>
      <c r="AJ6" s="12">
        <f t="shared" si="2"/>
        <v>0</v>
      </c>
      <c r="AK6" s="11" t="s">
        <v>17</v>
      </c>
      <c r="AL6" s="11">
        <v>1</v>
      </c>
      <c r="AM6" s="11">
        <v>7</v>
      </c>
      <c r="AN6" s="11">
        <v>2</v>
      </c>
      <c r="AO6" s="11"/>
      <c r="AP6" s="12">
        <f t="shared" si="17"/>
        <v>39200</v>
      </c>
      <c r="AQ6" s="12">
        <f t="shared" si="10"/>
        <v>39200</v>
      </c>
      <c r="AR6" s="11"/>
      <c r="AS6" s="11"/>
      <c r="AT6" s="11"/>
      <c r="AU6" s="11"/>
      <c r="AV6" s="11"/>
      <c r="AW6" s="12">
        <f t="shared" si="18"/>
        <v>0</v>
      </c>
      <c r="AX6" s="12">
        <f>AW6*AS6</f>
        <v>0</v>
      </c>
      <c r="AY6" s="11"/>
      <c r="AZ6" s="11"/>
      <c r="BA6" s="11"/>
      <c r="BB6" s="11"/>
      <c r="BC6" s="11"/>
      <c r="BD6" s="12">
        <f t="shared" si="19"/>
        <v>0</v>
      </c>
      <c r="BE6" s="12">
        <f t="shared" si="11"/>
        <v>0</v>
      </c>
      <c r="BF6" s="11">
        <f t="shared" si="6"/>
        <v>5</v>
      </c>
      <c r="BG6" s="11">
        <v>7.0000000000000007E-2</v>
      </c>
      <c r="BH6" s="12">
        <f t="shared" si="20"/>
        <v>12348.000000000002</v>
      </c>
      <c r="BI6" s="12">
        <f t="shared" si="21"/>
        <v>188748</v>
      </c>
      <c r="BJ6" s="12">
        <f t="shared" si="12"/>
        <v>18874.8</v>
      </c>
      <c r="BK6" s="12">
        <f t="shared" si="13"/>
        <v>207622.8</v>
      </c>
    </row>
    <row r="7" spans="1:63" x14ac:dyDescent="0.4">
      <c r="A7" s="1" t="s">
        <v>224</v>
      </c>
      <c r="B7" s="1" t="s">
        <v>13</v>
      </c>
      <c r="C7" s="1">
        <v>4</v>
      </c>
      <c r="D7" s="1">
        <v>7</v>
      </c>
      <c r="E7" s="1">
        <v>2</v>
      </c>
      <c r="F7" s="1"/>
      <c r="G7" s="5">
        <f t="shared" si="22"/>
        <v>34300</v>
      </c>
      <c r="H7" s="5">
        <f t="shared" si="0"/>
        <v>137200</v>
      </c>
      <c r="I7" s="1"/>
      <c r="J7" s="1"/>
      <c r="K7" s="1"/>
      <c r="L7" s="1"/>
      <c r="M7" s="1"/>
      <c r="N7" s="5">
        <f t="shared" si="14"/>
        <v>0</v>
      </c>
      <c r="O7" s="5">
        <f t="shared" si="7"/>
        <v>0</v>
      </c>
      <c r="P7" s="1"/>
      <c r="Q7" s="1"/>
      <c r="R7" s="1"/>
      <c r="S7" s="1"/>
      <c r="T7" s="1"/>
      <c r="U7" s="5">
        <f t="shared" si="15"/>
        <v>0</v>
      </c>
      <c r="V7" s="5">
        <f t="shared" si="8"/>
        <v>0</v>
      </c>
      <c r="W7" s="1"/>
      <c r="X7" s="1"/>
      <c r="Y7" s="1"/>
      <c r="Z7" s="1"/>
      <c r="AA7" s="1"/>
      <c r="AB7" s="5">
        <f t="shared" si="16"/>
        <v>0</v>
      </c>
      <c r="AC7" s="5">
        <f t="shared" si="9"/>
        <v>0</v>
      </c>
      <c r="AD7" s="1"/>
      <c r="AE7" s="1"/>
      <c r="AF7" s="1"/>
      <c r="AG7" s="1"/>
      <c r="AH7" s="1"/>
      <c r="AI7" s="5">
        <f t="shared" si="1"/>
        <v>0</v>
      </c>
      <c r="AJ7" s="5">
        <f t="shared" si="2"/>
        <v>0</v>
      </c>
      <c r="AK7" s="1" t="s">
        <v>17</v>
      </c>
      <c r="AL7" s="1">
        <v>1</v>
      </c>
      <c r="AM7" s="1">
        <v>7</v>
      </c>
      <c r="AN7" s="1">
        <v>2</v>
      </c>
      <c r="AO7" s="1"/>
      <c r="AP7" s="5">
        <f t="shared" si="17"/>
        <v>39200</v>
      </c>
      <c r="AQ7" s="5">
        <f t="shared" si="10"/>
        <v>39200</v>
      </c>
      <c r="AR7" s="1"/>
      <c r="AS7" s="1"/>
      <c r="AT7" s="1"/>
      <c r="AU7" s="1"/>
      <c r="AV7" s="1"/>
      <c r="AW7" s="5">
        <f t="shared" si="18"/>
        <v>0</v>
      </c>
      <c r="AX7" s="5">
        <f>AW7*AS7</f>
        <v>0</v>
      </c>
      <c r="AY7" s="1"/>
      <c r="AZ7" s="1"/>
      <c r="BA7" s="1"/>
      <c r="BB7" s="1"/>
      <c r="BC7" s="1"/>
      <c r="BD7" s="5">
        <f t="shared" si="19"/>
        <v>0</v>
      </c>
      <c r="BE7" s="5">
        <f t="shared" si="11"/>
        <v>0</v>
      </c>
      <c r="BF7" s="1">
        <f t="shared" si="6"/>
        <v>5</v>
      </c>
      <c r="BG7" s="1">
        <v>7.0000000000000007E-2</v>
      </c>
      <c r="BH7" s="5">
        <f t="shared" si="20"/>
        <v>12348.000000000002</v>
      </c>
      <c r="BI7" s="5">
        <f t="shared" si="21"/>
        <v>188748</v>
      </c>
      <c r="BJ7" s="5">
        <f t="shared" si="12"/>
        <v>18874.8</v>
      </c>
      <c r="BK7" s="5">
        <f t="shared" si="13"/>
        <v>207622.8</v>
      </c>
    </row>
    <row r="8" spans="1:63" x14ac:dyDescent="0.4">
      <c r="A8" s="11" t="s">
        <v>162</v>
      </c>
      <c r="B8" s="11" t="s">
        <v>28</v>
      </c>
      <c r="C8" s="11">
        <v>2</v>
      </c>
      <c r="D8" s="11">
        <v>8</v>
      </c>
      <c r="E8" s="11"/>
      <c r="F8" s="11"/>
      <c r="G8" s="12">
        <f t="shared" si="22"/>
        <v>28000</v>
      </c>
      <c r="H8" s="12">
        <f t="shared" si="0"/>
        <v>56000</v>
      </c>
      <c r="I8" s="11" t="s">
        <v>29</v>
      </c>
      <c r="J8" s="11">
        <v>32</v>
      </c>
      <c r="K8" s="11">
        <v>7</v>
      </c>
      <c r="L8" s="11"/>
      <c r="M8" s="11">
        <v>1</v>
      </c>
      <c r="N8" s="12">
        <f t="shared" si="14"/>
        <v>28000</v>
      </c>
      <c r="O8" s="12">
        <f t="shared" ref="O8:O30" si="23">N8*J8</f>
        <v>896000</v>
      </c>
      <c r="P8" s="11"/>
      <c r="Q8" s="11"/>
      <c r="R8" s="11"/>
      <c r="S8" s="11"/>
      <c r="T8" s="11"/>
      <c r="U8" s="12">
        <f t="shared" si="15"/>
        <v>0</v>
      </c>
      <c r="V8" s="12">
        <f t="shared" ref="V8:V30" si="24">U8*Q8</f>
        <v>0</v>
      </c>
      <c r="W8" s="11"/>
      <c r="X8" s="11"/>
      <c r="Y8" s="11"/>
      <c r="Z8" s="11"/>
      <c r="AA8" s="11"/>
      <c r="AB8" s="12">
        <f t="shared" si="16"/>
        <v>0</v>
      </c>
      <c r="AC8" s="12">
        <f t="shared" ref="AC8:AC30" si="25">AB8*X8</f>
        <v>0</v>
      </c>
      <c r="AD8" s="11"/>
      <c r="AE8" s="11"/>
      <c r="AF8" s="11"/>
      <c r="AG8" s="11"/>
      <c r="AH8" s="11"/>
      <c r="AI8" s="12">
        <f t="shared" si="1"/>
        <v>0</v>
      </c>
      <c r="AJ8" s="12">
        <f t="shared" si="2"/>
        <v>0</v>
      </c>
      <c r="AK8" s="11" t="s">
        <v>30</v>
      </c>
      <c r="AL8" s="11">
        <v>1</v>
      </c>
      <c r="AM8" s="11">
        <v>8</v>
      </c>
      <c r="AN8" s="11"/>
      <c r="AO8" s="11"/>
      <c r="AP8" s="12">
        <f t="shared" si="17"/>
        <v>32000</v>
      </c>
      <c r="AQ8" s="12">
        <f t="shared" ref="AQ8:AQ30" si="26">AP8*AL8</f>
        <v>32000</v>
      </c>
      <c r="AR8" s="11" t="s">
        <v>31</v>
      </c>
      <c r="AS8" s="11">
        <v>2</v>
      </c>
      <c r="AT8" s="11">
        <v>7</v>
      </c>
      <c r="AU8" s="11"/>
      <c r="AV8" s="11">
        <v>1</v>
      </c>
      <c r="AW8" s="12">
        <f t="shared" si="18"/>
        <v>32000</v>
      </c>
      <c r="AX8" s="12">
        <f t="shared" ref="AX8:AX30" si="27">AW8*AS8</f>
        <v>64000</v>
      </c>
      <c r="AY8" s="11"/>
      <c r="AZ8" s="11"/>
      <c r="BA8" s="11"/>
      <c r="BB8" s="11"/>
      <c r="BC8" s="11"/>
      <c r="BD8" s="12">
        <f t="shared" si="19"/>
        <v>0</v>
      </c>
      <c r="BE8" s="12">
        <f t="shared" ref="BE8:BE30" si="28">BD8*AZ8</f>
        <v>0</v>
      </c>
      <c r="BF8" s="11">
        <f t="shared" si="6"/>
        <v>37</v>
      </c>
      <c r="BG8" s="11">
        <v>0.03</v>
      </c>
      <c r="BH8" s="12">
        <f t="shared" ref="BH8:BH30" si="29">(BE8+AX8+AQ8+AC8+V8+O8+H8)*BG8</f>
        <v>31440</v>
      </c>
      <c r="BI8" s="12">
        <f t="shared" ref="BI8:BI30" si="30">BE8+AX8+AQ8+AC8+V8+O8+H8+BH8</f>
        <v>1079440</v>
      </c>
      <c r="BJ8" s="12">
        <f t="shared" si="12"/>
        <v>107944</v>
      </c>
      <c r="BK8" s="12">
        <f t="shared" ref="BK8:BK30" si="31">BI8+BJ8</f>
        <v>1187384</v>
      </c>
    </row>
    <row r="9" spans="1:63" x14ac:dyDescent="0.4">
      <c r="A9" s="1" t="s">
        <v>221</v>
      </c>
      <c r="B9" s="1" t="s">
        <v>163</v>
      </c>
      <c r="C9" s="1">
        <v>16</v>
      </c>
      <c r="D9" s="1">
        <v>8</v>
      </c>
      <c r="E9" s="1"/>
      <c r="F9" s="1"/>
      <c r="G9" s="5">
        <f t="shared" si="22"/>
        <v>28000</v>
      </c>
      <c r="H9" s="5">
        <f t="shared" si="0"/>
        <v>448000</v>
      </c>
      <c r="I9" s="1"/>
      <c r="J9" s="1"/>
      <c r="K9" s="1"/>
      <c r="L9" s="1"/>
      <c r="M9" s="1"/>
      <c r="N9" s="5">
        <f t="shared" si="14"/>
        <v>0</v>
      </c>
      <c r="O9" s="5">
        <f t="shared" si="23"/>
        <v>0</v>
      </c>
      <c r="P9" s="1"/>
      <c r="Q9" s="1"/>
      <c r="R9" s="1"/>
      <c r="S9" s="1"/>
      <c r="T9" s="1"/>
      <c r="U9" s="5">
        <f t="shared" si="15"/>
        <v>0</v>
      </c>
      <c r="V9" s="5">
        <f t="shared" si="24"/>
        <v>0</v>
      </c>
      <c r="W9" s="1"/>
      <c r="X9" s="1"/>
      <c r="Y9" s="1"/>
      <c r="Z9" s="1"/>
      <c r="AA9" s="1"/>
      <c r="AB9" s="5">
        <f t="shared" si="16"/>
        <v>0</v>
      </c>
      <c r="AC9" s="5">
        <f t="shared" si="25"/>
        <v>0</v>
      </c>
      <c r="AD9" s="1"/>
      <c r="AE9" s="1"/>
      <c r="AF9" s="1"/>
      <c r="AG9" s="1"/>
      <c r="AH9" s="1"/>
      <c r="AI9" s="5">
        <f t="shared" si="1"/>
        <v>0</v>
      </c>
      <c r="AJ9" s="5">
        <f t="shared" si="2"/>
        <v>0</v>
      </c>
      <c r="AK9" s="1" t="s">
        <v>34</v>
      </c>
      <c r="AL9" s="1">
        <v>1</v>
      </c>
      <c r="AM9" s="1">
        <v>8</v>
      </c>
      <c r="AN9" s="1"/>
      <c r="AO9" s="1"/>
      <c r="AP9" s="5">
        <f t="shared" si="17"/>
        <v>32000</v>
      </c>
      <c r="AQ9" s="5">
        <f t="shared" si="26"/>
        <v>32000</v>
      </c>
      <c r="AR9" s="1"/>
      <c r="AS9" s="1"/>
      <c r="AT9" s="1"/>
      <c r="AU9" s="1"/>
      <c r="AV9" s="1"/>
      <c r="AW9" s="5">
        <f t="shared" si="18"/>
        <v>0</v>
      </c>
      <c r="AX9" s="5">
        <f t="shared" si="27"/>
        <v>0</v>
      </c>
      <c r="AY9" s="1"/>
      <c r="AZ9" s="1"/>
      <c r="BA9" s="1"/>
      <c r="BB9" s="1"/>
      <c r="BC9" s="1"/>
      <c r="BD9" s="5">
        <f t="shared" si="19"/>
        <v>0</v>
      </c>
      <c r="BE9" s="5">
        <f t="shared" si="28"/>
        <v>0</v>
      </c>
      <c r="BF9" s="1">
        <f t="shared" si="6"/>
        <v>17</v>
      </c>
      <c r="BG9" s="1">
        <v>7.0000000000000007E-2</v>
      </c>
      <c r="BH9" s="5">
        <f t="shared" si="29"/>
        <v>33600</v>
      </c>
      <c r="BI9" s="5">
        <f t="shared" si="30"/>
        <v>513600</v>
      </c>
      <c r="BJ9" s="5">
        <f t="shared" si="12"/>
        <v>51360</v>
      </c>
      <c r="BK9" s="5">
        <f t="shared" si="31"/>
        <v>564960</v>
      </c>
    </row>
    <row r="10" spans="1:63" x14ac:dyDescent="0.4">
      <c r="A10" s="11" t="s">
        <v>41</v>
      </c>
      <c r="B10" s="11" t="s">
        <v>42</v>
      </c>
      <c r="C10" s="11">
        <v>17</v>
      </c>
      <c r="D10" s="11">
        <v>7</v>
      </c>
      <c r="E10" s="11"/>
      <c r="F10" s="11">
        <v>1</v>
      </c>
      <c r="G10" s="12">
        <f t="shared" si="22"/>
        <v>28000</v>
      </c>
      <c r="H10" s="12">
        <f t="shared" si="0"/>
        <v>476000</v>
      </c>
      <c r="I10" s="11" t="s">
        <v>12</v>
      </c>
      <c r="J10" s="11">
        <v>6</v>
      </c>
      <c r="K10" s="11">
        <v>7</v>
      </c>
      <c r="L10" s="11">
        <v>1</v>
      </c>
      <c r="M10" s="11"/>
      <c r="N10" s="12">
        <f t="shared" si="14"/>
        <v>29400</v>
      </c>
      <c r="O10" s="12">
        <f t="shared" si="23"/>
        <v>176400</v>
      </c>
      <c r="P10" s="11" t="s">
        <v>43</v>
      </c>
      <c r="Q10" s="11">
        <v>12</v>
      </c>
      <c r="R10" s="11">
        <v>7</v>
      </c>
      <c r="S10" s="11">
        <v>0.5</v>
      </c>
      <c r="T10" s="11">
        <v>0.5</v>
      </c>
      <c r="U10" s="12">
        <f t="shared" si="15"/>
        <v>28700</v>
      </c>
      <c r="V10" s="12">
        <f t="shared" si="24"/>
        <v>344400</v>
      </c>
      <c r="W10" s="11"/>
      <c r="X10" s="11"/>
      <c r="Y10" s="11"/>
      <c r="Z10" s="11"/>
      <c r="AA10" s="11"/>
      <c r="AB10" s="12">
        <f t="shared" si="16"/>
        <v>0</v>
      </c>
      <c r="AC10" s="12">
        <f t="shared" si="25"/>
        <v>0</v>
      </c>
      <c r="AD10" s="11"/>
      <c r="AE10" s="11"/>
      <c r="AF10" s="11"/>
      <c r="AG10" s="11"/>
      <c r="AH10" s="11"/>
      <c r="AI10" s="12">
        <f t="shared" si="1"/>
        <v>0</v>
      </c>
      <c r="AJ10" s="12">
        <f t="shared" si="2"/>
        <v>0</v>
      </c>
      <c r="AK10" s="11" t="s">
        <v>31</v>
      </c>
      <c r="AL10" s="11">
        <v>3</v>
      </c>
      <c r="AM10" s="11">
        <v>7</v>
      </c>
      <c r="AN10" s="11"/>
      <c r="AO10" s="11">
        <v>1</v>
      </c>
      <c r="AP10" s="12">
        <f t="shared" si="17"/>
        <v>32000</v>
      </c>
      <c r="AQ10" s="12">
        <f t="shared" si="26"/>
        <v>96000</v>
      </c>
      <c r="AR10" s="11" t="s">
        <v>16</v>
      </c>
      <c r="AS10" s="11">
        <v>2</v>
      </c>
      <c r="AT10" s="11">
        <v>7</v>
      </c>
      <c r="AU10" s="11">
        <v>1</v>
      </c>
      <c r="AV10" s="11"/>
      <c r="AW10" s="12">
        <f t="shared" si="18"/>
        <v>33600</v>
      </c>
      <c r="AX10" s="12">
        <f t="shared" si="27"/>
        <v>67200</v>
      </c>
      <c r="AY10" s="11"/>
      <c r="AZ10" s="11"/>
      <c r="BA10" s="11"/>
      <c r="BB10" s="11"/>
      <c r="BC10" s="11"/>
      <c r="BD10" s="12">
        <f t="shared" si="19"/>
        <v>0</v>
      </c>
      <c r="BE10" s="12">
        <f t="shared" si="28"/>
        <v>0</v>
      </c>
      <c r="BF10" s="11">
        <f t="shared" si="6"/>
        <v>40</v>
      </c>
      <c r="BG10" s="11">
        <v>7.0000000000000007E-2</v>
      </c>
      <c r="BH10" s="12">
        <f t="shared" si="29"/>
        <v>81200.000000000015</v>
      </c>
      <c r="BI10" s="12">
        <f t="shared" si="30"/>
        <v>1241200</v>
      </c>
      <c r="BJ10" s="12">
        <f t="shared" si="12"/>
        <v>124120</v>
      </c>
      <c r="BK10" s="12">
        <f t="shared" si="31"/>
        <v>1365320</v>
      </c>
    </row>
    <row r="11" spans="1:63" x14ac:dyDescent="0.4">
      <c r="A11" s="1" t="s">
        <v>46</v>
      </c>
      <c r="B11" s="1" t="s">
        <v>12</v>
      </c>
      <c r="C11" s="1">
        <v>10</v>
      </c>
      <c r="D11" s="1">
        <v>7</v>
      </c>
      <c r="E11" s="1">
        <v>1</v>
      </c>
      <c r="F11" s="1"/>
      <c r="G11" s="5">
        <f t="shared" si="22"/>
        <v>29400</v>
      </c>
      <c r="H11" s="5">
        <f t="shared" si="0"/>
        <v>294000</v>
      </c>
      <c r="I11" s="1" t="s">
        <v>116</v>
      </c>
      <c r="J11" s="1">
        <v>4</v>
      </c>
      <c r="K11" s="1">
        <v>8</v>
      </c>
      <c r="L11" s="1"/>
      <c r="M11" s="1"/>
      <c r="N11" s="5">
        <f t="shared" si="14"/>
        <v>28000</v>
      </c>
      <c r="O11" s="5">
        <f t="shared" si="23"/>
        <v>112000</v>
      </c>
      <c r="P11" s="1"/>
      <c r="Q11" s="1"/>
      <c r="R11" s="1"/>
      <c r="S11" s="1"/>
      <c r="T11" s="1"/>
      <c r="U11" s="5">
        <f t="shared" si="15"/>
        <v>0</v>
      </c>
      <c r="V11" s="5">
        <f t="shared" si="24"/>
        <v>0</v>
      </c>
      <c r="W11" s="1"/>
      <c r="X11" s="1"/>
      <c r="Y11" s="1"/>
      <c r="Z11" s="1"/>
      <c r="AA11" s="1"/>
      <c r="AB11" s="5">
        <f t="shared" si="16"/>
        <v>0</v>
      </c>
      <c r="AC11" s="5">
        <f t="shared" si="25"/>
        <v>0</v>
      </c>
      <c r="AD11" s="1"/>
      <c r="AE11" s="1"/>
      <c r="AF11" s="1"/>
      <c r="AG11" s="1"/>
      <c r="AH11" s="1"/>
      <c r="AI11" s="5">
        <f t="shared" si="1"/>
        <v>0</v>
      </c>
      <c r="AJ11" s="5">
        <f t="shared" si="2"/>
        <v>0</v>
      </c>
      <c r="AK11" s="1" t="s">
        <v>16</v>
      </c>
      <c r="AL11" s="1">
        <v>3</v>
      </c>
      <c r="AM11" s="1">
        <v>7</v>
      </c>
      <c r="AN11" s="1">
        <v>1</v>
      </c>
      <c r="AO11" s="1"/>
      <c r="AP11" s="5">
        <f t="shared" si="17"/>
        <v>33600</v>
      </c>
      <c r="AQ11" s="5">
        <f t="shared" si="26"/>
        <v>100800</v>
      </c>
      <c r="AR11" s="1"/>
      <c r="AS11" s="1"/>
      <c r="AT11" s="1"/>
      <c r="AU11" s="1"/>
      <c r="AV11" s="1"/>
      <c r="AW11" s="5">
        <f t="shared" si="18"/>
        <v>0</v>
      </c>
      <c r="AX11" s="5">
        <f t="shared" si="27"/>
        <v>0</v>
      </c>
      <c r="AY11" s="1"/>
      <c r="AZ11" s="1"/>
      <c r="BA11" s="1"/>
      <c r="BB11" s="1"/>
      <c r="BC11" s="1"/>
      <c r="BD11" s="5">
        <f t="shared" si="19"/>
        <v>0</v>
      </c>
      <c r="BE11" s="5">
        <f t="shared" si="28"/>
        <v>0</v>
      </c>
      <c r="BF11" s="1">
        <f t="shared" si="6"/>
        <v>17</v>
      </c>
      <c r="BG11" s="1">
        <v>0.03</v>
      </c>
      <c r="BH11" s="5">
        <f>(BE11+AX11+AQ11+AC11+V11+O11+H11)*BG11</f>
        <v>15204</v>
      </c>
      <c r="BI11" s="5">
        <f>BE11+AX11+AQ11+AC11+V11+O11+H11+BH11</f>
        <v>522004</v>
      </c>
      <c r="BJ11" s="5">
        <f t="shared" si="12"/>
        <v>52200.4</v>
      </c>
      <c r="BK11" s="5">
        <f t="shared" si="31"/>
        <v>574204.4</v>
      </c>
    </row>
    <row r="12" spans="1:63" x14ac:dyDescent="0.4">
      <c r="A12" s="11" t="s">
        <v>164</v>
      </c>
      <c r="B12" s="11" t="s">
        <v>76</v>
      </c>
      <c r="C12" s="11">
        <v>25</v>
      </c>
      <c r="D12" s="11">
        <v>7</v>
      </c>
      <c r="E12" s="11"/>
      <c r="F12" s="11">
        <v>1</v>
      </c>
      <c r="G12" s="12">
        <f t="shared" si="22"/>
        <v>28000</v>
      </c>
      <c r="H12" s="12">
        <f t="shared" si="0"/>
        <v>700000</v>
      </c>
      <c r="I12" s="11"/>
      <c r="J12" s="11"/>
      <c r="K12" s="11"/>
      <c r="L12" s="11"/>
      <c r="M12" s="11"/>
      <c r="N12" s="12">
        <f t="shared" si="14"/>
        <v>0</v>
      </c>
      <c r="O12" s="12">
        <f t="shared" si="23"/>
        <v>0</v>
      </c>
      <c r="P12" s="11"/>
      <c r="Q12" s="11"/>
      <c r="R12" s="11"/>
      <c r="S12" s="11"/>
      <c r="T12" s="11"/>
      <c r="U12" s="12">
        <f t="shared" si="15"/>
        <v>0</v>
      </c>
      <c r="V12" s="12">
        <f t="shared" si="24"/>
        <v>0</v>
      </c>
      <c r="W12" s="11"/>
      <c r="X12" s="11"/>
      <c r="Y12" s="11"/>
      <c r="Z12" s="11"/>
      <c r="AA12" s="11"/>
      <c r="AB12" s="12">
        <f t="shared" si="16"/>
        <v>0</v>
      </c>
      <c r="AC12" s="12">
        <f t="shared" si="25"/>
        <v>0</v>
      </c>
      <c r="AD12" s="11"/>
      <c r="AE12" s="11"/>
      <c r="AF12" s="11"/>
      <c r="AG12" s="11"/>
      <c r="AH12" s="11"/>
      <c r="AI12" s="12">
        <f t="shared" si="1"/>
        <v>0</v>
      </c>
      <c r="AJ12" s="12">
        <f t="shared" si="2"/>
        <v>0</v>
      </c>
      <c r="AK12" s="11" t="s">
        <v>31</v>
      </c>
      <c r="AL12" s="11">
        <v>3</v>
      </c>
      <c r="AM12" s="11">
        <v>7</v>
      </c>
      <c r="AN12" s="11"/>
      <c r="AO12" s="11">
        <v>1</v>
      </c>
      <c r="AP12" s="12">
        <f t="shared" si="17"/>
        <v>32000</v>
      </c>
      <c r="AQ12" s="12">
        <f t="shared" si="26"/>
        <v>96000</v>
      </c>
      <c r="AR12" s="11"/>
      <c r="AS12" s="11"/>
      <c r="AT12" s="11"/>
      <c r="AU12" s="11"/>
      <c r="AV12" s="11"/>
      <c r="AW12" s="12">
        <f t="shared" si="18"/>
        <v>0</v>
      </c>
      <c r="AX12" s="12">
        <f t="shared" si="27"/>
        <v>0</v>
      </c>
      <c r="AY12" s="11"/>
      <c r="AZ12" s="11"/>
      <c r="BA12" s="11"/>
      <c r="BB12" s="11"/>
      <c r="BC12" s="11"/>
      <c r="BD12" s="12">
        <f t="shared" si="19"/>
        <v>0</v>
      </c>
      <c r="BE12" s="12">
        <f t="shared" si="28"/>
        <v>0</v>
      </c>
      <c r="BF12" s="11">
        <f t="shared" si="6"/>
        <v>28</v>
      </c>
      <c r="BG12" s="11">
        <v>7.0000000000000007E-2</v>
      </c>
      <c r="BH12" s="12">
        <f t="shared" si="29"/>
        <v>55720.000000000007</v>
      </c>
      <c r="BI12" s="12">
        <f t="shared" si="30"/>
        <v>851720</v>
      </c>
      <c r="BJ12" s="12">
        <f t="shared" si="12"/>
        <v>85172</v>
      </c>
      <c r="BK12" s="12">
        <f t="shared" si="31"/>
        <v>936892</v>
      </c>
    </row>
    <row r="13" spans="1:63" x14ac:dyDescent="0.4">
      <c r="A13" s="1" t="s">
        <v>165</v>
      </c>
      <c r="B13" s="1" t="s">
        <v>12</v>
      </c>
      <c r="C13" s="1">
        <v>22</v>
      </c>
      <c r="D13" s="1">
        <v>7</v>
      </c>
      <c r="E13" s="1">
        <v>1</v>
      </c>
      <c r="F13" s="1"/>
      <c r="G13" s="5">
        <f t="shared" si="22"/>
        <v>29400</v>
      </c>
      <c r="H13" s="5">
        <f t="shared" si="0"/>
        <v>646800</v>
      </c>
      <c r="I13" s="1" t="s">
        <v>48</v>
      </c>
      <c r="J13" s="1">
        <v>1</v>
      </c>
      <c r="K13" s="1">
        <v>5</v>
      </c>
      <c r="L13" s="1">
        <v>1</v>
      </c>
      <c r="M13" s="1">
        <v>2</v>
      </c>
      <c r="N13" s="5">
        <f t="shared" si="14"/>
        <v>29400</v>
      </c>
      <c r="O13" s="5">
        <f t="shared" si="23"/>
        <v>29400</v>
      </c>
      <c r="P13" s="1"/>
      <c r="Q13" s="1"/>
      <c r="R13" s="1"/>
      <c r="S13" s="1"/>
      <c r="T13" s="1"/>
      <c r="U13" s="5">
        <f t="shared" si="15"/>
        <v>0</v>
      </c>
      <c r="V13" s="5">
        <f t="shared" si="24"/>
        <v>0</v>
      </c>
      <c r="W13" s="1"/>
      <c r="X13" s="1"/>
      <c r="Y13" s="1"/>
      <c r="Z13" s="1"/>
      <c r="AA13" s="1"/>
      <c r="AB13" s="5">
        <f t="shared" si="16"/>
        <v>0</v>
      </c>
      <c r="AC13" s="5">
        <f t="shared" si="25"/>
        <v>0</v>
      </c>
      <c r="AD13" s="1"/>
      <c r="AE13" s="1"/>
      <c r="AF13" s="1"/>
      <c r="AG13" s="1"/>
      <c r="AH13" s="1"/>
      <c r="AI13" s="5">
        <f t="shared" si="1"/>
        <v>0</v>
      </c>
      <c r="AJ13" s="5">
        <f t="shared" si="2"/>
        <v>0</v>
      </c>
      <c r="AK13" s="1" t="s">
        <v>16</v>
      </c>
      <c r="AL13" s="1">
        <v>2</v>
      </c>
      <c r="AM13" s="1">
        <v>7</v>
      </c>
      <c r="AN13" s="1">
        <v>1</v>
      </c>
      <c r="AO13" s="1"/>
      <c r="AP13" s="5">
        <f t="shared" si="17"/>
        <v>33600</v>
      </c>
      <c r="AQ13" s="5">
        <f t="shared" si="26"/>
        <v>67200</v>
      </c>
      <c r="AR13" s="1" t="s">
        <v>49</v>
      </c>
      <c r="AS13" s="1">
        <v>1</v>
      </c>
      <c r="AT13" s="1">
        <v>5</v>
      </c>
      <c r="AU13" s="1">
        <v>1</v>
      </c>
      <c r="AV13" s="1">
        <v>2</v>
      </c>
      <c r="AW13" s="5">
        <f t="shared" si="18"/>
        <v>33600</v>
      </c>
      <c r="AX13" s="5">
        <f t="shared" si="27"/>
        <v>33600</v>
      </c>
      <c r="AY13" s="1"/>
      <c r="AZ13" s="1"/>
      <c r="BA13" s="1"/>
      <c r="BB13" s="1"/>
      <c r="BC13" s="1"/>
      <c r="BD13" s="5">
        <f t="shared" si="19"/>
        <v>0</v>
      </c>
      <c r="BE13" s="5">
        <f t="shared" si="28"/>
        <v>0</v>
      </c>
      <c r="BF13" s="1">
        <f t="shared" si="6"/>
        <v>26</v>
      </c>
      <c r="BG13" s="1">
        <v>0.03</v>
      </c>
      <c r="BH13" s="5">
        <f t="shared" si="29"/>
        <v>23310</v>
      </c>
      <c r="BI13" s="5">
        <f t="shared" si="30"/>
        <v>800310</v>
      </c>
      <c r="BJ13" s="5">
        <f t="shared" si="12"/>
        <v>80031</v>
      </c>
      <c r="BK13" s="5">
        <f t="shared" si="31"/>
        <v>880341</v>
      </c>
    </row>
    <row r="14" spans="1:63" x14ac:dyDescent="0.4">
      <c r="A14" s="11" t="s">
        <v>166</v>
      </c>
      <c r="B14" s="11" t="s">
        <v>161</v>
      </c>
      <c r="C14" s="11">
        <v>9</v>
      </c>
      <c r="D14" s="11">
        <v>7</v>
      </c>
      <c r="E14" s="11">
        <v>1</v>
      </c>
      <c r="F14" s="11"/>
      <c r="G14" s="12">
        <f t="shared" si="22"/>
        <v>29400</v>
      </c>
      <c r="H14" s="12">
        <f t="shared" si="0"/>
        <v>264600</v>
      </c>
      <c r="I14" s="11"/>
      <c r="J14" s="11"/>
      <c r="K14" s="11"/>
      <c r="L14" s="11"/>
      <c r="M14" s="11"/>
      <c r="N14" s="12">
        <f t="shared" si="14"/>
        <v>0</v>
      </c>
      <c r="O14" s="12">
        <f t="shared" si="23"/>
        <v>0</v>
      </c>
      <c r="P14" s="11"/>
      <c r="Q14" s="11"/>
      <c r="R14" s="11"/>
      <c r="S14" s="11"/>
      <c r="T14" s="11"/>
      <c r="U14" s="12">
        <f t="shared" si="15"/>
        <v>0</v>
      </c>
      <c r="V14" s="12">
        <f t="shared" si="24"/>
        <v>0</v>
      </c>
      <c r="W14" s="11"/>
      <c r="X14" s="11"/>
      <c r="Y14" s="11"/>
      <c r="Z14" s="11"/>
      <c r="AA14" s="11"/>
      <c r="AB14" s="12">
        <f t="shared" si="16"/>
        <v>0</v>
      </c>
      <c r="AC14" s="12">
        <f t="shared" si="25"/>
        <v>0</v>
      </c>
      <c r="AD14" s="11"/>
      <c r="AE14" s="11"/>
      <c r="AF14" s="11"/>
      <c r="AG14" s="11"/>
      <c r="AH14" s="11"/>
      <c r="AI14" s="12">
        <f t="shared" si="1"/>
        <v>0</v>
      </c>
      <c r="AJ14" s="12">
        <f t="shared" si="2"/>
        <v>0</v>
      </c>
      <c r="AK14" s="11" t="s">
        <v>16</v>
      </c>
      <c r="AL14" s="11">
        <v>1</v>
      </c>
      <c r="AM14" s="11">
        <v>7</v>
      </c>
      <c r="AN14" s="11">
        <v>1</v>
      </c>
      <c r="AO14" s="11"/>
      <c r="AP14" s="12">
        <f t="shared" si="17"/>
        <v>33600</v>
      </c>
      <c r="AQ14" s="12">
        <f t="shared" si="26"/>
        <v>33600</v>
      </c>
      <c r="AR14" s="11"/>
      <c r="AS14" s="11"/>
      <c r="AT14" s="11"/>
      <c r="AU14" s="11"/>
      <c r="AV14" s="11"/>
      <c r="AW14" s="12">
        <f t="shared" si="18"/>
        <v>0</v>
      </c>
      <c r="AX14" s="12">
        <f t="shared" si="27"/>
        <v>0</v>
      </c>
      <c r="AY14" s="11"/>
      <c r="AZ14" s="11"/>
      <c r="BA14" s="11"/>
      <c r="BB14" s="11"/>
      <c r="BC14" s="11"/>
      <c r="BD14" s="12">
        <f t="shared" si="19"/>
        <v>0</v>
      </c>
      <c r="BE14" s="12">
        <f t="shared" si="28"/>
        <v>0</v>
      </c>
      <c r="BF14" s="11">
        <f t="shared" si="6"/>
        <v>10</v>
      </c>
      <c r="BG14" s="11">
        <v>0.03</v>
      </c>
      <c r="BH14" s="12">
        <f t="shared" si="29"/>
        <v>8946</v>
      </c>
      <c r="BI14" s="12">
        <f t="shared" si="30"/>
        <v>307146</v>
      </c>
      <c r="BJ14" s="12">
        <f t="shared" si="12"/>
        <v>30714.600000000002</v>
      </c>
      <c r="BK14" s="12">
        <f t="shared" si="31"/>
        <v>337860.6</v>
      </c>
    </row>
    <row r="15" spans="1:63" x14ac:dyDescent="0.4">
      <c r="A15" s="1" t="s">
        <v>167</v>
      </c>
      <c r="B15" s="1" t="s">
        <v>12</v>
      </c>
      <c r="C15" s="1">
        <v>1</v>
      </c>
      <c r="D15" s="1">
        <v>7</v>
      </c>
      <c r="E15" s="1">
        <v>1</v>
      </c>
      <c r="F15" s="1"/>
      <c r="G15" s="5">
        <f t="shared" si="22"/>
        <v>29400</v>
      </c>
      <c r="H15" s="5">
        <f t="shared" si="0"/>
        <v>29400</v>
      </c>
      <c r="I15" s="1" t="s">
        <v>28</v>
      </c>
      <c r="J15" s="1">
        <v>11</v>
      </c>
      <c r="K15" s="1">
        <v>8</v>
      </c>
      <c r="L15" s="1"/>
      <c r="M15" s="1"/>
      <c r="N15" s="5">
        <f t="shared" si="14"/>
        <v>28000</v>
      </c>
      <c r="O15" s="5">
        <f t="shared" si="23"/>
        <v>308000</v>
      </c>
      <c r="P15" s="1"/>
      <c r="Q15" s="1"/>
      <c r="R15" s="1"/>
      <c r="S15" s="1"/>
      <c r="T15" s="1"/>
      <c r="U15" s="5">
        <f t="shared" si="15"/>
        <v>0</v>
      </c>
      <c r="V15" s="5">
        <f t="shared" si="24"/>
        <v>0</v>
      </c>
      <c r="W15" s="1"/>
      <c r="X15" s="1"/>
      <c r="Y15" s="1"/>
      <c r="Z15" s="1"/>
      <c r="AA15" s="1"/>
      <c r="AB15" s="5">
        <f t="shared" si="16"/>
        <v>0</v>
      </c>
      <c r="AC15" s="5">
        <f t="shared" si="25"/>
        <v>0</v>
      </c>
      <c r="AD15" s="1"/>
      <c r="AE15" s="1"/>
      <c r="AF15" s="1"/>
      <c r="AG15" s="1"/>
      <c r="AH15" s="1"/>
      <c r="AI15" s="5">
        <f t="shared" si="1"/>
        <v>0</v>
      </c>
      <c r="AJ15" s="5">
        <f t="shared" si="2"/>
        <v>0</v>
      </c>
      <c r="AK15" s="1" t="s">
        <v>30</v>
      </c>
      <c r="AL15" s="1">
        <v>1</v>
      </c>
      <c r="AM15" s="1">
        <v>8</v>
      </c>
      <c r="AN15" s="1"/>
      <c r="AO15" s="1"/>
      <c r="AP15" s="5">
        <f t="shared" si="17"/>
        <v>32000</v>
      </c>
      <c r="AQ15" s="5">
        <f t="shared" si="26"/>
        <v>32000</v>
      </c>
      <c r="AR15" s="1"/>
      <c r="AS15" s="1"/>
      <c r="AT15" s="1"/>
      <c r="AU15" s="1"/>
      <c r="AV15" s="1"/>
      <c r="AW15" s="5">
        <f t="shared" si="18"/>
        <v>0</v>
      </c>
      <c r="AX15" s="5">
        <f t="shared" si="27"/>
        <v>0</v>
      </c>
      <c r="AY15" s="1"/>
      <c r="AZ15" s="1"/>
      <c r="BA15" s="1"/>
      <c r="BB15" s="1"/>
      <c r="BC15" s="1"/>
      <c r="BD15" s="5">
        <f t="shared" si="19"/>
        <v>0</v>
      </c>
      <c r="BE15" s="5">
        <f t="shared" si="28"/>
        <v>0</v>
      </c>
      <c r="BF15" s="1">
        <f t="shared" si="6"/>
        <v>13</v>
      </c>
      <c r="BG15" s="1">
        <v>0.04</v>
      </c>
      <c r="BH15" s="5">
        <f t="shared" si="29"/>
        <v>14776</v>
      </c>
      <c r="BI15" s="5">
        <f t="shared" si="30"/>
        <v>384176</v>
      </c>
      <c r="BJ15" s="5">
        <f t="shared" si="12"/>
        <v>38417.599999999999</v>
      </c>
      <c r="BK15" s="5">
        <f t="shared" si="31"/>
        <v>422593.6</v>
      </c>
    </row>
    <row r="16" spans="1:63" x14ac:dyDescent="0.4">
      <c r="A16" s="11" t="s">
        <v>168</v>
      </c>
      <c r="B16" s="11" t="s">
        <v>161</v>
      </c>
      <c r="C16" s="11">
        <v>39</v>
      </c>
      <c r="D16" s="11">
        <v>7</v>
      </c>
      <c r="E16" s="11">
        <v>1</v>
      </c>
      <c r="F16" s="11"/>
      <c r="G16" s="12">
        <f t="shared" si="22"/>
        <v>29400</v>
      </c>
      <c r="H16" s="12">
        <f t="shared" si="0"/>
        <v>1146600</v>
      </c>
      <c r="I16" s="11"/>
      <c r="J16" s="11"/>
      <c r="K16" s="11"/>
      <c r="L16" s="11"/>
      <c r="M16" s="11"/>
      <c r="N16" s="12">
        <f t="shared" si="14"/>
        <v>0</v>
      </c>
      <c r="O16" s="12">
        <f t="shared" si="23"/>
        <v>0</v>
      </c>
      <c r="P16" s="11"/>
      <c r="Q16" s="11"/>
      <c r="R16" s="11"/>
      <c r="S16" s="11"/>
      <c r="T16" s="11"/>
      <c r="U16" s="12">
        <f t="shared" si="15"/>
        <v>0</v>
      </c>
      <c r="V16" s="12">
        <f t="shared" si="24"/>
        <v>0</v>
      </c>
      <c r="W16" s="11"/>
      <c r="X16" s="11"/>
      <c r="Y16" s="11"/>
      <c r="Z16" s="11"/>
      <c r="AA16" s="11"/>
      <c r="AB16" s="12">
        <f t="shared" si="16"/>
        <v>0</v>
      </c>
      <c r="AC16" s="12">
        <f t="shared" si="25"/>
        <v>0</v>
      </c>
      <c r="AD16" s="11"/>
      <c r="AE16" s="11"/>
      <c r="AF16" s="11"/>
      <c r="AG16" s="11"/>
      <c r="AH16" s="11"/>
      <c r="AI16" s="12">
        <f t="shared" si="1"/>
        <v>0</v>
      </c>
      <c r="AJ16" s="12">
        <f t="shared" si="2"/>
        <v>0</v>
      </c>
      <c r="AK16" s="11" t="s">
        <v>16</v>
      </c>
      <c r="AL16" s="11">
        <v>4</v>
      </c>
      <c r="AM16" s="11">
        <v>7</v>
      </c>
      <c r="AN16" s="11">
        <v>1</v>
      </c>
      <c r="AO16" s="11"/>
      <c r="AP16" s="12">
        <f t="shared" si="17"/>
        <v>33600</v>
      </c>
      <c r="AQ16" s="12">
        <f t="shared" si="26"/>
        <v>134400</v>
      </c>
      <c r="AR16" s="11"/>
      <c r="AS16" s="11"/>
      <c r="AT16" s="11"/>
      <c r="AU16" s="11"/>
      <c r="AV16" s="11"/>
      <c r="AW16" s="12">
        <f t="shared" si="18"/>
        <v>0</v>
      </c>
      <c r="AX16" s="12">
        <f t="shared" si="27"/>
        <v>0</v>
      </c>
      <c r="AY16" s="11"/>
      <c r="AZ16" s="11"/>
      <c r="BA16" s="11"/>
      <c r="BB16" s="11"/>
      <c r="BC16" s="11"/>
      <c r="BD16" s="12">
        <f t="shared" si="19"/>
        <v>0</v>
      </c>
      <c r="BE16" s="12">
        <f t="shared" si="28"/>
        <v>0</v>
      </c>
      <c r="BF16" s="11">
        <f t="shared" si="6"/>
        <v>43</v>
      </c>
      <c r="BG16" s="11">
        <v>0.05</v>
      </c>
      <c r="BH16" s="12">
        <f t="shared" si="29"/>
        <v>64050</v>
      </c>
      <c r="BI16" s="12">
        <f t="shared" si="30"/>
        <v>1345050</v>
      </c>
      <c r="BJ16" s="12">
        <f t="shared" si="12"/>
        <v>134505</v>
      </c>
      <c r="BK16" s="12">
        <f t="shared" si="31"/>
        <v>1479555</v>
      </c>
    </row>
    <row r="17" spans="1:63" x14ac:dyDescent="0.4">
      <c r="A17" s="1" t="s">
        <v>55</v>
      </c>
      <c r="B17" s="1" t="s">
        <v>12</v>
      </c>
      <c r="C17" s="1">
        <v>1</v>
      </c>
      <c r="D17" s="1">
        <v>7</v>
      </c>
      <c r="E17" s="1">
        <v>1</v>
      </c>
      <c r="F17" s="1"/>
      <c r="G17" s="5">
        <f t="shared" si="22"/>
        <v>29400</v>
      </c>
      <c r="H17" s="5">
        <f t="shared" si="0"/>
        <v>29400</v>
      </c>
      <c r="I17" s="1" t="s">
        <v>13</v>
      </c>
      <c r="J17" s="1">
        <v>7</v>
      </c>
      <c r="K17" s="1">
        <v>7</v>
      </c>
      <c r="L17" s="1">
        <v>2</v>
      </c>
      <c r="M17" s="1"/>
      <c r="N17" s="5">
        <f t="shared" si="14"/>
        <v>34300</v>
      </c>
      <c r="O17" s="5">
        <f t="shared" si="23"/>
        <v>240100</v>
      </c>
      <c r="P17" s="1"/>
      <c r="Q17" s="1"/>
      <c r="R17" s="1"/>
      <c r="S17" s="1"/>
      <c r="T17" s="1"/>
      <c r="U17" s="5">
        <f t="shared" si="15"/>
        <v>0</v>
      </c>
      <c r="V17" s="5">
        <f t="shared" si="24"/>
        <v>0</v>
      </c>
      <c r="W17" s="1"/>
      <c r="X17" s="1"/>
      <c r="Y17" s="1"/>
      <c r="Z17" s="1"/>
      <c r="AA17" s="1"/>
      <c r="AB17" s="5">
        <f t="shared" si="16"/>
        <v>0</v>
      </c>
      <c r="AC17" s="5">
        <f t="shared" si="25"/>
        <v>0</v>
      </c>
      <c r="AD17" s="1"/>
      <c r="AE17" s="1"/>
      <c r="AF17" s="1"/>
      <c r="AG17" s="1"/>
      <c r="AH17" s="1"/>
      <c r="AI17" s="5">
        <f t="shared" si="1"/>
        <v>0</v>
      </c>
      <c r="AJ17" s="5">
        <f t="shared" si="2"/>
        <v>0</v>
      </c>
      <c r="AK17" s="1" t="s">
        <v>16</v>
      </c>
      <c r="AL17" s="1">
        <v>1</v>
      </c>
      <c r="AM17" s="1">
        <v>7</v>
      </c>
      <c r="AN17" s="1">
        <v>1</v>
      </c>
      <c r="AO17" s="1"/>
      <c r="AP17" s="5">
        <f t="shared" si="17"/>
        <v>33600</v>
      </c>
      <c r="AQ17" s="5">
        <f t="shared" si="26"/>
        <v>33600</v>
      </c>
      <c r="AR17" s="1" t="s">
        <v>17</v>
      </c>
      <c r="AS17" s="1">
        <v>1</v>
      </c>
      <c r="AT17" s="1">
        <v>7</v>
      </c>
      <c r="AU17" s="1">
        <v>2</v>
      </c>
      <c r="AV17" s="1"/>
      <c r="AW17" s="5">
        <f t="shared" si="18"/>
        <v>39200</v>
      </c>
      <c r="AX17" s="5">
        <f t="shared" si="27"/>
        <v>39200</v>
      </c>
      <c r="AY17" s="1"/>
      <c r="AZ17" s="1"/>
      <c r="BA17" s="1"/>
      <c r="BB17" s="1"/>
      <c r="BC17" s="1"/>
      <c r="BD17" s="5">
        <f t="shared" si="19"/>
        <v>0</v>
      </c>
      <c r="BE17" s="5">
        <f t="shared" si="28"/>
        <v>0</v>
      </c>
      <c r="BF17" s="1">
        <f t="shared" si="6"/>
        <v>10</v>
      </c>
      <c r="BG17" s="1">
        <v>7.0000000000000007E-2</v>
      </c>
      <c r="BH17" s="5">
        <f t="shared" si="29"/>
        <v>23961.000000000004</v>
      </c>
      <c r="BI17" s="5">
        <f t="shared" si="30"/>
        <v>366261</v>
      </c>
      <c r="BJ17" s="5">
        <f t="shared" si="12"/>
        <v>36626.1</v>
      </c>
      <c r="BK17" s="5">
        <f t="shared" si="31"/>
        <v>402887.1</v>
      </c>
    </row>
    <row r="18" spans="1:63" x14ac:dyDescent="0.4">
      <c r="A18" s="11" t="s">
        <v>169</v>
      </c>
      <c r="B18" s="11" t="s">
        <v>13</v>
      </c>
      <c r="C18" s="11">
        <v>2</v>
      </c>
      <c r="D18" s="11">
        <v>7</v>
      </c>
      <c r="E18" s="11">
        <v>2</v>
      </c>
      <c r="F18" s="11"/>
      <c r="G18" s="12">
        <f t="shared" si="22"/>
        <v>34300</v>
      </c>
      <c r="H18" s="12">
        <f t="shared" si="0"/>
        <v>68600</v>
      </c>
      <c r="I18" s="11" t="s">
        <v>57</v>
      </c>
      <c r="J18" s="11">
        <v>27</v>
      </c>
      <c r="K18" s="11">
        <v>6</v>
      </c>
      <c r="L18" s="11">
        <v>2</v>
      </c>
      <c r="M18" s="11"/>
      <c r="N18" s="12">
        <f t="shared" si="14"/>
        <v>30800</v>
      </c>
      <c r="O18" s="12">
        <f t="shared" si="23"/>
        <v>831600</v>
      </c>
      <c r="P18" s="11"/>
      <c r="Q18" s="11"/>
      <c r="R18" s="11"/>
      <c r="S18" s="11"/>
      <c r="T18" s="11"/>
      <c r="U18" s="12">
        <f t="shared" si="15"/>
        <v>0</v>
      </c>
      <c r="V18" s="12">
        <f t="shared" si="24"/>
        <v>0</v>
      </c>
      <c r="W18" s="11"/>
      <c r="X18" s="11"/>
      <c r="Y18" s="11"/>
      <c r="Z18" s="11"/>
      <c r="AA18" s="11"/>
      <c r="AB18" s="12">
        <f t="shared" si="16"/>
        <v>0</v>
      </c>
      <c r="AC18" s="12">
        <f t="shared" si="25"/>
        <v>0</v>
      </c>
      <c r="AD18" s="11"/>
      <c r="AE18" s="11"/>
      <c r="AF18" s="11"/>
      <c r="AG18" s="11"/>
      <c r="AH18" s="11"/>
      <c r="AI18" s="12">
        <f t="shared" si="1"/>
        <v>0</v>
      </c>
      <c r="AJ18" s="12">
        <f t="shared" si="2"/>
        <v>0</v>
      </c>
      <c r="AK18" s="11" t="s">
        <v>17</v>
      </c>
      <c r="AL18" s="11">
        <v>2</v>
      </c>
      <c r="AM18" s="11">
        <v>7</v>
      </c>
      <c r="AN18" s="11">
        <v>2</v>
      </c>
      <c r="AO18" s="11"/>
      <c r="AP18" s="12">
        <f t="shared" si="17"/>
        <v>39200</v>
      </c>
      <c r="AQ18" s="12">
        <f t="shared" si="26"/>
        <v>78400</v>
      </c>
      <c r="AR18" s="11"/>
      <c r="AS18" s="11"/>
      <c r="AT18" s="11"/>
      <c r="AU18" s="11"/>
      <c r="AV18" s="11"/>
      <c r="AW18" s="12">
        <f t="shared" si="18"/>
        <v>0</v>
      </c>
      <c r="AX18" s="12">
        <f t="shared" si="27"/>
        <v>0</v>
      </c>
      <c r="AY18" s="11"/>
      <c r="AZ18" s="11"/>
      <c r="BA18" s="11"/>
      <c r="BB18" s="11"/>
      <c r="BC18" s="11"/>
      <c r="BD18" s="12">
        <f t="shared" si="19"/>
        <v>0</v>
      </c>
      <c r="BE18" s="12">
        <f t="shared" si="28"/>
        <v>0</v>
      </c>
      <c r="BF18" s="11">
        <f t="shared" si="6"/>
        <v>31</v>
      </c>
      <c r="BG18" s="11">
        <v>7.0000000000000007E-2</v>
      </c>
      <c r="BH18" s="12">
        <f t="shared" si="29"/>
        <v>68502</v>
      </c>
      <c r="BI18" s="12">
        <f t="shared" si="30"/>
        <v>1047102</v>
      </c>
      <c r="BJ18" s="14">
        <f t="shared" si="12"/>
        <v>104710.20000000001</v>
      </c>
      <c r="BK18" s="12">
        <f t="shared" si="31"/>
        <v>1151812.2</v>
      </c>
    </row>
    <row r="19" spans="1:63" ht="16.5" customHeight="1" x14ac:dyDescent="0.4">
      <c r="A19" s="1" t="s">
        <v>170</v>
      </c>
      <c r="B19" s="1" t="s">
        <v>57</v>
      </c>
      <c r="C19" s="1">
        <v>9</v>
      </c>
      <c r="D19" s="1">
        <v>6</v>
      </c>
      <c r="E19" s="1">
        <v>2</v>
      </c>
      <c r="F19" s="1"/>
      <c r="G19" s="5">
        <f t="shared" si="22"/>
        <v>30800</v>
      </c>
      <c r="H19" s="5">
        <f t="shared" si="0"/>
        <v>277200</v>
      </c>
      <c r="I19" s="1"/>
      <c r="J19" s="1"/>
      <c r="K19" s="1"/>
      <c r="L19" s="1"/>
      <c r="M19" s="1"/>
      <c r="N19" s="5">
        <f t="shared" si="14"/>
        <v>0</v>
      </c>
      <c r="O19" s="5">
        <f t="shared" si="23"/>
        <v>0</v>
      </c>
      <c r="P19" s="1"/>
      <c r="Q19" s="1"/>
      <c r="R19" s="1"/>
      <c r="S19" s="1"/>
      <c r="T19" s="1"/>
      <c r="U19" s="5">
        <f t="shared" si="15"/>
        <v>0</v>
      </c>
      <c r="V19" s="5">
        <f t="shared" si="24"/>
        <v>0</v>
      </c>
      <c r="W19" s="1"/>
      <c r="X19" s="1"/>
      <c r="Y19" s="1"/>
      <c r="Z19" s="1"/>
      <c r="AA19" s="1"/>
      <c r="AB19" s="5">
        <f t="shared" si="16"/>
        <v>0</v>
      </c>
      <c r="AC19" s="5">
        <f t="shared" si="25"/>
        <v>0</v>
      </c>
      <c r="AD19" s="1"/>
      <c r="AE19" s="1"/>
      <c r="AF19" s="1"/>
      <c r="AG19" s="1"/>
      <c r="AH19" s="1"/>
      <c r="AI19" s="5">
        <f t="shared" si="1"/>
        <v>0</v>
      </c>
      <c r="AJ19" s="5">
        <f t="shared" si="2"/>
        <v>0</v>
      </c>
      <c r="AK19" s="1" t="s">
        <v>17</v>
      </c>
      <c r="AL19" s="1">
        <v>1</v>
      </c>
      <c r="AM19" s="1">
        <v>7</v>
      </c>
      <c r="AN19" s="1">
        <v>2</v>
      </c>
      <c r="AO19" s="1"/>
      <c r="AP19" s="5">
        <f t="shared" si="17"/>
        <v>39200</v>
      </c>
      <c r="AQ19" s="5">
        <f t="shared" si="26"/>
        <v>39200</v>
      </c>
      <c r="AR19" s="1"/>
      <c r="AS19" s="1"/>
      <c r="AT19" s="1"/>
      <c r="AU19" s="1"/>
      <c r="AV19" s="1"/>
      <c r="AW19" s="5">
        <f t="shared" si="18"/>
        <v>0</v>
      </c>
      <c r="AX19" s="5">
        <f t="shared" si="27"/>
        <v>0</v>
      </c>
      <c r="AY19" s="1"/>
      <c r="AZ19" s="1"/>
      <c r="BA19" s="1"/>
      <c r="BB19" s="1"/>
      <c r="BC19" s="1"/>
      <c r="BD19" s="5">
        <f t="shared" si="19"/>
        <v>0</v>
      </c>
      <c r="BE19" s="5">
        <f t="shared" si="28"/>
        <v>0</v>
      </c>
      <c r="BF19" s="1">
        <f t="shared" si="6"/>
        <v>10</v>
      </c>
      <c r="BG19" s="1">
        <v>7.0000000000000007E-2</v>
      </c>
      <c r="BH19" s="5">
        <f t="shared" si="29"/>
        <v>22148.000000000004</v>
      </c>
      <c r="BI19" s="5">
        <f t="shared" si="30"/>
        <v>338548</v>
      </c>
      <c r="BJ19" s="5">
        <f t="shared" si="12"/>
        <v>33854.800000000003</v>
      </c>
      <c r="BK19" s="5">
        <f t="shared" si="31"/>
        <v>372402.8</v>
      </c>
    </row>
    <row r="20" spans="1:63" x14ac:dyDescent="0.4">
      <c r="A20" s="11" t="s">
        <v>222</v>
      </c>
      <c r="B20" s="11" t="s">
        <v>229</v>
      </c>
      <c r="C20" s="11">
        <v>9</v>
      </c>
      <c r="D20" s="11">
        <v>6</v>
      </c>
      <c r="E20" s="11">
        <v>2</v>
      </c>
      <c r="F20" s="11"/>
      <c r="G20" s="12">
        <f t="shared" si="22"/>
        <v>30800</v>
      </c>
      <c r="H20" s="12">
        <f t="shared" si="0"/>
        <v>277200</v>
      </c>
      <c r="I20" s="11"/>
      <c r="J20" s="11"/>
      <c r="K20" s="11"/>
      <c r="L20" s="11"/>
      <c r="M20" s="11"/>
      <c r="N20" s="12">
        <f t="shared" si="14"/>
        <v>0</v>
      </c>
      <c r="O20" s="12">
        <f t="shared" si="23"/>
        <v>0</v>
      </c>
      <c r="P20" s="11"/>
      <c r="Q20" s="11"/>
      <c r="R20" s="11"/>
      <c r="S20" s="11"/>
      <c r="T20" s="11"/>
      <c r="U20" s="12">
        <f t="shared" si="15"/>
        <v>0</v>
      </c>
      <c r="V20" s="12">
        <f t="shared" si="24"/>
        <v>0</v>
      </c>
      <c r="W20" s="11"/>
      <c r="X20" s="11"/>
      <c r="Y20" s="11"/>
      <c r="Z20" s="11"/>
      <c r="AA20" s="11"/>
      <c r="AB20" s="12">
        <f t="shared" si="16"/>
        <v>0</v>
      </c>
      <c r="AC20" s="12">
        <f t="shared" si="25"/>
        <v>0</v>
      </c>
      <c r="AD20" s="11"/>
      <c r="AE20" s="11"/>
      <c r="AF20" s="11"/>
      <c r="AG20" s="11"/>
      <c r="AH20" s="11"/>
      <c r="AI20" s="12">
        <f t="shared" si="1"/>
        <v>0</v>
      </c>
      <c r="AJ20" s="12">
        <f t="shared" si="2"/>
        <v>0</v>
      </c>
      <c r="AK20" s="11" t="s">
        <v>17</v>
      </c>
      <c r="AL20" s="11">
        <v>1</v>
      </c>
      <c r="AM20" s="11">
        <v>7</v>
      </c>
      <c r="AN20" s="11">
        <v>2</v>
      </c>
      <c r="AO20" s="11"/>
      <c r="AP20" s="12">
        <f t="shared" si="17"/>
        <v>39200</v>
      </c>
      <c r="AQ20" s="12">
        <f t="shared" si="26"/>
        <v>39200</v>
      </c>
      <c r="AR20" s="11"/>
      <c r="AS20" s="11"/>
      <c r="AT20" s="11"/>
      <c r="AU20" s="11"/>
      <c r="AV20" s="11"/>
      <c r="AW20" s="12">
        <f t="shared" si="18"/>
        <v>0</v>
      </c>
      <c r="AX20" s="12">
        <f t="shared" si="27"/>
        <v>0</v>
      </c>
      <c r="AY20" s="11"/>
      <c r="AZ20" s="11"/>
      <c r="BA20" s="11"/>
      <c r="BB20" s="11"/>
      <c r="BC20" s="11"/>
      <c r="BD20" s="12">
        <f t="shared" si="19"/>
        <v>0</v>
      </c>
      <c r="BE20" s="12">
        <f t="shared" si="28"/>
        <v>0</v>
      </c>
      <c r="BF20" s="11">
        <f t="shared" si="6"/>
        <v>10</v>
      </c>
      <c r="BG20" s="11">
        <v>7.0000000000000007E-2</v>
      </c>
      <c r="BH20" s="12">
        <f t="shared" si="29"/>
        <v>22148.000000000004</v>
      </c>
      <c r="BI20" s="12">
        <f t="shared" si="30"/>
        <v>338548</v>
      </c>
      <c r="BJ20" s="12">
        <f t="shared" si="12"/>
        <v>33854.800000000003</v>
      </c>
      <c r="BK20" s="12">
        <f t="shared" si="31"/>
        <v>372402.8</v>
      </c>
    </row>
    <row r="21" spans="1:63" x14ac:dyDescent="0.4">
      <c r="A21" s="1" t="s">
        <v>171</v>
      </c>
      <c r="B21" s="1" t="s">
        <v>57</v>
      </c>
      <c r="C21" s="1">
        <v>13</v>
      </c>
      <c r="D21" s="1">
        <v>6</v>
      </c>
      <c r="E21" s="1">
        <v>2</v>
      </c>
      <c r="F21" s="1"/>
      <c r="G21" s="5">
        <f t="shared" si="22"/>
        <v>30800</v>
      </c>
      <c r="H21" s="5">
        <f t="shared" si="0"/>
        <v>400400</v>
      </c>
      <c r="I21" s="1"/>
      <c r="J21" s="1"/>
      <c r="K21" s="1"/>
      <c r="L21" s="1"/>
      <c r="M21" s="1"/>
      <c r="N21" s="5">
        <f t="shared" si="14"/>
        <v>0</v>
      </c>
      <c r="O21" s="5">
        <f t="shared" si="23"/>
        <v>0</v>
      </c>
      <c r="P21" s="1"/>
      <c r="Q21" s="1"/>
      <c r="R21" s="1"/>
      <c r="S21" s="1"/>
      <c r="T21" s="1"/>
      <c r="U21" s="5">
        <f t="shared" si="15"/>
        <v>0</v>
      </c>
      <c r="V21" s="5">
        <f t="shared" si="24"/>
        <v>0</v>
      </c>
      <c r="W21" s="1"/>
      <c r="X21" s="1"/>
      <c r="Y21" s="1"/>
      <c r="Z21" s="1"/>
      <c r="AA21" s="1"/>
      <c r="AB21" s="5">
        <f t="shared" si="16"/>
        <v>0</v>
      </c>
      <c r="AC21" s="5">
        <f t="shared" si="25"/>
        <v>0</v>
      </c>
      <c r="AD21" s="1"/>
      <c r="AE21" s="1"/>
      <c r="AF21" s="1"/>
      <c r="AG21" s="1"/>
      <c r="AH21" s="1"/>
      <c r="AI21" s="5">
        <f t="shared" si="1"/>
        <v>0</v>
      </c>
      <c r="AJ21" s="5">
        <f t="shared" si="2"/>
        <v>0</v>
      </c>
      <c r="AK21" s="1" t="s">
        <v>17</v>
      </c>
      <c r="AL21" s="1">
        <v>1</v>
      </c>
      <c r="AM21" s="1">
        <v>7</v>
      </c>
      <c r="AN21" s="1">
        <v>2</v>
      </c>
      <c r="AO21" s="1"/>
      <c r="AP21" s="5">
        <f t="shared" si="17"/>
        <v>39200</v>
      </c>
      <c r="AQ21" s="5">
        <f t="shared" si="26"/>
        <v>39200</v>
      </c>
      <c r="AR21" s="1"/>
      <c r="AS21" s="1"/>
      <c r="AT21" s="1"/>
      <c r="AU21" s="1"/>
      <c r="AV21" s="1"/>
      <c r="AW21" s="5">
        <f t="shared" si="18"/>
        <v>0</v>
      </c>
      <c r="AX21" s="5">
        <f>AW21*AS21</f>
        <v>0</v>
      </c>
      <c r="AY21" s="1"/>
      <c r="AZ21" s="1"/>
      <c r="BA21" s="1"/>
      <c r="BB21" s="1"/>
      <c r="BC21" s="1"/>
      <c r="BD21" s="5">
        <f t="shared" si="19"/>
        <v>0</v>
      </c>
      <c r="BE21" s="5">
        <f t="shared" si="28"/>
        <v>0</v>
      </c>
      <c r="BF21" s="1">
        <f t="shared" si="6"/>
        <v>14</v>
      </c>
      <c r="BG21" s="1">
        <v>7.0000000000000007E-2</v>
      </c>
      <c r="BH21" s="5">
        <f t="shared" si="29"/>
        <v>30772.000000000004</v>
      </c>
      <c r="BI21" s="5">
        <f t="shared" si="30"/>
        <v>470372</v>
      </c>
      <c r="BJ21" s="5">
        <f t="shared" si="12"/>
        <v>47037.200000000004</v>
      </c>
      <c r="BK21" s="5">
        <f t="shared" si="31"/>
        <v>517409.2</v>
      </c>
    </row>
    <row r="22" spans="1:63" x14ac:dyDescent="0.4">
      <c r="A22" s="11" t="s">
        <v>172</v>
      </c>
      <c r="B22" s="11" t="s">
        <v>13</v>
      </c>
      <c r="C22" s="11">
        <v>17</v>
      </c>
      <c r="D22" s="11">
        <v>7</v>
      </c>
      <c r="E22" s="11">
        <v>2</v>
      </c>
      <c r="F22" s="11"/>
      <c r="G22" s="12">
        <f t="shared" si="22"/>
        <v>34300</v>
      </c>
      <c r="H22" s="12">
        <f t="shared" si="0"/>
        <v>583100</v>
      </c>
      <c r="I22" s="11" t="s">
        <v>12</v>
      </c>
      <c r="J22" s="11">
        <v>11</v>
      </c>
      <c r="K22" s="11">
        <v>7</v>
      </c>
      <c r="L22" s="11">
        <v>1</v>
      </c>
      <c r="M22" s="11"/>
      <c r="N22" s="12">
        <f t="shared" si="14"/>
        <v>29400</v>
      </c>
      <c r="O22" s="12">
        <f t="shared" si="23"/>
        <v>323400</v>
      </c>
      <c r="P22" s="11"/>
      <c r="Q22" s="11"/>
      <c r="R22" s="11"/>
      <c r="S22" s="11"/>
      <c r="T22" s="11"/>
      <c r="U22" s="12">
        <f t="shared" si="15"/>
        <v>0</v>
      </c>
      <c r="V22" s="12">
        <f t="shared" si="24"/>
        <v>0</v>
      </c>
      <c r="W22" s="11"/>
      <c r="X22" s="11"/>
      <c r="Y22" s="11"/>
      <c r="Z22" s="11"/>
      <c r="AA22" s="11"/>
      <c r="AB22" s="12">
        <f t="shared" si="16"/>
        <v>0</v>
      </c>
      <c r="AC22" s="12">
        <f t="shared" si="25"/>
        <v>0</v>
      </c>
      <c r="AD22" s="11"/>
      <c r="AE22" s="11"/>
      <c r="AF22" s="11"/>
      <c r="AG22" s="11"/>
      <c r="AH22" s="11"/>
      <c r="AI22" s="12">
        <f t="shared" si="1"/>
        <v>0</v>
      </c>
      <c r="AJ22" s="12">
        <f t="shared" si="2"/>
        <v>0</v>
      </c>
      <c r="AK22" s="11" t="s">
        <v>17</v>
      </c>
      <c r="AL22" s="11">
        <v>4</v>
      </c>
      <c r="AM22" s="11">
        <v>7</v>
      </c>
      <c r="AN22" s="11">
        <v>2</v>
      </c>
      <c r="AO22" s="11"/>
      <c r="AP22" s="12">
        <f t="shared" si="17"/>
        <v>39200</v>
      </c>
      <c r="AQ22" s="12">
        <f t="shared" si="26"/>
        <v>156800</v>
      </c>
      <c r="AR22" s="11"/>
      <c r="AS22" s="11"/>
      <c r="AT22" s="11"/>
      <c r="AU22" s="11"/>
      <c r="AV22" s="11"/>
      <c r="AW22" s="12">
        <f t="shared" si="18"/>
        <v>0</v>
      </c>
      <c r="AX22" s="12">
        <f t="shared" si="27"/>
        <v>0</v>
      </c>
      <c r="AY22" s="11"/>
      <c r="AZ22" s="11"/>
      <c r="BA22" s="11"/>
      <c r="BB22" s="11"/>
      <c r="BC22" s="11"/>
      <c r="BD22" s="12">
        <f t="shared" si="19"/>
        <v>0</v>
      </c>
      <c r="BE22" s="12">
        <f t="shared" si="28"/>
        <v>0</v>
      </c>
      <c r="BF22" s="11">
        <f t="shared" si="6"/>
        <v>32</v>
      </c>
      <c r="BG22" s="11">
        <v>0.05</v>
      </c>
      <c r="BH22" s="12">
        <f t="shared" si="29"/>
        <v>53165</v>
      </c>
      <c r="BI22" s="12">
        <f t="shared" si="30"/>
        <v>1116465</v>
      </c>
      <c r="BJ22" s="12">
        <f t="shared" si="12"/>
        <v>111646.5</v>
      </c>
      <c r="BK22" s="12">
        <f t="shared" si="31"/>
        <v>1228111.5</v>
      </c>
    </row>
    <row r="23" spans="1:63" x14ac:dyDescent="0.4">
      <c r="A23" s="1" t="s">
        <v>173</v>
      </c>
      <c r="B23" s="1" t="s">
        <v>12</v>
      </c>
      <c r="C23" s="1">
        <v>10</v>
      </c>
      <c r="D23" s="1">
        <v>7</v>
      </c>
      <c r="E23" s="1">
        <v>1</v>
      </c>
      <c r="F23" s="1"/>
      <c r="G23" s="5">
        <f t="shared" si="22"/>
        <v>29400</v>
      </c>
      <c r="H23" s="5">
        <f t="shared" si="0"/>
        <v>294000</v>
      </c>
      <c r="I23" s="1" t="s">
        <v>57</v>
      </c>
      <c r="J23" s="1">
        <v>6</v>
      </c>
      <c r="K23" s="1">
        <v>6</v>
      </c>
      <c r="L23" s="1">
        <v>2</v>
      </c>
      <c r="M23" s="1"/>
      <c r="N23" s="5">
        <f t="shared" si="14"/>
        <v>30800</v>
      </c>
      <c r="O23" s="5">
        <f t="shared" si="23"/>
        <v>184800</v>
      </c>
      <c r="P23" s="1"/>
      <c r="Q23" s="1"/>
      <c r="R23" s="1"/>
      <c r="S23" s="1"/>
      <c r="T23" s="1"/>
      <c r="U23" s="5">
        <f t="shared" si="15"/>
        <v>0</v>
      </c>
      <c r="V23" s="5">
        <f t="shared" si="24"/>
        <v>0</v>
      </c>
      <c r="W23" s="1"/>
      <c r="X23" s="1"/>
      <c r="Y23" s="1"/>
      <c r="Z23" s="1"/>
      <c r="AA23" s="1"/>
      <c r="AB23" s="5">
        <f t="shared" si="16"/>
        <v>0</v>
      </c>
      <c r="AC23" s="5">
        <f t="shared" si="25"/>
        <v>0</v>
      </c>
      <c r="AD23" s="1"/>
      <c r="AE23" s="1"/>
      <c r="AF23" s="1"/>
      <c r="AG23" s="1"/>
      <c r="AH23" s="1"/>
      <c r="AI23" s="5">
        <f t="shared" si="1"/>
        <v>0</v>
      </c>
      <c r="AJ23" s="5">
        <f t="shared" si="2"/>
        <v>0</v>
      </c>
      <c r="AK23" s="1" t="s">
        <v>63</v>
      </c>
      <c r="AL23" s="1">
        <v>1</v>
      </c>
      <c r="AM23" s="1">
        <v>7</v>
      </c>
      <c r="AN23" s="1">
        <v>2</v>
      </c>
      <c r="AO23" s="1"/>
      <c r="AP23" s="5">
        <f t="shared" si="17"/>
        <v>39200</v>
      </c>
      <c r="AQ23" s="5">
        <f t="shared" si="26"/>
        <v>39200</v>
      </c>
      <c r="AR23" s="1" t="s">
        <v>16</v>
      </c>
      <c r="AS23" s="1">
        <v>1</v>
      </c>
      <c r="AT23" s="1">
        <v>7</v>
      </c>
      <c r="AU23" s="1">
        <v>1</v>
      </c>
      <c r="AV23" s="1"/>
      <c r="AW23" s="5">
        <f t="shared" si="18"/>
        <v>33600</v>
      </c>
      <c r="AX23" s="5">
        <f t="shared" si="27"/>
        <v>33600</v>
      </c>
      <c r="AY23" s="1" t="s">
        <v>216</v>
      </c>
      <c r="AZ23" s="1">
        <v>1</v>
      </c>
      <c r="BA23" s="1">
        <v>6</v>
      </c>
      <c r="BB23" s="1">
        <v>2</v>
      </c>
      <c r="BC23" s="1"/>
      <c r="BD23" s="5">
        <f t="shared" si="19"/>
        <v>35200</v>
      </c>
      <c r="BE23" s="5">
        <f t="shared" si="28"/>
        <v>35200</v>
      </c>
      <c r="BF23" s="1">
        <f t="shared" si="6"/>
        <v>19</v>
      </c>
      <c r="BG23" s="1">
        <v>7.0000000000000007E-2</v>
      </c>
      <c r="BH23" s="5">
        <f t="shared" si="29"/>
        <v>41076.000000000007</v>
      </c>
      <c r="BI23" s="5">
        <f t="shared" si="30"/>
        <v>627876</v>
      </c>
      <c r="BJ23" s="5">
        <f t="shared" si="12"/>
        <v>62787.600000000006</v>
      </c>
      <c r="BK23" s="5">
        <f t="shared" si="31"/>
        <v>690663.6</v>
      </c>
    </row>
    <row r="24" spans="1:63" x14ac:dyDescent="0.4">
      <c r="A24" s="11" t="s">
        <v>174</v>
      </c>
      <c r="B24" s="11" t="s">
        <v>12</v>
      </c>
      <c r="C24" s="11">
        <v>22</v>
      </c>
      <c r="D24" s="11">
        <v>7</v>
      </c>
      <c r="E24" s="11">
        <v>1</v>
      </c>
      <c r="F24" s="11"/>
      <c r="G24" s="12">
        <f t="shared" si="22"/>
        <v>29400</v>
      </c>
      <c r="H24" s="12">
        <f t="shared" si="0"/>
        <v>646800</v>
      </c>
      <c r="I24" s="11"/>
      <c r="J24" s="11"/>
      <c r="K24" s="11"/>
      <c r="L24" s="11"/>
      <c r="M24" s="11"/>
      <c r="N24" s="12">
        <f t="shared" si="14"/>
        <v>0</v>
      </c>
      <c r="O24" s="12">
        <f t="shared" si="23"/>
        <v>0</v>
      </c>
      <c r="P24" s="11"/>
      <c r="Q24" s="11"/>
      <c r="R24" s="11"/>
      <c r="S24" s="11"/>
      <c r="T24" s="11"/>
      <c r="U24" s="12">
        <f t="shared" si="15"/>
        <v>0</v>
      </c>
      <c r="V24" s="12">
        <f t="shared" si="24"/>
        <v>0</v>
      </c>
      <c r="W24" s="11"/>
      <c r="X24" s="11"/>
      <c r="Y24" s="11"/>
      <c r="Z24" s="11"/>
      <c r="AA24" s="11"/>
      <c r="AB24" s="12">
        <f t="shared" si="16"/>
        <v>0</v>
      </c>
      <c r="AC24" s="12">
        <f t="shared" si="25"/>
        <v>0</v>
      </c>
      <c r="AD24" s="11"/>
      <c r="AE24" s="11"/>
      <c r="AF24" s="11"/>
      <c r="AG24" s="11"/>
      <c r="AH24" s="11"/>
      <c r="AI24" s="12">
        <f t="shared" si="1"/>
        <v>0</v>
      </c>
      <c r="AJ24" s="12">
        <f t="shared" si="2"/>
        <v>0</v>
      </c>
      <c r="AK24" s="11" t="s">
        <v>175</v>
      </c>
      <c r="AL24" s="11">
        <v>4</v>
      </c>
      <c r="AM24" s="11">
        <v>7</v>
      </c>
      <c r="AN24" s="11">
        <v>1</v>
      </c>
      <c r="AO24" s="11"/>
      <c r="AP24" s="12">
        <f t="shared" si="17"/>
        <v>33600</v>
      </c>
      <c r="AQ24" s="12">
        <f t="shared" si="26"/>
        <v>134400</v>
      </c>
      <c r="AR24" s="11"/>
      <c r="AS24" s="11"/>
      <c r="AT24" s="11"/>
      <c r="AU24" s="11"/>
      <c r="AV24" s="11"/>
      <c r="AW24" s="12">
        <f t="shared" si="18"/>
        <v>0</v>
      </c>
      <c r="AX24" s="12">
        <f t="shared" si="27"/>
        <v>0</v>
      </c>
      <c r="AY24" s="11"/>
      <c r="AZ24" s="11"/>
      <c r="BA24" s="11"/>
      <c r="BB24" s="11"/>
      <c r="BC24" s="11"/>
      <c r="BD24" s="12">
        <f t="shared" si="19"/>
        <v>0</v>
      </c>
      <c r="BE24" s="12">
        <f t="shared" si="28"/>
        <v>0</v>
      </c>
      <c r="BF24" s="11">
        <f t="shared" si="6"/>
        <v>26</v>
      </c>
      <c r="BG24" s="11">
        <v>7.0000000000000007E-2</v>
      </c>
      <c r="BH24" s="12">
        <f t="shared" si="29"/>
        <v>54684.000000000007</v>
      </c>
      <c r="BI24" s="12">
        <f t="shared" si="30"/>
        <v>835884</v>
      </c>
      <c r="BJ24" s="12">
        <f t="shared" si="12"/>
        <v>83588.400000000009</v>
      </c>
      <c r="BK24" s="12">
        <f t="shared" si="31"/>
        <v>919472.4</v>
      </c>
    </row>
    <row r="25" spans="1:63" x14ac:dyDescent="0.4">
      <c r="A25" s="1" t="s">
        <v>176</v>
      </c>
      <c r="B25" s="1" t="s">
        <v>12</v>
      </c>
      <c r="C25" s="1">
        <v>10</v>
      </c>
      <c r="D25" s="1">
        <v>7</v>
      </c>
      <c r="E25" s="1">
        <v>1</v>
      </c>
      <c r="F25" s="1"/>
      <c r="G25" s="5">
        <f t="shared" si="22"/>
        <v>29400</v>
      </c>
      <c r="H25" s="5">
        <f t="shared" si="0"/>
        <v>294000</v>
      </c>
      <c r="I25" s="1"/>
      <c r="J25" s="1"/>
      <c r="K25" s="1"/>
      <c r="L25" s="1"/>
      <c r="M25" s="1"/>
      <c r="N25" s="5">
        <f t="shared" si="14"/>
        <v>0</v>
      </c>
      <c r="O25" s="5">
        <f t="shared" si="23"/>
        <v>0</v>
      </c>
      <c r="P25" s="1"/>
      <c r="Q25" s="1"/>
      <c r="R25" s="1"/>
      <c r="S25" s="1"/>
      <c r="T25" s="1"/>
      <c r="U25" s="5">
        <f t="shared" si="15"/>
        <v>0</v>
      </c>
      <c r="V25" s="5">
        <f t="shared" si="24"/>
        <v>0</v>
      </c>
      <c r="W25" s="1"/>
      <c r="X25" s="1"/>
      <c r="Y25" s="1"/>
      <c r="Z25" s="1"/>
      <c r="AA25" s="1"/>
      <c r="AB25" s="5">
        <f t="shared" si="16"/>
        <v>0</v>
      </c>
      <c r="AC25" s="5">
        <f t="shared" si="25"/>
        <v>0</v>
      </c>
      <c r="AD25" s="1"/>
      <c r="AE25" s="1"/>
      <c r="AF25" s="1"/>
      <c r="AG25" s="1"/>
      <c r="AH25" s="1"/>
      <c r="AI25" s="5">
        <f t="shared" si="1"/>
        <v>0</v>
      </c>
      <c r="AJ25" s="5">
        <f t="shared" si="2"/>
        <v>0</v>
      </c>
      <c r="AK25" s="1"/>
      <c r="AL25" s="1"/>
      <c r="AM25" s="1"/>
      <c r="AN25" s="1"/>
      <c r="AO25" s="1"/>
      <c r="AP25" s="5">
        <f t="shared" si="17"/>
        <v>0</v>
      </c>
      <c r="AQ25" s="5">
        <f t="shared" si="26"/>
        <v>0</v>
      </c>
      <c r="AR25" s="1"/>
      <c r="AS25" s="1"/>
      <c r="AT25" s="1"/>
      <c r="AU25" s="1"/>
      <c r="AV25" s="1"/>
      <c r="AW25" s="5">
        <f t="shared" si="18"/>
        <v>0</v>
      </c>
      <c r="AX25" s="5">
        <f t="shared" si="27"/>
        <v>0</v>
      </c>
      <c r="AY25" s="1"/>
      <c r="AZ25" s="1"/>
      <c r="BA25" s="1"/>
      <c r="BB25" s="1"/>
      <c r="BC25" s="1"/>
      <c r="BD25" s="5">
        <f t="shared" si="19"/>
        <v>0</v>
      </c>
      <c r="BE25" s="5">
        <f t="shared" si="28"/>
        <v>0</v>
      </c>
      <c r="BF25" s="1">
        <f t="shared" si="6"/>
        <v>10</v>
      </c>
      <c r="BG25" s="1">
        <v>7.0000000000000007E-2</v>
      </c>
      <c r="BH25" s="5">
        <f t="shared" si="29"/>
        <v>20580.000000000004</v>
      </c>
      <c r="BI25" s="5">
        <f t="shared" si="30"/>
        <v>314580</v>
      </c>
      <c r="BJ25" s="5">
        <f t="shared" si="12"/>
        <v>31458</v>
      </c>
      <c r="BK25" s="5">
        <f t="shared" si="31"/>
        <v>346038</v>
      </c>
    </row>
    <row r="26" spans="1:63" ht="16.5" customHeight="1" x14ac:dyDescent="0.4">
      <c r="A26" s="11" t="s">
        <v>177</v>
      </c>
      <c r="B26" s="11" t="s">
        <v>12</v>
      </c>
      <c r="C26" s="11">
        <v>4</v>
      </c>
      <c r="D26" s="11">
        <v>7</v>
      </c>
      <c r="E26" s="11">
        <v>1</v>
      </c>
      <c r="F26" s="11"/>
      <c r="G26" s="12">
        <f t="shared" si="22"/>
        <v>29400</v>
      </c>
      <c r="H26" s="12">
        <f t="shared" si="0"/>
        <v>117600</v>
      </c>
      <c r="I26" s="11"/>
      <c r="J26" s="11"/>
      <c r="K26" s="11"/>
      <c r="L26" s="11"/>
      <c r="M26" s="11"/>
      <c r="N26" s="12">
        <f t="shared" si="14"/>
        <v>0</v>
      </c>
      <c r="O26" s="12">
        <f t="shared" si="23"/>
        <v>0</v>
      </c>
      <c r="P26" s="11"/>
      <c r="Q26" s="11"/>
      <c r="R26" s="11"/>
      <c r="S26" s="11"/>
      <c r="T26" s="11"/>
      <c r="U26" s="12">
        <f t="shared" si="15"/>
        <v>0</v>
      </c>
      <c r="V26" s="12">
        <f t="shared" si="24"/>
        <v>0</v>
      </c>
      <c r="W26" s="11"/>
      <c r="X26" s="11"/>
      <c r="Y26" s="11"/>
      <c r="Z26" s="11"/>
      <c r="AA26" s="11"/>
      <c r="AB26" s="12">
        <f t="shared" si="16"/>
        <v>0</v>
      </c>
      <c r="AC26" s="12">
        <f t="shared" si="25"/>
        <v>0</v>
      </c>
      <c r="AD26" s="11"/>
      <c r="AE26" s="11"/>
      <c r="AF26" s="11"/>
      <c r="AG26" s="11"/>
      <c r="AH26" s="11"/>
      <c r="AI26" s="12">
        <f t="shared" si="1"/>
        <v>0</v>
      </c>
      <c r="AJ26" s="12">
        <f t="shared" si="2"/>
        <v>0</v>
      </c>
      <c r="AK26" s="11" t="s">
        <v>175</v>
      </c>
      <c r="AL26" s="11">
        <v>1</v>
      </c>
      <c r="AM26" s="11">
        <v>7</v>
      </c>
      <c r="AN26" s="11">
        <v>1</v>
      </c>
      <c r="AO26" s="11"/>
      <c r="AP26" s="12">
        <f t="shared" si="17"/>
        <v>33600</v>
      </c>
      <c r="AQ26" s="12">
        <f t="shared" si="26"/>
        <v>33600</v>
      </c>
      <c r="AR26" s="11"/>
      <c r="AS26" s="11"/>
      <c r="AT26" s="11"/>
      <c r="AU26" s="11"/>
      <c r="AV26" s="11"/>
      <c r="AW26" s="12">
        <f t="shared" si="18"/>
        <v>0</v>
      </c>
      <c r="AX26" s="12">
        <f t="shared" si="27"/>
        <v>0</v>
      </c>
      <c r="AY26" s="11"/>
      <c r="AZ26" s="11"/>
      <c r="BA26" s="11"/>
      <c r="BB26" s="11"/>
      <c r="BC26" s="11"/>
      <c r="BD26" s="12">
        <f t="shared" si="19"/>
        <v>0</v>
      </c>
      <c r="BE26" s="12">
        <f t="shared" si="28"/>
        <v>0</v>
      </c>
      <c r="BF26" s="11">
        <f t="shared" si="6"/>
        <v>5</v>
      </c>
      <c r="BG26" s="11">
        <v>0.04</v>
      </c>
      <c r="BH26" s="12">
        <f t="shared" si="29"/>
        <v>6048</v>
      </c>
      <c r="BI26" s="12">
        <f t="shared" si="30"/>
        <v>157248</v>
      </c>
      <c r="BJ26" s="12">
        <f t="shared" si="12"/>
        <v>15724.800000000001</v>
      </c>
      <c r="BK26" s="12">
        <f t="shared" si="31"/>
        <v>172972.79999999999</v>
      </c>
    </row>
    <row r="27" spans="1:63" ht="15" customHeight="1" x14ac:dyDescent="0.4">
      <c r="A27" s="1" t="s">
        <v>178</v>
      </c>
      <c r="B27" s="1" t="s">
        <v>43</v>
      </c>
      <c r="C27" s="1">
        <v>13</v>
      </c>
      <c r="D27" s="1">
        <v>7</v>
      </c>
      <c r="E27" s="1">
        <v>0.5</v>
      </c>
      <c r="F27" s="1">
        <v>0.5</v>
      </c>
      <c r="G27" s="5">
        <f t="shared" si="22"/>
        <v>28700</v>
      </c>
      <c r="H27" s="5">
        <f t="shared" si="0"/>
        <v>373100</v>
      </c>
      <c r="I27" s="1"/>
      <c r="J27" s="1"/>
      <c r="K27" s="1"/>
      <c r="L27" s="1"/>
      <c r="M27" s="1"/>
      <c r="N27" s="5">
        <f t="shared" si="14"/>
        <v>0</v>
      </c>
      <c r="O27" s="5">
        <f t="shared" si="23"/>
        <v>0</v>
      </c>
      <c r="P27" s="1"/>
      <c r="Q27" s="1"/>
      <c r="R27" s="1"/>
      <c r="S27" s="1"/>
      <c r="T27" s="1"/>
      <c r="U27" s="5">
        <f t="shared" si="15"/>
        <v>0</v>
      </c>
      <c r="V27" s="5">
        <f t="shared" si="24"/>
        <v>0</v>
      </c>
      <c r="W27" s="1"/>
      <c r="X27" s="1"/>
      <c r="Y27" s="1"/>
      <c r="Z27" s="1"/>
      <c r="AA27" s="1"/>
      <c r="AB27" s="5">
        <f t="shared" si="16"/>
        <v>0</v>
      </c>
      <c r="AC27" s="5">
        <f t="shared" si="25"/>
        <v>0</v>
      </c>
      <c r="AD27" s="1"/>
      <c r="AE27" s="1"/>
      <c r="AF27" s="1"/>
      <c r="AG27" s="1"/>
      <c r="AH27" s="1"/>
      <c r="AI27" s="5">
        <f t="shared" si="1"/>
        <v>0</v>
      </c>
      <c r="AJ27" s="5">
        <f t="shared" si="2"/>
        <v>0</v>
      </c>
      <c r="AK27" s="1" t="s">
        <v>179</v>
      </c>
      <c r="AL27" s="1">
        <v>1</v>
      </c>
      <c r="AM27" s="1">
        <v>7</v>
      </c>
      <c r="AN27" s="1">
        <v>0.5</v>
      </c>
      <c r="AO27" s="1">
        <v>0.5</v>
      </c>
      <c r="AP27" s="5">
        <f t="shared" si="17"/>
        <v>32800</v>
      </c>
      <c r="AQ27" s="5">
        <f t="shared" si="26"/>
        <v>32800</v>
      </c>
      <c r="AR27" s="1" t="s">
        <v>16</v>
      </c>
      <c r="AS27" s="1">
        <v>1</v>
      </c>
      <c r="AT27" s="1">
        <v>7</v>
      </c>
      <c r="AU27" s="1">
        <v>1</v>
      </c>
      <c r="AV27" s="1"/>
      <c r="AW27" s="5">
        <f t="shared" si="18"/>
        <v>33600</v>
      </c>
      <c r="AX27" s="5">
        <f t="shared" si="27"/>
        <v>33600</v>
      </c>
      <c r="AY27" s="1"/>
      <c r="AZ27" s="1"/>
      <c r="BA27" s="1"/>
      <c r="BB27" s="1"/>
      <c r="BC27" s="1"/>
      <c r="BD27" s="5">
        <f t="shared" si="19"/>
        <v>0</v>
      </c>
      <c r="BE27" s="5">
        <f t="shared" si="28"/>
        <v>0</v>
      </c>
      <c r="BF27" s="1">
        <f t="shared" si="6"/>
        <v>15</v>
      </c>
      <c r="BG27" s="1">
        <v>7.0000000000000007E-2</v>
      </c>
      <c r="BH27" s="5">
        <f t="shared" si="29"/>
        <v>30765.000000000004</v>
      </c>
      <c r="BI27" s="5">
        <f t="shared" si="30"/>
        <v>470265</v>
      </c>
      <c r="BJ27" s="5">
        <f t="shared" si="12"/>
        <v>47026.5</v>
      </c>
      <c r="BK27" s="5">
        <f t="shared" si="31"/>
        <v>517291.5</v>
      </c>
    </row>
    <row r="28" spans="1:63" x14ac:dyDescent="0.4">
      <c r="A28" s="11" t="s">
        <v>180</v>
      </c>
      <c r="B28" s="11" t="s">
        <v>71</v>
      </c>
      <c r="C28" s="11">
        <v>5</v>
      </c>
      <c r="D28" s="11">
        <v>6</v>
      </c>
      <c r="E28" s="11">
        <v>1</v>
      </c>
      <c r="F28" s="11">
        <v>1</v>
      </c>
      <c r="G28" s="12">
        <f t="shared" si="22"/>
        <v>29400</v>
      </c>
      <c r="H28" s="12">
        <f t="shared" si="0"/>
        <v>147000</v>
      </c>
      <c r="I28" s="11" t="s">
        <v>181</v>
      </c>
      <c r="J28" s="11">
        <v>9</v>
      </c>
      <c r="K28" s="11">
        <v>7</v>
      </c>
      <c r="L28" s="11">
        <v>0.5</v>
      </c>
      <c r="M28" s="11">
        <v>0.5</v>
      </c>
      <c r="N28" s="12">
        <f t="shared" si="14"/>
        <v>28700</v>
      </c>
      <c r="O28" s="12">
        <f t="shared" si="23"/>
        <v>258300</v>
      </c>
      <c r="P28" s="11"/>
      <c r="Q28" s="11"/>
      <c r="R28" s="11"/>
      <c r="S28" s="11"/>
      <c r="T28" s="11"/>
      <c r="U28" s="12">
        <f t="shared" si="15"/>
        <v>0</v>
      </c>
      <c r="V28" s="12">
        <f t="shared" si="24"/>
        <v>0</v>
      </c>
      <c r="W28" s="11"/>
      <c r="X28" s="11"/>
      <c r="Y28" s="11"/>
      <c r="Z28" s="11"/>
      <c r="AA28" s="11"/>
      <c r="AB28" s="12">
        <f t="shared" si="16"/>
        <v>0</v>
      </c>
      <c r="AC28" s="12">
        <f t="shared" si="25"/>
        <v>0</v>
      </c>
      <c r="AD28" s="11"/>
      <c r="AE28" s="11"/>
      <c r="AF28" s="11"/>
      <c r="AG28" s="11"/>
      <c r="AH28" s="11"/>
      <c r="AI28" s="12">
        <f t="shared" si="1"/>
        <v>0</v>
      </c>
      <c r="AJ28" s="12">
        <f t="shared" si="2"/>
        <v>0</v>
      </c>
      <c r="AK28" s="11"/>
      <c r="AL28" s="11"/>
      <c r="AM28" s="11"/>
      <c r="AN28" s="11"/>
      <c r="AO28" s="11"/>
      <c r="AP28" s="12">
        <f t="shared" si="17"/>
        <v>0</v>
      </c>
      <c r="AQ28" s="12">
        <f t="shared" si="26"/>
        <v>0</v>
      </c>
      <c r="AR28" s="11" t="s">
        <v>73</v>
      </c>
      <c r="AS28" s="11">
        <v>1</v>
      </c>
      <c r="AT28" s="11">
        <v>6</v>
      </c>
      <c r="AU28" s="11"/>
      <c r="AV28" s="11">
        <v>2</v>
      </c>
      <c r="AW28" s="12">
        <f t="shared" si="18"/>
        <v>32000</v>
      </c>
      <c r="AX28" s="12">
        <f t="shared" si="27"/>
        <v>32000</v>
      </c>
      <c r="AY28" s="11" t="s">
        <v>175</v>
      </c>
      <c r="AZ28" s="11">
        <v>1</v>
      </c>
      <c r="BA28" s="11">
        <v>7</v>
      </c>
      <c r="BB28" s="11">
        <v>1</v>
      </c>
      <c r="BC28" s="11"/>
      <c r="BD28" s="12">
        <f t="shared" si="19"/>
        <v>33600</v>
      </c>
      <c r="BE28" s="12">
        <f t="shared" si="28"/>
        <v>33600</v>
      </c>
      <c r="BF28" s="11">
        <f t="shared" si="6"/>
        <v>16</v>
      </c>
      <c r="BG28" s="11">
        <v>0.03</v>
      </c>
      <c r="BH28" s="12">
        <f t="shared" si="29"/>
        <v>14127</v>
      </c>
      <c r="BI28" s="12">
        <f t="shared" si="30"/>
        <v>485027</v>
      </c>
      <c r="BJ28" s="12">
        <f t="shared" si="12"/>
        <v>48502.700000000004</v>
      </c>
      <c r="BK28" s="12">
        <f t="shared" si="31"/>
        <v>533529.69999999995</v>
      </c>
    </row>
    <row r="29" spans="1:63" x14ac:dyDescent="0.4">
      <c r="A29" s="1" t="s">
        <v>182</v>
      </c>
      <c r="B29" s="1" t="s">
        <v>29</v>
      </c>
      <c r="C29" s="1">
        <v>11</v>
      </c>
      <c r="D29" s="1">
        <v>7</v>
      </c>
      <c r="E29" s="1"/>
      <c r="F29" s="1">
        <v>1</v>
      </c>
      <c r="G29" s="5">
        <f t="shared" si="22"/>
        <v>28000</v>
      </c>
      <c r="H29" s="5">
        <f t="shared" si="0"/>
        <v>308000</v>
      </c>
      <c r="I29" s="1" t="s">
        <v>75</v>
      </c>
      <c r="J29" s="1">
        <v>7</v>
      </c>
      <c r="K29" s="1">
        <v>6</v>
      </c>
      <c r="L29" s="1"/>
      <c r="M29" s="1">
        <v>2</v>
      </c>
      <c r="N29" s="5">
        <f t="shared" si="14"/>
        <v>28000</v>
      </c>
      <c r="O29" s="5">
        <f t="shared" si="23"/>
        <v>196000</v>
      </c>
      <c r="P29" s="1"/>
      <c r="Q29" s="1"/>
      <c r="R29" s="1"/>
      <c r="S29" s="1"/>
      <c r="T29" s="1"/>
      <c r="U29" s="5">
        <f t="shared" si="15"/>
        <v>0</v>
      </c>
      <c r="V29" s="5">
        <f t="shared" si="24"/>
        <v>0</v>
      </c>
      <c r="W29" s="1"/>
      <c r="X29" s="1"/>
      <c r="Y29" s="1"/>
      <c r="Z29" s="1"/>
      <c r="AA29" s="1"/>
      <c r="AB29" s="5">
        <f t="shared" si="16"/>
        <v>0</v>
      </c>
      <c r="AC29" s="5">
        <f t="shared" si="25"/>
        <v>0</v>
      </c>
      <c r="AD29" s="1"/>
      <c r="AE29" s="1"/>
      <c r="AF29" s="1"/>
      <c r="AG29" s="1"/>
      <c r="AH29" s="1"/>
      <c r="AI29" s="5">
        <f t="shared" si="1"/>
        <v>0</v>
      </c>
      <c r="AJ29" s="5">
        <f t="shared" si="2"/>
        <v>0</v>
      </c>
      <c r="AK29" s="1" t="s">
        <v>31</v>
      </c>
      <c r="AL29" s="1">
        <v>1</v>
      </c>
      <c r="AM29" s="1">
        <v>7</v>
      </c>
      <c r="AN29" s="1"/>
      <c r="AO29" s="1">
        <v>1</v>
      </c>
      <c r="AP29" s="5">
        <f t="shared" si="17"/>
        <v>32000</v>
      </c>
      <c r="AQ29" s="5">
        <f t="shared" si="26"/>
        <v>32000</v>
      </c>
      <c r="AR29" s="1"/>
      <c r="AS29" s="1"/>
      <c r="AT29" s="1"/>
      <c r="AU29" s="1"/>
      <c r="AV29" s="1"/>
      <c r="AW29" s="5">
        <f t="shared" si="18"/>
        <v>0</v>
      </c>
      <c r="AX29" s="5">
        <f t="shared" si="27"/>
        <v>0</v>
      </c>
      <c r="AY29" s="1"/>
      <c r="AZ29" s="1"/>
      <c r="BA29" s="1"/>
      <c r="BB29" s="1"/>
      <c r="BC29" s="1"/>
      <c r="BD29" s="5">
        <f t="shared" si="19"/>
        <v>0</v>
      </c>
      <c r="BE29" s="5">
        <f t="shared" si="28"/>
        <v>0</v>
      </c>
      <c r="BF29" s="1">
        <f t="shared" si="6"/>
        <v>19</v>
      </c>
      <c r="BG29" s="1">
        <v>0.03</v>
      </c>
      <c r="BH29" s="5">
        <f t="shared" si="29"/>
        <v>16080</v>
      </c>
      <c r="BI29" s="5">
        <f t="shared" si="30"/>
        <v>552080</v>
      </c>
      <c r="BJ29" s="5">
        <f t="shared" si="12"/>
        <v>55208</v>
      </c>
      <c r="BK29" s="5">
        <f t="shared" si="31"/>
        <v>607288</v>
      </c>
    </row>
    <row r="30" spans="1:63" x14ac:dyDescent="0.4">
      <c r="A30" s="11" t="s">
        <v>183</v>
      </c>
      <c r="B30" s="11" t="s">
        <v>29</v>
      </c>
      <c r="C30" s="11">
        <v>8</v>
      </c>
      <c r="D30" s="11">
        <v>7</v>
      </c>
      <c r="E30" s="11"/>
      <c r="F30" s="11">
        <v>1</v>
      </c>
      <c r="G30" s="12">
        <f t="shared" si="22"/>
        <v>28000</v>
      </c>
      <c r="H30" s="12">
        <f t="shared" si="0"/>
        <v>224000</v>
      </c>
      <c r="I30" s="11"/>
      <c r="J30" s="11"/>
      <c r="K30" s="11"/>
      <c r="L30" s="11"/>
      <c r="M30" s="11"/>
      <c r="N30" s="12">
        <f t="shared" si="14"/>
        <v>0</v>
      </c>
      <c r="O30" s="12">
        <f t="shared" si="23"/>
        <v>0</v>
      </c>
      <c r="P30" s="11"/>
      <c r="Q30" s="11"/>
      <c r="R30" s="11"/>
      <c r="S30" s="11"/>
      <c r="T30" s="11"/>
      <c r="U30" s="12">
        <f t="shared" si="15"/>
        <v>0</v>
      </c>
      <c r="V30" s="12">
        <f t="shared" si="24"/>
        <v>0</v>
      </c>
      <c r="W30" s="11"/>
      <c r="X30" s="11"/>
      <c r="Y30" s="11"/>
      <c r="Z30" s="11"/>
      <c r="AA30" s="11"/>
      <c r="AB30" s="12">
        <f t="shared" si="16"/>
        <v>0</v>
      </c>
      <c r="AC30" s="12">
        <f t="shared" si="25"/>
        <v>0</v>
      </c>
      <c r="AD30" s="11"/>
      <c r="AE30" s="11"/>
      <c r="AF30" s="11"/>
      <c r="AG30" s="11"/>
      <c r="AH30" s="11"/>
      <c r="AI30" s="12">
        <f t="shared" si="1"/>
        <v>0</v>
      </c>
      <c r="AJ30" s="12">
        <f t="shared" si="2"/>
        <v>0</v>
      </c>
      <c r="AK30" s="11" t="s">
        <v>184</v>
      </c>
      <c r="AL30" s="11">
        <v>2</v>
      </c>
      <c r="AM30" s="11">
        <v>7</v>
      </c>
      <c r="AN30" s="11"/>
      <c r="AO30" s="11">
        <v>1</v>
      </c>
      <c r="AP30" s="12">
        <f t="shared" si="17"/>
        <v>32000</v>
      </c>
      <c r="AQ30" s="12">
        <f t="shared" si="26"/>
        <v>64000</v>
      </c>
      <c r="AR30" s="11"/>
      <c r="AS30" s="11"/>
      <c r="AT30" s="11"/>
      <c r="AU30" s="11"/>
      <c r="AV30" s="11"/>
      <c r="AW30" s="12">
        <f t="shared" si="18"/>
        <v>0</v>
      </c>
      <c r="AX30" s="12">
        <f t="shared" si="27"/>
        <v>0</v>
      </c>
      <c r="AY30" s="11"/>
      <c r="AZ30" s="11"/>
      <c r="BA30" s="11"/>
      <c r="BB30" s="11"/>
      <c r="BC30" s="11"/>
      <c r="BD30" s="12">
        <f t="shared" si="19"/>
        <v>0</v>
      </c>
      <c r="BE30" s="12">
        <f t="shared" si="28"/>
        <v>0</v>
      </c>
      <c r="BF30" s="11">
        <f t="shared" si="6"/>
        <v>10</v>
      </c>
      <c r="BG30" s="11">
        <v>0.03</v>
      </c>
      <c r="BH30" s="12">
        <f t="shared" si="29"/>
        <v>8640</v>
      </c>
      <c r="BI30" s="12">
        <f t="shared" si="30"/>
        <v>296640</v>
      </c>
      <c r="BJ30" s="12">
        <f t="shared" si="12"/>
        <v>29664</v>
      </c>
      <c r="BK30" s="12">
        <f t="shared" si="31"/>
        <v>326304</v>
      </c>
    </row>
    <row r="31" spans="1:63" x14ac:dyDescent="0.4">
      <c r="A31" s="1" t="s">
        <v>185</v>
      </c>
      <c r="B31" s="1" t="s">
        <v>13</v>
      </c>
      <c r="C31" s="1">
        <v>30</v>
      </c>
      <c r="D31" s="1">
        <v>7</v>
      </c>
      <c r="E31" s="1">
        <v>2</v>
      </c>
      <c r="F31" s="1"/>
      <c r="G31" s="5">
        <f t="shared" si="22"/>
        <v>34300</v>
      </c>
      <c r="H31" s="5">
        <f t="shared" si="0"/>
        <v>1029000</v>
      </c>
      <c r="I31" s="1" t="s">
        <v>57</v>
      </c>
      <c r="J31" s="1">
        <v>3</v>
      </c>
      <c r="K31" s="1">
        <v>6</v>
      </c>
      <c r="L31" s="1">
        <v>2</v>
      </c>
      <c r="M31" s="1"/>
      <c r="N31" s="5">
        <f t="shared" si="14"/>
        <v>30800</v>
      </c>
      <c r="O31" s="5">
        <f t="shared" ref="O31:O41" si="32">N31*J31</f>
        <v>92400</v>
      </c>
      <c r="P31" s="1"/>
      <c r="Q31" s="1"/>
      <c r="R31" s="1"/>
      <c r="S31" s="1"/>
      <c r="T31" s="1"/>
      <c r="U31" s="5">
        <f t="shared" si="15"/>
        <v>0</v>
      </c>
      <c r="V31" s="5">
        <f t="shared" ref="V31:V41" si="33">U31*Q31</f>
        <v>0</v>
      </c>
      <c r="W31" s="1"/>
      <c r="X31" s="1"/>
      <c r="Y31" s="1"/>
      <c r="Z31" s="1"/>
      <c r="AA31" s="1"/>
      <c r="AB31" s="5">
        <f t="shared" si="16"/>
        <v>0</v>
      </c>
      <c r="AC31" s="5">
        <f t="shared" ref="AC31:AC41" si="34">AB31*X31</f>
        <v>0</v>
      </c>
      <c r="AD31" s="1"/>
      <c r="AE31" s="1"/>
      <c r="AF31" s="1"/>
      <c r="AG31" s="1"/>
      <c r="AH31" s="1"/>
      <c r="AI31" s="5">
        <f t="shared" si="1"/>
        <v>0</v>
      </c>
      <c r="AJ31" s="5">
        <f t="shared" si="2"/>
        <v>0</v>
      </c>
      <c r="AK31" s="1" t="s">
        <v>80</v>
      </c>
      <c r="AL31" s="1">
        <v>1</v>
      </c>
      <c r="AM31" s="1">
        <v>6</v>
      </c>
      <c r="AN31" s="1">
        <v>2</v>
      </c>
      <c r="AO31" s="1"/>
      <c r="AP31" s="5">
        <f t="shared" si="17"/>
        <v>35200</v>
      </c>
      <c r="AQ31" s="5">
        <f t="shared" ref="AQ31:AQ41" si="35">AP31*AL31</f>
        <v>35200</v>
      </c>
      <c r="AR31" s="1" t="s">
        <v>17</v>
      </c>
      <c r="AS31" s="1">
        <v>4</v>
      </c>
      <c r="AT31" s="1">
        <v>7</v>
      </c>
      <c r="AU31" s="1">
        <v>2</v>
      </c>
      <c r="AV31" s="1"/>
      <c r="AW31" s="5">
        <f t="shared" si="18"/>
        <v>39200</v>
      </c>
      <c r="AX31" s="5">
        <f t="shared" ref="AX31:AX41" si="36">AW31*AS31</f>
        <v>156800</v>
      </c>
      <c r="AY31" s="1"/>
      <c r="AZ31" s="1"/>
      <c r="BA31" s="1"/>
      <c r="BB31" s="1"/>
      <c r="BC31" s="1"/>
      <c r="BD31" s="5">
        <f t="shared" si="19"/>
        <v>0</v>
      </c>
      <c r="BE31" s="5">
        <f t="shared" ref="BE31:BE41" si="37">BD31*AZ31</f>
        <v>0</v>
      </c>
      <c r="BF31" s="1">
        <f t="shared" si="6"/>
        <v>38</v>
      </c>
      <c r="BG31" s="1">
        <v>7.0000000000000007E-2</v>
      </c>
      <c r="BH31" s="5">
        <f t="shared" ref="BH31:BH41" si="38">(BE31+AX31+AQ31+AC31+V31+O31+H31)*BG31</f>
        <v>91938.000000000015</v>
      </c>
      <c r="BI31" s="5">
        <f t="shared" ref="BI31:BI41" si="39">BE31+AX31+AQ31+AC31+V31+O31+H31+BH31</f>
        <v>1405338</v>
      </c>
      <c r="BJ31" s="5">
        <f t="shared" si="12"/>
        <v>140533.80000000002</v>
      </c>
      <c r="BK31" s="5">
        <f t="shared" ref="BK31:BK41" si="40">BI31+BJ31</f>
        <v>1545871.8</v>
      </c>
    </row>
    <row r="32" spans="1:63" ht="25.9" customHeight="1" x14ac:dyDescent="0.4">
      <c r="A32" s="11" t="s">
        <v>186</v>
      </c>
      <c r="B32" s="11" t="s">
        <v>71</v>
      </c>
      <c r="C32" s="11">
        <v>1</v>
      </c>
      <c r="D32" s="11">
        <v>6</v>
      </c>
      <c r="E32" s="11">
        <v>1</v>
      </c>
      <c r="F32" s="11">
        <v>1</v>
      </c>
      <c r="G32" s="12">
        <f t="shared" si="22"/>
        <v>29400</v>
      </c>
      <c r="H32" s="12">
        <f t="shared" si="0"/>
        <v>29400</v>
      </c>
      <c r="I32" s="11" t="s">
        <v>82</v>
      </c>
      <c r="J32" s="11">
        <v>2</v>
      </c>
      <c r="K32" s="11">
        <v>10</v>
      </c>
      <c r="L32" s="11"/>
      <c r="M32" s="11"/>
      <c r="N32" s="12">
        <f t="shared" si="14"/>
        <v>35000</v>
      </c>
      <c r="O32" s="12">
        <f t="shared" si="32"/>
        <v>70000</v>
      </c>
      <c r="P32" s="11" t="s">
        <v>83</v>
      </c>
      <c r="Q32" s="11">
        <v>11</v>
      </c>
      <c r="R32" s="11">
        <v>6</v>
      </c>
      <c r="S32" s="11"/>
      <c r="T32" s="11">
        <v>2</v>
      </c>
      <c r="U32" s="12">
        <f t="shared" si="15"/>
        <v>28000</v>
      </c>
      <c r="V32" s="12">
        <f t="shared" si="33"/>
        <v>308000</v>
      </c>
      <c r="W32" s="11"/>
      <c r="X32" s="11"/>
      <c r="Y32" s="11"/>
      <c r="Z32" s="11"/>
      <c r="AA32" s="11"/>
      <c r="AB32" s="12">
        <f t="shared" si="16"/>
        <v>0</v>
      </c>
      <c r="AC32" s="12">
        <f t="shared" si="34"/>
        <v>0</v>
      </c>
      <c r="AD32" s="11"/>
      <c r="AE32" s="11"/>
      <c r="AF32" s="11"/>
      <c r="AG32" s="11"/>
      <c r="AH32" s="11"/>
      <c r="AI32" s="12">
        <f t="shared" si="1"/>
        <v>0</v>
      </c>
      <c r="AJ32" s="12">
        <f t="shared" si="2"/>
        <v>0</v>
      </c>
      <c r="AK32" s="11" t="s">
        <v>72</v>
      </c>
      <c r="AL32" s="11">
        <v>1</v>
      </c>
      <c r="AM32" s="11">
        <v>6</v>
      </c>
      <c r="AN32" s="11">
        <v>1</v>
      </c>
      <c r="AO32" s="11">
        <v>1</v>
      </c>
      <c r="AP32" s="12">
        <f t="shared" si="17"/>
        <v>33600</v>
      </c>
      <c r="AQ32" s="12">
        <f t="shared" si="35"/>
        <v>33600</v>
      </c>
      <c r="AR32" s="11" t="s">
        <v>84</v>
      </c>
      <c r="AS32" s="11">
        <v>1</v>
      </c>
      <c r="AT32" s="11">
        <v>10</v>
      </c>
      <c r="AU32" s="11"/>
      <c r="AV32" s="11"/>
      <c r="AW32" s="12">
        <f t="shared" si="18"/>
        <v>40000</v>
      </c>
      <c r="AX32" s="12">
        <f t="shared" si="36"/>
        <v>40000</v>
      </c>
      <c r="AY32" s="11" t="s">
        <v>73</v>
      </c>
      <c r="AZ32" s="11">
        <v>1</v>
      </c>
      <c r="BA32" s="11">
        <v>6</v>
      </c>
      <c r="BB32" s="11"/>
      <c r="BC32" s="11">
        <v>2</v>
      </c>
      <c r="BD32" s="12">
        <f t="shared" si="19"/>
        <v>32000</v>
      </c>
      <c r="BE32" s="12">
        <f t="shared" si="37"/>
        <v>32000</v>
      </c>
      <c r="BF32" s="11">
        <f t="shared" si="6"/>
        <v>17</v>
      </c>
      <c r="BG32" s="11">
        <v>0.03</v>
      </c>
      <c r="BH32" s="12">
        <f t="shared" si="38"/>
        <v>15390</v>
      </c>
      <c r="BI32" s="12">
        <f t="shared" si="39"/>
        <v>528390</v>
      </c>
      <c r="BJ32" s="12">
        <f t="shared" si="12"/>
        <v>52839</v>
      </c>
      <c r="BK32" s="12">
        <f t="shared" si="40"/>
        <v>581229</v>
      </c>
    </row>
    <row r="33" spans="1:63" x14ac:dyDescent="0.4">
      <c r="A33" s="1" t="s">
        <v>187</v>
      </c>
      <c r="B33" s="1" t="s">
        <v>82</v>
      </c>
      <c r="C33" s="1">
        <v>1</v>
      </c>
      <c r="D33" s="1">
        <v>10</v>
      </c>
      <c r="E33" s="1"/>
      <c r="F33" s="1"/>
      <c r="G33" s="5">
        <f t="shared" si="22"/>
        <v>35000</v>
      </c>
      <c r="H33" s="5">
        <f t="shared" si="0"/>
        <v>35000</v>
      </c>
      <c r="I33" s="1" t="s">
        <v>83</v>
      </c>
      <c r="J33" s="1">
        <v>9</v>
      </c>
      <c r="K33" s="1">
        <v>6</v>
      </c>
      <c r="L33" s="1"/>
      <c r="M33" s="1">
        <v>2</v>
      </c>
      <c r="N33" s="5">
        <f t="shared" si="14"/>
        <v>28000</v>
      </c>
      <c r="O33" s="5">
        <f t="shared" si="32"/>
        <v>252000</v>
      </c>
      <c r="P33" s="1" t="s">
        <v>71</v>
      </c>
      <c r="Q33" s="1">
        <v>3</v>
      </c>
      <c r="R33" s="1">
        <v>6</v>
      </c>
      <c r="S33" s="1">
        <v>1</v>
      </c>
      <c r="T33" s="1">
        <v>1</v>
      </c>
      <c r="U33" s="5">
        <f t="shared" si="15"/>
        <v>29400</v>
      </c>
      <c r="V33" s="5">
        <f t="shared" si="33"/>
        <v>88200</v>
      </c>
      <c r="W33" s="1"/>
      <c r="X33" s="1"/>
      <c r="Y33" s="1"/>
      <c r="Z33" s="1"/>
      <c r="AA33" s="1"/>
      <c r="AB33" s="5">
        <f t="shared" si="16"/>
        <v>0</v>
      </c>
      <c r="AC33" s="5">
        <f t="shared" si="34"/>
        <v>0</v>
      </c>
      <c r="AD33" s="1"/>
      <c r="AE33" s="1"/>
      <c r="AF33" s="1"/>
      <c r="AG33" s="1"/>
      <c r="AH33" s="1"/>
      <c r="AI33" s="5">
        <f t="shared" si="1"/>
        <v>0</v>
      </c>
      <c r="AJ33" s="5">
        <f t="shared" si="2"/>
        <v>0</v>
      </c>
      <c r="AK33" s="1" t="s">
        <v>73</v>
      </c>
      <c r="AL33" s="1">
        <v>3</v>
      </c>
      <c r="AM33" s="1">
        <v>6</v>
      </c>
      <c r="AN33" s="1"/>
      <c r="AO33" s="1">
        <v>2</v>
      </c>
      <c r="AP33" s="5">
        <f t="shared" si="17"/>
        <v>32000</v>
      </c>
      <c r="AQ33" s="5">
        <f t="shared" si="35"/>
        <v>96000</v>
      </c>
      <c r="AR33" s="1" t="s">
        <v>72</v>
      </c>
      <c r="AS33" s="1">
        <v>0</v>
      </c>
      <c r="AT33" s="1">
        <v>6</v>
      </c>
      <c r="AU33" s="1">
        <v>1</v>
      </c>
      <c r="AV33" s="1">
        <v>1</v>
      </c>
      <c r="AW33" s="5">
        <f t="shared" si="18"/>
        <v>33600</v>
      </c>
      <c r="AX33" s="5">
        <f t="shared" si="36"/>
        <v>0</v>
      </c>
      <c r="AY33" s="1"/>
      <c r="AZ33" s="1"/>
      <c r="BA33" s="1"/>
      <c r="BB33" s="1"/>
      <c r="BC33" s="1"/>
      <c r="BD33" s="5">
        <f t="shared" si="19"/>
        <v>0</v>
      </c>
      <c r="BE33" s="5">
        <f t="shared" si="37"/>
        <v>0</v>
      </c>
      <c r="BF33" s="1">
        <f t="shared" si="6"/>
        <v>16</v>
      </c>
      <c r="BG33" s="1">
        <v>0.04</v>
      </c>
      <c r="BH33" s="5">
        <f t="shared" si="38"/>
        <v>18848</v>
      </c>
      <c r="BI33" s="5">
        <f t="shared" si="39"/>
        <v>490048</v>
      </c>
      <c r="BJ33" s="5">
        <f t="shared" si="12"/>
        <v>49004.800000000003</v>
      </c>
      <c r="BK33" s="5">
        <f t="shared" si="40"/>
        <v>539052.80000000005</v>
      </c>
    </row>
    <row r="34" spans="1:63" x14ac:dyDescent="0.4">
      <c r="A34" s="11" t="s">
        <v>188</v>
      </c>
      <c r="B34" s="11" t="s">
        <v>83</v>
      </c>
      <c r="C34" s="11">
        <v>4</v>
      </c>
      <c r="D34" s="11">
        <v>6</v>
      </c>
      <c r="E34" s="11"/>
      <c r="F34" s="11">
        <v>2</v>
      </c>
      <c r="G34" s="12">
        <f t="shared" si="22"/>
        <v>28000</v>
      </c>
      <c r="H34" s="12">
        <f t="shared" si="0"/>
        <v>112000</v>
      </c>
      <c r="I34" s="11"/>
      <c r="J34" s="11"/>
      <c r="K34" s="11"/>
      <c r="L34" s="11"/>
      <c r="M34" s="11"/>
      <c r="N34" s="12">
        <f t="shared" si="14"/>
        <v>0</v>
      </c>
      <c r="O34" s="12">
        <f t="shared" si="32"/>
        <v>0</v>
      </c>
      <c r="P34" s="11"/>
      <c r="Q34" s="11"/>
      <c r="R34" s="11"/>
      <c r="S34" s="11"/>
      <c r="T34" s="11"/>
      <c r="U34" s="12">
        <f t="shared" si="15"/>
        <v>0</v>
      </c>
      <c r="V34" s="12">
        <f t="shared" si="33"/>
        <v>0</v>
      </c>
      <c r="W34" s="11"/>
      <c r="X34" s="11"/>
      <c r="Y34" s="11"/>
      <c r="Z34" s="11"/>
      <c r="AA34" s="11"/>
      <c r="AB34" s="12">
        <f t="shared" si="16"/>
        <v>0</v>
      </c>
      <c r="AC34" s="12">
        <f t="shared" si="34"/>
        <v>0</v>
      </c>
      <c r="AD34" s="11"/>
      <c r="AE34" s="11"/>
      <c r="AF34" s="11"/>
      <c r="AG34" s="11"/>
      <c r="AH34" s="11"/>
      <c r="AI34" s="12">
        <f t="shared" si="1"/>
        <v>0</v>
      </c>
      <c r="AJ34" s="12">
        <f t="shared" si="2"/>
        <v>0</v>
      </c>
      <c r="AK34" s="11" t="s">
        <v>189</v>
      </c>
      <c r="AL34" s="11">
        <v>1</v>
      </c>
      <c r="AM34" s="11">
        <v>6</v>
      </c>
      <c r="AN34" s="11"/>
      <c r="AO34" s="11">
        <v>2</v>
      </c>
      <c r="AP34" s="12">
        <f t="shared" si="17"/>
        <v>32000</v>
      </c>
      <c r="AQ34" s="12">
        <f t="shared" si="35"/>
        <v>32000</v>
      </c>
      <c r="AR34" s="11"/>
      <c r="AS34" s="11"/>
      <c r="AT34" s="11"/>
      <c r="AU34" s="11"/>
      <c r="AV34" s="11"/>
      <c r="AW34" s="12">
        <f t="shared" si="18"/>
        <v>0</v>
      </c>
      <c r="AX34" s="12">
        <f t="shared" si="36"/>
        <v>0</v>
      </c>
      <c r="AY34" s="11"/>
      <c r="AZ34" s="11"/>
      <c r="BA34" s="11"/>
      <c r="BB34" s="11"/>
      <c r="BC34" s="11"/>
      <c r="BD34" s="12">
        <f t="shared" si="19"/>
        <v>0</v>
      </c>
      <c r="BE34" s="12">
        <f t="shared" si="37"/>
        <v>0</v>
      </c>
      <c r="BF34" s="11">
        <f t="shared" si="6"/>
        <v>5</v>
      </c>
      <c r="BG34" s="11">
        <v>0.04</v>
      </c>
      <c r="BH34" s="12">
        <f t="shared" si="38"/>
        <v>5760</v>
      </c>
      <c r="BI34" s="12">
        <f t="shared" si="39"/>
        <v>149760</v>
      </c>
      <c r="BJ34" s="12">
        <f t="shared" si="12"/>
        <v>14976</v>
      </c>
      <c r="BK34" s="12">
        <f t="shared" si="40"/>
        <v>164736</v>
      </c>
    </row>
    <row r="35" spans="1:63" x14ac:dyDescent="0.4">
      <c r="A35" s="1" t="s">
        <v>190</v>
      </c>
      <c r="B35" s="1" t="s">
        <v>71</v>
      </c>
      <c r="C35" s="1">
        <v>9</v>
      </c>
      <c r="D35" s="1">
        <v>6</v>
      </c>
      <c r="E35" s="1">
        <v>1</v>
      </c>
      <c r="F35" s="1">
        <v>1</v>
      </c>
      <c r="G35" s="5">
        <f t="shared" si="22"/>
        <v>29400</v>
      </c>
      <c r="H35" s="5">
        <f t="shared" si="0"/>
        <v>264600</v>
      </c>
      <c r="I35" s="1"/>
      <c r="J35" s="1"/>
      <c r="K35" s="1"/>
      <c r="L35" s="1"/>
      <c r="M35" s="1"/>
      <c r="N35" s="5">
        <f t="shared" si="14"/>
        <v>0</v>
      </c>
      <c r="O35" s="5">
        <f t="shared" si="32"/>
        <v>0</v>
      </c>
      <c r="P35" s="1"/>
      <c r="Q35" s="1"/>
      <c r="R35" s="1"/>
      <c r="S35" s="1"/>
      <c r="T35" s="1"/>
      <c r="U35" s="5">
        <f t="shared" si="15"/>
        <v>0</v>
      </c>
      <c r="V35" s="5">
        <f t="shared" si="33"/>
        <v>0</v>
      </c>
      <c r="W35" s="1"/>
      <c r="X35" s="1"/>
      <c r="Y35" s="1"/>
      <c r="Z35" s="1"/>
      <c r="AA35" s="1"/>
      <c r="AB35" s="5">
        <f t="shared" si="16"/>
        <v>0</v>
      </c>
      <c r="AC35" s="5">
        <f t="shared" si="34"/>
        <v>0</v>
      </c>
      <c r="AD35" s="1"/>
      <c r="AE35" s="1"/>
      <c r="AF35" s="1"/>
      <c r="AG35" s="1"/>
      <c r="AH35" s="1"/>
      <c r="AI35" s="5">
        <f t="shared" si="1"/>
        <v>0</v>
      </c>
      <c r="AJ35" s="5">
        <f t="shared" si="2"/>
        <v>0</v>
      </c>
      <c r="AK35" s="1"/>
      <c r="AL35" s="1"/>
      <c r="AM35" s="1"/>
      <c r="AN35" s="1"/>
      <c r="AO35" s="1"/>
      <c r="AP35" s="5">
        <f t="shared" si="17"/>
        <v>0</v>
      </c>
      <c r="AQ35" s="5">
        <f t="shared" si="35"/>
        <v>0</v>
      </c>
      <c r="AR35" s="1" t="s">
        <v>73</v>
      </c>
      <c r="AS35" s="1">
        <v>1</v>
      </c>
      <c r="AT35" s="1">
        <v>6</v>
      </c>
      <c r="AU35" s="1"/>
      <c r="AV35" s="1">
        <v>2</v>
      </c>
      <c r="AW35" s="5">
        <f t="shared" si="18"/>
        <v>32000</v>
      </c>
      <c r="AX35" s="5">
        <f t="shared" si="36"/>
        <v>32000</v>
      </c>
      <c r="AY35" s="1"/>
      <c r="AZ35" s="1"/>
      <c r="BA35" s="1"/>
      <c r="BB35" s="1"/>
      <c r="BC35" s="1"/>
      <c r="BD35" s="5">
        <f t="shared" si="19"/>
        <v>0</v>
      </c>
      <c r="BE35" s="5">
        <f t="shared" si="37"/>
        <v>0</v>
      </c>
      <c r="BF35" s="1">
        <f t="shared" si="6"/>
        <v>10</v>
      </c>
      <c r="BG35" s="1">
        <v>0.03</v>
      </c>
      <c r="BH35" s="5">
        <f t="shared" si="38"/>
        <v>8898</v>
      </c>
      <c r="BI35" s="5">
        <f t="shared" si="39"/>
        <v>305498</v>
      </c>
      <c r="BJ35" s="5">
        <f t="shared" si="12"/>
        <v>30549.800000000003</v>
      </c>
      <c r="BK35" s="5">
        <f t="shared" si="40"/>
        <v>336047.8</v>
      </c>
    </row>
    <row r="36" spans="1:63" x14ac:dyDescent="0.4">
      <c r="A36" s="11" t="s">
        <v>191</v>
      </c>
      <c r="B36" s="11" t="s">
        <v>83</v>
      </c>
      <c r="C36" s="11">
        <v>3</v>
      </c>
      <c r="D36" s="11">
        <v>6</v>
      </c>
      <c r="E36" s="11"/>
      <c r="F36" s="11">
        <v>2</v>
      </c>
      <c r="G36" s="12">
        <f t="shared" si="22"/>
        <v>28000</v>
      </c>
      <c r="H36" s="12">
        <f t="shared" si="0"/>
        <v>84000</v>
      </c>
      <c r="I36" s="11" t="s">
        <v>82</v>
      </c>
      <c r="J36" s="11">
        <v>1</v>
      </c>
      <c r="K36" s="11">
        <v>10</v>
      </c>
      <c r="L36" s="11"/>
      <c r="M36" s="11"/>
      <c r="N36" s="12">
        <f t="shared" si="14"/>
        <v>35000</v>
      </c>
      <c r="O36" s="12">
        <f t="shared" si="32"/>
        <v>35000</v>
      </c>
      <c r="P36" s="11"/>
      <c r="Q36" s="11"/>
      <c r="R36" s="11"/>
      <c r="S36" s="11"/>
      <c r="T36" s="11"/>
      <c r="U36" s="12">
        <f t="shared" si="15"/>
        <v>0</v>
      </c>
      <c r="V36" s="12">
        <f t="shared" si="33"/>
        <v>0</v>
      </c>
      <c r="W36" s="11"/>
      <c r="X36" s="11"/>
      <c r="Y36" s="11"/>
      <c r="Z36" s="11"/>
      <c r="AA36" s="11"/>
      <c r="AB36" s="12">
        <f t="shared" si="16"/>
        <v>0</v>
      </c>
      <c r="AC36" s="12">
        <f t="shared" si="34"/>
        <v>0</v>
      </c>
      <c r="AD36" s="11"/>
      <c r="AE36" s="11"/>
      <c r="AF36" s="11"/>
      <c r="AG36" s="11"/>
      <c r="AH36" s="11"/>
      <c r="AI36" s="12">
        <f t="shared" si="1"/>
        <v>0</v>
      </c>
      <c r="AJ36" s="12">
        <f t="shared" si="2"/>
        <v>0</v>
      </c>
      <c r="AK36" s="11" t="s">
        <v>84</v>
      </c>
      <c r="AL36" s="11">
        <v>1</v>
      </c>
      <c r="AM36" s="11">
        <v>10</v>
      </c>
      <c r="AN36" s="11"/>
      <c r="AO36" s="11"/>
      <c r="AP36" s="12">
        <f t="shared" si="17"/>
        <v>40000</v>
      </c>
      <c r="AQ36" s="12">
        <f t="shared" si="35"/>
        <v>40000</v>
      </c>
      <c r="AR36" s="11"/>
      <c r="AS36" s="11"/>
      <c r="AT36" s="11"/>
      <c r="AU36" s="11"/>
      <c r="AV36" s="11"/>
      <c r="AW36" s="12">
        <f t="shared" si="18"/>
        <v>0</v>
      </c>
      <c r="AX36" s="12">
        <f t="shared" si="36"/>
        <v>0</v>
      </c>
      <c r="AY36" s="11"/>
      <c r="AZ36" s="11"/>
      <c r="BA36" s="11"/>
      <c r="BB36" s="11"/>
      <c r="BC36" s="11"/>
      <c r="BD36" s="12">
        <f t="shared" si="19"/>
        <v>0</v>
      </c>
      <c r="BE36" s="12">
        <f t="shared" si="37"/>
        <v>0</v>
      </c>
      <c r="BF36" s="11">
        <f t="shared" si="6"/>
        <v>5</v>
      </c>
      <c r="BG36" s="11">
        <v>0.03</v>
      </c>
      <c r="BH36" s="12">
        <f t="shared" si="38"/>
        <v>4770</v>
      </c>
      <c r="BI36" s="12">
        <f t="shared" si="39"/>
        <v>163770</v>
      </c>
      <c r="BJ36" s="12">
        <f t="shared" si="12"/>
        <v>16377</v>
      </c>
      <c r="BK36" s="12">
        <f t="shared" si="40"/>
        <v>180147</v>
      </c>
    </row>
    <row r="37" spans="1:63" x14ac:dyDescent="0.4">
      <c r="A37" s="1" t="s">
        <v>192</v>
      </c>
      <c r="B37" s="1" t="s">
        <v>82</v>
      </c>
      <c r="C37" s="1">
        <v>3</v>
      </c>
      <c r="D37" s="1">
        <v>10</v>
      </c>
      <c r="E37" s="1"/>
      <c r="F37" s="1"/>
      <c r="G37" s="5">
        <f t="shared" si="22"/>
        <v>35000</v>
      </c>
      <c r="H37" s="5">
        <f t="shared" si="0"/>
        <v>105000</v>
      </c>
      <c r="I37" s="1" t="s">
        <v>91</v>
      </c>
      <c r="J37" s="1">
        <v>5</v>
      </c>
      <c r="K37" s="1">
        <v>5</v>
      </c>
      <c r="L37" s="1"/>
      <c r="M37" s="1">
        <v>3</v>
      </c>
      <c r="N37" s="5">
        <f t="shared" si="14"/>
        <v>28000</v>
      </c>
      <c r="O37" s="5">
        <f t="shared" si="32"/>
        <v>140000</v>
      </c>
      <c r="P37" s="1"/>
      <c r="Q37" s="1"/>
      <c r="R37" s="1"/>
      <c r="S37" s="1"/>
      <c r="T37" s="1"/>
      <c r="U37" s="5">
        <f t="shared" si="15"/>
        <v>0</v>
      </c>
      <c r="V37" s="5">
        <f t="shared" si="33"/>
        <v>0</v>
      </c>
      <c r="W37" s="1"/>
      <c r="X37" s="1"/>
      <c r="Y37" s="1"/>
      <c r="Z37" s="1"/>
      <c r="AA37" s="1"/>
      <c r="AB37" s="5">
        <f t="shared" si="16"/>
        <v>0</v>
      </c>
      <c r="AC37" s="5">
        <f t="shared" si="34"/>
        <v>0</v>
      </c>
      <c r="AD37" s="1"/>
      <c r="AE37" s="1"/>
      <c r="AF37" s="1"/>
      <c r="AG37" s="1"/>
      <c r="AH37" s="1"/>
      <c r="AI37" s="5">
        <f t="shared" si="1"/>
        <v>0</v>
      </c>
      <c r="AJ37" s="5">
        <f t="shared" si="2"/>
        <v>0</v>
      </c>
      <c r="AK37" s="1" t="s">
        <v>73</v>
      </c>
      <c r="AL37" s="1">
        <v>1</v>
      </c>
      <c r="AM37" s="1">
        <v>6</v>
      </c>
      <c r="AN37" s="1"/>
      <c r="AO37" s="1">
        <v>1</v>
      </c>
      <c r="AP37" s="5">
        <f t="shared" si="17"/>
        <v>28000</v>
      </c>
      <c r="AQ37" s="5">
        <f t="shared" si="35"/>
        <v>28000</v>
      </c>
      <c r="AR37" s="1" t="s">
        <v>94</v>
      </c>
      <c r="AS37" s="1">
        <v>1</v>
      </c>
      <c r="AT37" s="1">
        <v>5</v>
      </c>
      <c r="AU37" s="1"/>
      <c r="AV37" s="1">
        <v>3</v>
      </c>
      <c r="AW37" s="5">
        <f t="shared" si="18"/>
        <v>32000</v>
      </c>
      <c r="AX37" s="5">
        <f t="shared" si="36"/>
        <v>32000</v>
      </c>
      <c r="AY37" s="1"/>
      <c r="AZ37" s="1"/>
      <c r="BA37" s="1"/>
      <c r="BB37" s="1"/>
      <c r="BC37" s="1"/>
      <c r="BD37" s="5">
        <f t="shared" si="19"/>
        <v>0</v>
      </c>
      <c r="BE37" s="5">
        <f t="shared" si="37"/>
        <v>0</v>
      </c>
      <c r="BF37" s="1">
        <f t="shared" si="6"/>
        <v>10</v>
      </c>
      <c r="BG37" s="1">
        <v>0.04</v>
      </c>
      <c r="BH37" s="5">
        <f t="shared" si="38"/>
        <v>12200</v>
      </c>
      <c r="BI37" s="5">
        <f t="shared" si="39"/>
        <v>317200</v>
      </c>
      <c r="BJ37" s="5">
        <f t="shared" si="12"/>
        <v>31720</v>
      </c>
      <c r="BK37" s="5">
        <f t="shared" si="40"/>
        <v>348920</v>
      </c>
    </row>
    <row r="38" spans="1:63" x14ac:dyDescent="0.4">
      <c r="A38" s="11" t="s">
        <v>193</v>
      </c>
      <c r="B38" s="11" t="s">
        <v>91</v>
      </c>
      <c r="C38" s="11">
        <v>3</v>
      </c>
      <c r="D38" s="11">
        <v>5</v>
      </c>
      <c r="E38" s="11"/>
      <c r="F38" s="11">
        <v>3</v>
      </c>
      <c r="G38" s="12">
        <f t="shared" si="22"/>
        <v>28000</v>
      </c>
      <c r="H38" s="12">
        <f t="shared" si="0"/>
        <v>84000</v>
      </c>
      <c r="I38" s="11"/>
      <c r="J38" s="11"/>
      <c r="K38" s="11"/>
      <c r="L38" s="11"/>
      <c r="M38" s="11"/>
      <c r="N38" s="12">
        <f t="shared" si="14"/>
        <v>0</v>
      </c>
      <c r="O38" s="12">
        <f t="shared" si="32"/>
        <v>0</v>
      </c>
      <c r="P38" s="11"/>
      <c r="Q38" s="11"/>
      <c r="R38" s="11"/>
      <c r="S38" s="11"/>
      <c r="T38" s="11"/>
      <c r="U38" s="12">
        <f t="shared" si="15"/>
        <v>0</v>
      </c>
      <c r="V38" s="12">
        <f t="shared" si="33"/>
        <v>0</v>
      </c>
      <c r="W38" s="11"/>
      <c r="X38" s="11"/>
      <c r="Y38" s="11"/>
      <c r="Z38" s="11"/>
      <c r="AA38" s="11"/>
      <c r="AB38" s="12">
        <f t="shared" si="16"/>
        <v>0</v>
      </c>
      <c r="AC38" s="12">
        <f t="shared" si="34"/>
        <v>0</v>
      </c>
      <c r="AD38" s="11"/>
      <c r="AE38" s="11"/>
      <c r="AF38" s="11"/>
      <c r="AG38" s="11"/>
      <c r="AH38" s="11"/>
      <c r="AI38" s="12">
        <f t="shared" si="1"/>
        <v>0</v>
      </c>
      <c r="AJ38" s="12">
        <f t="shared" si="2"/>
        <v>0</v>
      </c>
      <c r="AK38" s="1" t="s">
        <v>217</v>
      </c>
      <c r="AL38" s="1">
        <v>2</v>
      </c>
      <c r="AM38" s="1">
        <v>5</v>
      </c>
      <c r="AN38" s="11"/>
      <c r="AO38" s="11">
        <v>1</v>
      </c>
      <c r="AP38" s="12">
        <f t="shared" si="17"/>
        <v>24000</v>
      </c>
      <c r="AQ38" s="12">
        <f t="shared" si="35"/>
        <v>48000</v>
      </c>
      <c r="AR38" s="11"/>
      <c r="AS38" s="11"/>
      <c r="AT38" s="11"/>
      <c r="AU38" s="11"/>
      <c r="AV38" s="11"/>
      <c r="AW38" s="12">
        <f t="shared" si="18"/>
        <v>0</v>
      </c>
      <c r="AX38" s="12">
        <f t="shared" si="36"/>
        <v>0</v>
      </c>
      <c r="AY38" s="11"/>
      <c r="AZ38" s="11"/>
      <c r="BA38" s="11"/>
      <c r="BB38" s="11"/>
      <c r="BC38" s="11"/>
      <c r="BD38" s="12">
        <f t="shared" si="19"/>
        <v>0</v>
      </c>
      <c r="BE38" s="12">
        <f t="shared" si="37"/>
        <v>0</v>
      </c>
      <c r="BF38" s="11">
        <f t="shared" si="6"/>
        <v>5</v>
      </c>
      <c r="BG38" s="11">
        <v>0.05</v>
      </c>
      <c r="BH38" s="12">
        <f t="shared" si="38"/>
        <v>6600</v>
      </c>
      <c r="BI38" s="12">
        <f t="shared" si="39"/>
        <v>138600</v>
      </c>
      <c r="BJ38" s="12">
        <f t="shared" si="12"/>
        <v>13860</v>
      </c>
      <c r="BK38" s="12">
        <f t="shared" si="40"/>
        <v>152460</v>
      </c>
    </row>
    <row r="39" spans="1:63" x14ac:dyDescent="0.4">
      <c r="A39" s="1" t="s">
        <v>194</v>
      </c>
      <c r="B39" s="1" t="s">
        <v>91</v>
      </c>
      <c r="C39" s="1">
        <v>5</v>
      </c>
      <c r="D39" s="1">
        <v>5</v>
      </c>
      <c r="E39" s="1"/>
      <c r="F39" s="1">
        <v>3</v>
      </c>
      <c r="G39" s="5">
        <f t="shared" si="22"/>
        <v>28000</v>
      </c>
      <c r="H39" s="5">
        <f t="shared" si="0"/>
        <v>140000</v>
      </c>
      <c r="I39" s="1"/>
      <c r="J39" s="1"/>
      <c r="K39" s="1"/>
      <c r="L39" s="1"/>
      <c r="M39" s="1"/>
      <c r="N39" s="5">
        <f t="shared" si="14"/>
        <v>0</v>
      </c>
      <c r="O39" s="5">
        <f t="shared" si="32"/>
        <v>0</v>
      </c>
      <c r="P39" s="1"/>
      <c r="Q39" s="1"/>
      <c r="R39" s="1"/>
      <c r="S39" s="1"/>
      <c r="T39" s="1"/>
      <c r="U39" s="5">
        <f t="shared" si="15"/>
        <v>0</v>
      </c>
      <c r="V39" s="5">
        <f t="shared" si="33"/>
        <v>0</v>
      </c>
      <c r="W39" s="1"/>
      <c r="X39" s="1"/>
      <c r="Y39" s="1"/>
      <c r="Z39" s="1"/>
      <c r="AA39" s="1"/>
      <c r="AB39" s="5">
        <f t="shared" si="16"/>
        <v>0</v>
      </c>
      <c r="AC39" s="5">
        <f t="shared" si="34"/>
        <v>0</v>
      </c>
      <c r="AD39" s="1"/>
      <c r="AE39" s="1"/>
      <c r="AF39" s="1"/>
      <c r="AG39" s="1"/>
      <c r="AH39" s="1"/>
      <c r="AI39" s="5">
        <f t="shared" si="1"/>
        <v>0</v>
      </c>
      <c r="AJ39" s="5">
        <f t="shared" si="2"/>
        <v>0</v>
      </c>
      <c r="AK39" s="1"/>
      <c r="AL39" s="1"/>
      <c r="AM39" s="1"/>
      <c r="AN39" s="1"/>
      <c r="AO39" s="1"/>
      <c r="AP39" s="5">
        <f t="shared" si="17"/>
        <v>0</v>
      </c>
      <c r="AQ39" s="5">
        <f t="shared" si="35"/>
        <v>0</v>
      </c>
      <c r="AR39" s="1"/>
      <c r="AS39" s="1"/>
      <c r="AT39" s="1"/>
      <c r="AU39" s="1"/>
      <c r="AV39" s="1"/>
      <c r="AW39" s="5">
        <f t="shared" si="18"/>
        <v>0</v>
      </c>
      <c r="AX39" s="5">
        <f t="shared" si="36"/>
        <v>0</v>
      </c>
      <c r="AY39" s="1"/>
      <c r="AZ39" s="1"/>
      <c r="BA39" s="1"/>
      <c r="BB39" s="1"/>
      <c r="BC39" s="1"/>
      <c r="BD39" s="5">
        <f t="shared" si="19"/>
        <v>0</v>
      </c>
      <c r="BE39" s="5">
        <f t="shared" si="37"/>
        <v>0</v>
      </c>
      <c r="BF39" s="1">
        <f t="shared" si="6"/>
        <v>5</v>
      </c>
      <c r="BG39" s="1">
        <v>0.05</v>
      </c>
      <c r="BH39" s="5">
        <f t="shared" si="38"/>
        <v>7000</v>
      </c>
      <c r="BI39" s="5">
        <f t="shared" si="39"/>
        <v>147000</v>
      </c>
      <c r="BJ39" s="5">
        <f t="shared" si="12"/>
        <v>14700</v>
      </c>
      <c r="BK39" s="5">
        <f t="shared" si="40"/>
        <v>161700</v>
      </c>
    </row>
    <row r="40" spans="1:63" x14ac:dyDescent="0.4">
      <c r="A40" s="11" t="s">
        <v>195</v>
      </c>
      <c r="B40" s="11" t="s">
        <v>91</v>
      </c>
      <c r="C40" s="11">
        <v>5</v>
      </c>
      <c r="D40" s="11">
        <v>5</v>
      </c>
      <c r="E40" s="11"/>
      <c r="F40" s="11">
        <v>3</v>
      </c>
      <c r="G40" s="12">
        <f t="shared" si="22"/>
        <v>28000</v>
      </c>
      <c r="H40" s="12">
        <f t="shared" si="0"/>
        <v>140000</v>
      </c>
      <c r="I40" s="11"/>
      <c r="J40" s="11"/>
      <c r="K40" s="11"/>
      <c r="L40" s="11"/>
      <c r="M40" s="11"/>
      <c r="N40" s="12">
        <f t="shared" si="14"/>
        <v>0</v>
      </c>
      <c r="O40" s="12">
        <f t="shared" si="32"/>
        <v>0</v>
      </c>
      <c r="P40" s="11"/>
      <c r="Q40" s="11"/>
      <c r="R40" s="11"/>
      <c r="S40" s="11"/>
      <c r="T40" s="11"/>
      <c r="U40" s="12">
        <f t="shared" si="15"/>
        <v>0</v>
      </c>
      <c r="V40" s="12">
        <f t="shared" si="33"/>
        <v>0</v>
      </c>
      <c r="W40" s="11"/>
      <c r="X40" s="11"/>
      <c r="Y40" s="11"/>
      <c r="Z40" s="11"/>
      <c r="AA40" s="11"/>
      <c r="AB40" s="12">
        <f t="shared" si="16"/>
        <v>0</v>
      </c>
      <c r="AC40" s="12">
        <f t="shared" si="34"/>
        <v>0</v>
      </c>
      <c r="AD40" s="11"/>
      <c r="AE40" s="11"/>
      <c r="AF40" s="11"/>
      <c r="AG40" s="11"/>
      <c r="AH40" s="11"/>
      <c r="AI40" s="12">
        <f t="shared" si="1"/>
        <v>0</v>
      </c>
      <c r="AJ40" s="12">
        <f t="shared" si="2"/>
        <v>0</v>
      </c>
      <c r="AK40" s="11" t="s">
        <v>196</v>
      </c>
      <c r="AL40" s="11">
        <v>1</v>
      </c>
      <c r="AM40" s="11">
        <v>5</v>
      </c>
      <c r="AN40" s="11"/>
      <c r="AO40" s="11">
        <v>3</v>
      </c>
      <c r="AP40" s="12">
        <f t="shared" si="17"/>
        <v>32000</v>
      </c>
      <c r="AQ40" s="12">
        <f t="shared" si="35"/>
        <v>32000</v>
      </c>
      <c r="AR40" s="11"/>
      <c r="AS40" s="11"/>
      <c r="AT40" s="11"/>
      <c r="AU40" s="11"/>
      <c r="AV40" s="11"/>
      <c r="AW40" s="12">
        <f t="shared" si="18"/>
        <v>0</v>
      </c>
      <c r="AX40" s="12">
        <f t="shared" si="36"/>
        <v>0</v>
      </c>
      <c r="AY40" s="11"/>
      <c r="AZ40" s="11"/>
      <c r="BA40" s="11"/>
      <c r="BB40" s="11"/>
      <c r="BC40" s="11"/>
      <c r="BD40" s="12">
        <f t="shared" si="19"/>
        <v>0</v>
      </c>
      <c r="BE40" s="12">
        <f t="shared" si="37"/>
        <v>0</v>
      </c>
      <c r="BF40" s="11">
        <f t="shared" si="6"/>
        <v>6</v>
      </c>
      <c r="BG40" s="11">
        <v>0.05</v>
      </c>
      <c r="BH40" s="12">
        <f t="shared" si="38"/>
        <v>8600</v>
      </c>
      <c r="BI40" s="12">
        <f t="shared" si="39"/>
        <v>180600</v>
      </c>
      <c r="BJ40" s="12">
        <f t="shared" si="12"/>
        <v>18060</v>
      </c>
      <c r="BK40" s="12">
        <f t="shared" si="40"/>
        <v>198660</v>
      </c>
    </row>
    <row r="41" spans="1:63" x14ac:dyDescent="0.4">
      <c r="A41" s="1" t="s">
        <v>208</v>
      </c>
      <c r="B41" s="1" t="s">
        <v>197</v>
      </c>
      <c r="C41" s="1">
        <v>4</v>
      </c>
      <c r="D41" s="1">
        <v>7</v>
      </c>
      <c r="E41" s="1">
        <v>1</v>
      </c>
      <c r="F41" s="1"/>
      <c r="G41" s="5">
        <f t="shared" si="22"/>
        <v>29400</v>
      </c>
      <c r="H41" s="5">
        <f t="shared" si="0"/>
        <v>117600</v>
      </c>
      <c r="I41" s="1"/>
      <c r="J41" s="1"/>
      <c r="K41" s="1"/>
      <c r="L41" s="1"/>
      <c r="M41" s="1"/>
      <c r="N41" s="5">
        <f t="shared" si="14"/>
        <v>0</v>
      </c>
      <c r="O41" s="5">
        <f t="shared" si="32"/>
        <v>0</v>
      </c>
      <c r="P41" s="1"/>
      <c r="Q41" s="1"/>
      <c r="R41" s="1"/>
      <c r="S41" s="1"/>
      <c r="T41" s="1"/>
      <c r="U41" s="5">
        <f t="shared" si="15"/>
        <v>0</v>
      </c>
      <c r="V41" s="5">
        <f t="shared" si="33"/>
        <v>0</v>
      </c>
      <c r="W41" s="1"/>
      <c r="X41" s="1"/>
      <c r="Y41" s="1"/>
      <c r="Z41" s="1"/>
      <c r="AA41" s="1"/>
      <c r="AB41" s="5">
        <f t="shared" si="16"/>
        <v>0</v>
      </c>
      <c r="AC41" s="5">
        <f t="shared" si="34"/>
        <v>0</v>
      </c>
      <c r="AD41" s="1"/>
      <c r="AE41" s="1"/>
      <c r="AF41" s="1"/>
      <c r="AG41" s="1"/>
      <c r="AH41" s="1"/>
      <c r="AI41" s="5">
        <f t="shared" si="1"/>
        <v>0</v>
      </c>
      <c r="AJ41" s="5">
        <f t="shared" si="2"/>
        <v>0</v>
      </c>
      <c r="AK41" s="1" t="s">
        <v>175</v>
      </c>
      <c r="AL41" s="1">
        <v>1</v>
      </c>
      <c r="AM41" s="1">
        <v>7</v>
      </c>
      <c r="AN41" s="1">
        <v>1</v>
      </c>
      <c r="AO41" s="1"/>
      <c r="AP41" s="5">
        <f t="shared" si="17"/>
        <v>33600</v>
      </c>
      <c r="AQ41" s="5">
        <f t="shared" si="35"/>
        <v>33600</v>
      </c>
      <c r="AR41" s="1"/>
      <c r="AS41" s="1"/>
      <c r="AT41" s="1"/>
      <c r="AU41" s="1"/>
      <c r="AV41" s="1"/>
      <c r="AW41" s="5">
        <f t="shared" si="18"/>
        <v>0</v>
      </c>
      <c r="AX41" s="5">
        <f t="shared" si="36"/>
        <v>0</v>
      </c>
      <c r="AY41" s="1"/>
      <c r="AZ41" s="1"/>
      <c r="BA41" s="1"/>
      <c r="BB41" s="1"/>
      <c r="BC41" s="1"/>
      <c r="BD41" s="5">
        <f t="shared" si="19"/>
        <v>0</v>
      </c>
      <c r="BE41" s="5">
        <f t="shared" si="37"/>
        <v>0</v>
      </c>
      <c r="BF41" s="1">
        <f t="shared" si="6"/>
        <v>5</v>
      </c>
      <c r="BG41" s="1">
        <v>0.03</v>
      </c>
      <c r="BH41" s="5">
        <f t="shared" si="38"/>
        <v>4536</v>
      </c>
      <c r="BI41" s="5">
        <f t="shared" si="39"/>
        <v>155736</v>
      </c>
      <c r="BJ41" s="5">
        <f t="shared" si="12"/>
        <v>15573.6</v>
      </c>
      <c r="BK41" s="5">
        <f t="shared" si="40"/>
        <v>171309.6</v>
      </c>
    </row>
    <row r="42" spans="1:63" x14ac:dyDescent="0.4">
      <c r="A42" s="11" t="s">
        <v>198</v>
      </c>
      <c r="B42" s="11"/>
      <c r="C42" s="11"/>
      <c r="D42" s="11"/>
      <c r="E42" s="11"/>
      <c r="F42" s="11"/>
      <c r="G42" s="12">
        <f t="shared" si="22"/>
        <v>0</v>
      </c>
      <c r="H42" s="12">
        <f t="shared" si="0"/>
        <v>0</v>
      </c>
      <c r="I42" s="11"/>
      <c r="J42" s="11"/>
      <c r="K42" s="11"/>
      <c r="L42" s="11"/>
      <c r="M42" s="11"/>
      <c r="N42" s="12">
        <f t="shared" si="14"/>
        <v>0</v>
      </c>
      <c r="O42" s="12">
        <f t="shared" ref="O42:O44" si="41">N42*J42</f>
        <v>0</v>
      </c>
      <c r="P42" s="11"/>
      <c r="Q42" s="11"/>
      <c r="R42" s="11"/>
      <c r="S42" s="11"/>
      <c r="T42" s="11"/>
      <c r="U42" s="12">
        <f t="shared" si="15"/>
        <v>0</v>
      </c>
      <c r="V42" s="12">
        <f t="shared" ref="V42:V44" si="42">U42*Q42</f>
        <v>0</v>
      </c>
      <c r="W42" s="11"/>
      <c r="X42" s="11"/>
      <c r="Y42" s="11"/>
      <c r="Z42" s="11"/>
      <c r="AA42" s="11"/>
      <c r="AB42" s="12">
        <f t="shared" si="16"/>
        <v>0</v>
      </c>
      <c r="AC42" s="12">
        <f t="shared" ref="AC42:AC44" si="43">AB42*X42</f>
        <v>0</v>
      </c>
      <c r="AD42" s="11"/>
      <c r="AE42" s="11"/>
      <c r="AF42" s="11"/>
      <c r="AG42" s="11"/>
      <c r="AH42" s="11"/>
      <c r="AI42" s="12">
        <f t="shared" si="1"/>
        <v>0</v>
      </c>
      <c r="AJ42" s="12">
        <f t="shared" si="2"/>
        <v>0</v>
      </c>
      <c r="AK42" s="11"/>
      <c r="AL42" s="11"/>
      <c r="AM42" s="11"/>
      <c r="AN42" s="11"/>
      <c r="AO42" s="11"/>
      <c r="AP42" s="12">
        <f t="shared" si="17"/>
        <v>0</v>
      </c>
      <c r="AQ42" s="12">
        <f t="shared" ref="AQ42:AQ44" si="44">AP42*AL42</f>
        <v>0</v>
      </c>
      <c r="AR42" s="11"/>
      <c r="AS42" s="11"/>
      <c r="AT42" s="11"/>
      <c r="AU42" s="11"/>
      <c r="AV42" s="11"/>
      <c r="AW42" s="12">
        <f t="shared" si="18"/>
        <v>0</v>
      </c>
      <c r="AX42" s="12">
        <f t="shared" ref="AX42:AX44" si="45">AW42*AS42</f>
        <v>0</v>
      </c>
      <c r="AY42" s="11"/>
      <c r="AZ42" s="11"/>
      <c r="BA42" s="11"/>
      <c r="BB42" s="11"/>
      <c r="BC42" s="11"/>
      <c r="BD42" s="12">
        <f t="shared" si="19"/>
        <v>0</v>
      </c>
      <c r="BE42" s="12">
        <f t="shared" ref="BE42:BE44" si="46">BD42*AZ42</f>
        <v>0</v>
      </c>
      <c r="BF42" s="11">
        <v>235</v>
      </c>
      <c r="BG42" s="11"/>
      <c r="BH42" s="12">
        <f t="shared" ref="BH42:BH44" si="47">(BE42+AX42+AQ42+AC42+V42+O42+H42)*BG42</f>
        <v>0</v>
      </c>
      <c r="BI42" s="12">
        <f t="shared" ref="BI42:BI44" si="48">BE42+AX42+AQ42+AC42+V42+O42+H42+BH42</f>
        <v>0</v>
      </c>
      <c r="BJ42" s="12">
        <f t="shared" si="12"/>
        <v>0</v>
      </c>
      <c r="BK42" s="5">
        <v>8705351</v>
      </c>
    </row>
    <row r="43" spans="1:63" x14ac:dyDescent="0.4">
      <c r="A43" s="1" t="s">
        <v>223</v>
      </c>
      <c r="B43" s="1" t="s">
        <v>117</v>
      </c>
      <c r="C43" s="1">
        <v>4</v>
      </c>
      <c r="D43" s="1">
        <v>8</v>
      </c>
      <c r="E43" s="1"/>
      <c r="F43" s="1"/>
      <c r="G43" s="5">
        <f t="shared" si="22"/>
        <v>28000</v>
      </c>
      <c r="H43" s="5">
        <f t="shared" si="0"/>
        <v>112000</v>
      </c>
      <c r="I43" s="1"/>
      <c r="J43" s="1"/>
      <c r="K43" s="1"/>
      <c r="L43" s="1"/>
      <c r="M43" s="1"/>
      <c r="N43" s="5">
        <f t="shared" si="14"/>
        <v>0</v>
      </c>
      <c r="O43" s="5">
        <f t="shared" ref="O43" si="49">N43*J43</f>
        <v>0</v>
      </c>
      <c r="P43" s="1"/>
      <c r="Q43" s="1"/>
      <c r="R43" s="1"/>
      <c r="S43" s="1"/>
      <c r="T43" s="1"/>
      <c r="U43" s="5">
        <f t="shared" si="15"/>
        <v>0</v>
      </c>
      <c r="V43" s="5">
        <f t="shared" ref="V43" si="50">U43*Q43</f>
        <v>0</v>
      </c>
      <c r="W43" s="1"/>
      <c r="X43" s="1"/>
      <c r="Y43" s="1"/>
      <c r="Z43" s="1"/>
      <c r="AA43" s="1"/>
      <c r="AB43" s="5">
        <f t="shared" si="16"/>
        <v>0</v>
      </c>
      <c r="AC43" s="5">
        <f t="shared" ref="AC43" si="51">AB43*X43</f>
        <v>0</v>
      </c>
      <c r="AD43" s="1"/>
      <c r="AE43" s="1"/>
      <c r="AF43" s="1"/>
      <c r="AG43" s="1"/>
      <c r="AH43" s="1"/>
      <c r="AI43" s="5">
        <f t="shared" ref="AI43" si="52">4000*AF43+5600*AG43</f>
        <v>0</v>
      </c>
      <c r="AJ43" s="5">
        <f t="shared" ref="AJ43" si="53">AI43*AE43</f>
        <v>0</v>
      </c>
      <c r="AK43" s="1" t="s">
        <v>125</v>
      </c>
      <c r="AL43" s="1">
        <v>1</v>
      </c>
      <c r="AM43" s="1">
        <v>8</v>
      </c>
      <c r="AN43" s="1"/>
      <c r="AO43" s="1"/>
      <c r="AP43" s="5">
        <f t="shared" si="17"/>
        <v>32000</v>
      </c>
      <c r="AQ43" s="5">
        <f t="shared" ref="AQ43" si="54">AP43*AL43</f>
        <v>32000</v>
      </c>
      <c r="AR43" s="1"/>
      <c r="AS43" s="1"/>
      <c r="AT43" s="1"/>
      <c r="AU43" s="1"/>
      <c r="AV43" s="1"/>
      <c r="AW43" s="5">
        <f t="shared" si="18"/>
        <v>0</v>
      </c>
      <c r="AX43" s="5">
        <f t="shared" ref="AX43" si="55">AW43*AS43</f>
        <v>0</v>
      </c>
      <c r="AY43" s="1"/>
      <c r="AZ43" s="1"/>
      <c r="BA43" s="1"/>
      <c r="BB43" s="1"/>
      <c r="BC43" s="1"/>
      <c r="BD43" s="5">
        <f t="shared" si="19"/>
        <v>0</v>
      </c>
      <c r="BE43" s="5">
        <f t="shared" ref="BE43" si="56">BD43*AZ43</f>
        <v>0</v>
      </c>
      <c r="BF43" s="1">
        <f>AZ43+AS43+AL43+X43+Q43+J43+C43</f>
        <v>5</v>
      </c>
      <c r="BG43" s="1">
        <v>7.0000000000000007E-2</v>
      </c>
      <c r="BH43" s="5">
        <f t="shared" ref="BH43" si="57">(BE43+AX43+AQ43+AC43+V43+O43+H43)*BG43</f>
        <v>10080.000000000002</v>
      </c>
      <c r="BI43" s="5">
        <f t="shared" ref="BI43" si="58">BE43+AX43+AQ43+AC43+V43+O43+H43+BH43</f>
        <v>154080</v>
      </c>
      <c r="BJ43" s="5">
        <f t="shared" ref="BJ43" si="59">BI43*0.1</f>
        <v>15408</v>
      </c>
      <c r="BK43" s="5">
        <f t="shared" ref="BK43" si="60">BI43+BJ43</f>
        <v>169488</v>
      </c>
    </row>
    <row r="44" spans="1:63" x14ac:dyDescent="0.4">
      <c r="A44" s="1" t="s">
        <v>219</v>
      </c>
      <c r="B44" s="1" t="s">
        <v>218</v>
      </c>
      <c r="C44" s="1">
        <v>6</v>
      </c>
      <c r="D44" s="1">
        <v>7</v>
      </c>
      <c r="E44" s="1"/>
      <c r="F44" s="1">
        <v>1</v>
      </c>
      <c r="G44" s="12">
        <f t="shared" si="22"/>
        <v>28000</v>
      </c>
      <c r="H44" s="5">
        <f t="shared" si="0"/>
        <v>168000</v>
      </c>
      <c r="I44" s="1"/>
      <c r="J44" s="1"/>
      <c r="K44" s="1"/>
      <c r="L44" s="1"/>
      <c r="M44" s="1"/>
      <c r="N44" s="12">
        <f t="shared" si="14"/>
        <v>0</v>
      </c>
      <c r="O44" s="5">
        <f t="shared" si="41"/>
        <v>0</v>
      </c>
      <c r="P44" s="1"/>
      <c r="Q44" s="1"/>
      <c r="R44" s="1"/>
      <c r="S44" s="1"/>
      <c r="T44" s="1"/>
      <c r="U44" s="12">
        <f t="shared" si="15"/>
        <v>0</v>
      </c>
      <c r="V44" s="5">
        <f t="shared" si="42"/>
        <v>0</v>
      </c>
      <c r="W44" s="1"/>
      <c r="X44" s="1"/>
      <c r="Y44" s="1"/>
      <c r="Z44" s="1"/>
      <c r="AA44" s="1"/>
      <c r="AB44" s="12">
        <f t="shared" si="16"/>
        <v>0</v>
      </c>
      <c r="AC44" s="5">
        <f t="shared" si="43"/>
        <v>0</v>
      </c>
      <c r="AD44" s="1"/>
      <c r="AE44" s="1"/>
      <c r="AF44" s="1"/>
      <c r="AG44" s="1"/>
      <c r="AH44" s="1"/>
      <c r="AI44" s="5">
        <f t="shared" si="1"/>
        <v>0</v>
      </c>
      <c r="AJ44" s="5">
        <f t="shared" si="2"/>
        <v>0</v>
      </c>
      <c r="AK44" s="1"/>
      <c r="AL44" s="1"/>
      <c r="AM44" s="1"/>
      <c r="AN44" s="1"/>
      <c r="AO44" s="1"/>
      <c r="AP44" s="12">
        <f t="shared" si="17"/>
        <v>0</v>
      </c>
      <c r="AQ44" s="5">
        <f t="shared" si="44"/>
        <v>0</v>
      </c>
      <c r="AR44" s="1"/>
      <c r="AS44" s="1"/>
      <c r="AT44" s="1"/>
      <c r="AU44" s="1"/>
      <c r="AV44" s="1"/>
      <c r="AW44" s="12">
        <f t="shared" si="18"/>
        <v>0</v>
      </c>
      <c r="AX44" s="5">
        <f t="shared" si="45"/>
        <v>0</v>
      </c>
      <c r="AY44" s="1"/>
      <c r="AZ44" s="1"/>
      <c r="BA44" s="1"/>
      <c r="BB44" s="1"/>
      <c r="BC44" s="1"/>
      <c r="BD44" s="12">
        <f t="shared" si="19"/>
        <v>0</v>
      </c>
      <c r="BE44" s="5">
        <f t="shared" si="46"/>
        <v>0</v>
      </c>
      <c r="BF44" s="1">
        <f>AZ44+AS44+AL44+X44+Q44+J44+C44</f>
        <v>6</v>
      </c>
      <c r="BG44" s="1">
        <v>0.03</v>
      </c>
      <c r="BH44" s="5">
        <f t="shared" si="47"/>
        <v>5040</v>
      </c>
      <c r="BI44" s="5">
        <f t="shared" si="48"/>
        <v>173040</v>
      </c>
      <c r="BJ44" s="5">
        <f t="shared" si="12"/>
        <v>17304</v>
      </c>
      <c r="BK44" s="5">
        <f t="shared" ref="BK44:BK45" si="61">BI44+BJ44</f>
        <v>190344</v>
      </c>
    </row>
    <row r="45" spans="1:63" x14ac:dyDescent="0.4">
      <c r="BF45" s="13">
        <f>SUM(BF2:BF44)</f>
        <v>987</v>
      </c>
      <c r="BK45" s="5">
        <f t="shared" si="61"/>
        <v>0</v>
      </c>
    </row>
    <row r="46" spans="1:63" x14ac:dyDescent="0.4">
      <c r="BK46" s="9">
        <f>SUM(BK2:BK45)</f>
        <v>35498659.850000001</v>
      </c>
    </row>
  </sheetData>
  <phoneticPr fontId="1"/>
  <pageMargins left="0.7" right="0.7" top="0.75" bottom="0.75" header="0.3" footer="0.3"/>
  <pageSetup paperSize="8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2024-08-17T06:46:35Z</cp:lastPrinted>
  <dcterms:created xsi:type="dcterms:W3CDTF">2024-07-11T07:12:34Z</dcterms:created>
  <dcterms:modified xsi:type="dcterms:W3CDTF">2025-06-27T02:23:14Z</dcterms:modified>
</cp:coreProperties>
</file>