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共有\CSIコウザイ\発注書\"/>
    </mc:Choice>
  </mc:AlternateContent>
  <xr:revisionPtr revIDLastSave="0" documentId="13_ncr:1_{5A8BFBE3-E179-483D-A8CE-A72A7E3FA2BF}" xr6:coauthVersionLast="47" xr6:coauthVersionMax="47" xr10:uidLastSave="{00000000-0000-0000-0000-000000000000}"/>
  <bookViews>
    <workbookView xWindow="996" yWindow="1464" windowWidth="17280" windowHeight="8928" xr2:uid="{64210B10-9B7D-4393-9F44-82470C78BCA8}"/>
  </bookViews>
  <sheets>
    <sheet name="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1" i="1" l="1"/>
  <c r="C425" i="1"/>
  <c r="C413" i="1"/>
  <c r="C401" i="1"/>
  <c r="C389" i="1"/>
  <c r="C377" i="1"/>
  <c r="C365" i="1"/>
  <c r="C353" i="1"/>
  <c r="C305" i="1"/>
  <c r="C293" i="1"/>
  <c r="C245" i="1"/>
  <c r="C233" i="1"/>
  <c r="C209" i="1"/>
  <c r="C183" i="1"/>
  <c r="C157" i="1"/>
  <c r="C144" i="1"/>
  <c r="C131" i="1"/>
  <c r="C118" i="1"/>
  <c r="C105" i="1"/>
  <c r="C92" i="1"/>
  <c r="C28" i="1"/>
  <c r="C41" i="1"/>
  <c r="C53" i="1"/>
  <c r="C79" i="1"/>
  <c r="C3" i="1"/>
  <c r="F115" i="1" l="1"/>
  <c r="G115" i="1" s="1"/>
  <c r="G114" i="1"/>
  <c r="AW45" i="2" l="1"/>
  <c r="AW44" i="2"/>
  <c r="F42" i="2"/>
  <c r="G42" i="2" s="1"/>
  <c r="L42" i="2"/>
  <c r="M42" i="2" s="1"/>
  <c r="R42" i="2"/>
  <c r="S42" i="2" s="1"/>
  <c r="X42" i="2"/>
  <c r="Y42" i="2" s="1"/>
  <c r="AD42" i="2"/>
  <c r="AE42" i="2"/>
  <c r="AJ42" i="2"/>
  <c r="AK42" i="2" s="1"/>
  <c r="AP42" i="2"/>
  <c r="AQ42" i="2" s="1"/>
  <c r="AR42" i="2"/>
  <c r="F43" i="2"/>
  <c r="G43" i="2" s="1"/>
  <c r="L43" i="2"/>
  <c r="M43" i="2"/>
  <c r="R43" i="2"/>
  <c r="S43" i="2" s="1"/>
  <c r="X43" i="2"/>
  <c r="Y43" i="2"/>
  <c r="AD43" i="2"/>
  <c r="AE43" i="2" s="1"/>
  <c r="AJ43" i="2"/>
  <c r="AK43" i="2"/>
  <c r="AP43" i="2"/>
  <c r="AQ43" i="2" s="1"/>
  <c r="AR43" i="2"/>
  <c r="AD39" i="2"/>
  <c r="AE39" i="2"/>
  <c r="AR34" i="2"/>
  <c r="F31" i="2"/>
  <c r="G31" i="2" s="1"/>
  <c r="L31" i="2"/>
  <c r="M31" i="2" s="1"/>
  <c r="R31" i="2"/>
  <c r="S31" i="2" s="1"/>
  <c r="X31" i="2"/>
  <c r="Y31" i="2"/>
  <c r="AD31" i="2"/>
  <c r="AE31" i="2" s="1"/>
  <c r="AJ31" i="2"/>
  <c r="AK31" i="2" s="1"/>
  <c r="AP31" i="2"/>
  <c r="AQ31" i="2" s="1"/>
  <c r="AR31" i="2"/>
  <c r="F32" i="2"/>
  <c r="G32" i="2" s="1"/>
  <c r="L32" i="2"/>
  <c r="M32" i="2"/>
  <c r="R32" i="2"/>
  <c r="S32" i="2" s="1"/>
  <c r="X32" i="2"/>
  <c r="Y32" i="2"/>
  <c r="AD32" i="2"/>
  <c r="AE32" i="2" s="1"/>
  <c r="AJ32" i="2"/>
  <c r="AK32" i="2"/>
  <c r="AP32" i="2"/>
  <c r="AQ32" i="2" s="1"/>
  <c r="AR32" i="2"/>
  <c r="F33" i="2"/>
  <c r="G33" i="2"/>
  <c r="L33" i="2"/>
  <c r="M33" i="2" s="1"/>
  <c r="R33" i="2"/>
  <c r="S33" i="2" s="1"/>
  <c r="X33" i="2"/>
  <c r="Y33" i="2" s="1"/>
  <c r="AD33" i="2"/>
  <c r="AE33" i="2" s="1"/>
  <c r="AJ33" i="2"/>
  <c r="AK33" i="2" s="1"/>
  <c r="AP33" i="2"/>
  <c r="AQ33" i="2" s="1"/>
  <c r="AR33" i="2"/>
  <c r="F34" i="2"/>
  <c r="G34" i="2" s="1"/>
  <c r="L34" i="2"/>
  <c r="M34" i="2"/>
  <c r="R34" i="2"/>
  <c r="S34" i="2"/>
  <c r="X34" i="2"/>
  <c r="Y34" i="2" s="1"/>
  <c r="AD34" i="2"/>
  <c r="AE34" i="2" s="1"/>
  <c r="AJ34" i="2"/>
  <c r="AK34" i="2" s="1"/>
  <c r="AP34" i="2"/>
  <c r="AQ34" i="2"/>
  <c r="F35" i="2"/>
  <c r="G35" i="2" s="1"/>
  <c r="L35" i="2"/>
  <c r="M35" i="2"/>
  <c r="R35" i="2"/>
  <c r="S35" i="2"/>
  <c r="X35" i="2"/>
  <c r="Y35" i="2" s="1"/>
  <c r="AD35" i="2"/>
  <c r="AE35" i="2" s="1"/>
  <c r="AJ35" i="2"/>
  <c r="AK35" i="2" s="1"/>
  <c r="AP35" i="2"/>
  <c r="AQ35" i="2"/>
  <c r="AR35" i="2"/>
  <c r="F36" i="2"/>
  <c r="G36" i="2" s="1"/>
  <c r="L36" i="2"/>
  <c r="M36" i="2" s="1"/>
  <c r="R36" i="2"/>
  <c r="S36" i="2"/>
  <c r="X36" i="2"/>
  <c r="Y36" i="2"/>
  <c r="AD36" i="2"/>
  <c r="AE36" i="2" s="1"/>
  <c r="AJ36" i="2"/>
  <c r="AK36" i="2" s="1"/>
  <c r="AP36" i="2"/>
  <c r="AQ36" i="2"/>
  <c r="AR36" i="2"/>
  <c r="F37" i="2"/>
  <c r="G37" i="2" s="1"/>
  <c r="L37" i="2"/>
  <c r="M37" i="2" s="1"/>
  <c r="R37" i="2"/>
  <c r="S37" i="2"/>
  <c r="X37" i="2"/>
  <c r="Y37" i="2"/>
  <c r="AD37" i="2"/>
  <c r="AE37" i="2" s="1"/>
  <c r="AJ37" i="2"/>
  <c r="AK37" i="2" s="1"/>
  <c r="AP37" i="2"/>
  <c r="AQ37" i="2"/>
  <c r="AR37" i="2"/>
  <c r="F38" i="2"/>
  <c r="G38" i="2" s="1"/>
  <c r="L38" i="2"/>
  <c r="M38" i="2" s="1"/>
  <c r="R38" i="2"/>
  <c r="S38" i="2" s="1"/>
  <c r="X38" i="2"/>
  <c r="Y38" i="2"/>
  <c r="AD38" i="2"/>
  <c r="AE38" i="2"/>
  <c r="AJ38" i="2"/>
  <c r="AK38" i="2" s="1"/>
  <c r="AP38" i="2"/>
  <c r="AQ38" i="2" s="1"/>
  <c r="AR38" i="2"/>
  <c r="F39" i="2"/>
  <c r="G39" i="2" s="1"/>
  <c r="L39" i="2"/>
  <c r="M39" i="2"/>
  <c r="R39" i="2"/>
  <c r="S39" i="2" s="1"/>
  <c r="X39" i="2"/>
  <c r="Y39" i="2"/>
  <c r="AJ39" i="2"/>
  <c r="AK39" i="2"/>
  <c r="AP39" i="2"/>
  <c r="AQ39" i="2" s="1"/>
  <c r="AR39" i="2"/>
  <c r="F40" i="2"/>
  <c r="G40" i="2"/>
  <c r="L40" i="2"/>
  <c r="M40" i="2"/>
  <c r="R40" i="2"/>
  <c r="S40" i="2" s="1"/>
  <c r="X40" i="2"/>
  <c r="Y40" i="2" s="1"/>
  <c r="AD40" i="2"/>
  <c r="AE40" i="2" s="1"/>
  <c r="AJ40" i="2"/>
  <c r="AK40" i="2"/>
  <c r="AP40" i="2"/>
  <c r="AQ40" i="2" s="1"/>
  <c r="AR40" i="2"/>
  <c r="F41" i="2"/>
  <c r="G41" i="2" s="1"/>
  <c r="L41" i="2"/>
  <c r="M41" i="2"/>
  <c r="R41" i="2"/>
  <c r="S41" i="2"/>
  <c r="X41" i="2"/>
  <c r="Y41" i="2" s="1"/>
  <c r="AD41" i="2"/>
  <c r="AE41" i="2" s="1"/>
  <c r="AJ41" i="2"/>
  <c r="AK41" i="2"/>
  <c r="AP41" i="2"/>
  <c r="AQ41" i="2"/>
  <c r="AR41" i="2"/>
  <c r="F8" i="2"/>
  <c r="G8" i="2" s="1"/>
  <c r="L8" i="2"/>
  <c r="M8" i="2" s="1"/>
  <c r="R8" i="2"/>
  <c r="S8" i="2"/>
  <c r="X8" i="2"/>
  <c r="Y8" i="2" s="1"/>
  <c r="AD8" i="2"/>
  <c r="AE8" i="2" s="1"/>
  <c r="AJ8" i="2"/>
  <c r="AK8" i="2"/>
  <c r="AP8" i="2"/>
  <c r="AQ8" i="2"/>
  <c r="AR8" i="2"/>
  <c r="F9" i="2"/>
  <c r="G9" i="2" s="1"/>
  <c r="L9" i="2"/>
  <c r="M9" i="2"/>
  <c r="R9" i="2"/>
  <c r="S9" i="2"/>
  <c r="X9" i="2"/>
  <c r="Y9" i="2" s="1"/>
  <c r="AD9" i="2"/>
  <c r="AE9" i="2" s="1"/>
  <c r="AJ9" i="2"/>
  <c r="AK9" i="2"/>
  <c r="AP9" i="2"/>
  <c r="AQ9" i="2"/>
  <c r="AR9" i="2"/>
  <c r="F10" i="2"/>
  <c r="G10" i="2" s="1"/>
  <c r="L10" i="2"/>
  <c r="M10" i="2" s="1"/>
  <c r="R10" i="2"/>
  <c r="S10" i="2"/>
  <c r="X10" i="2"/>
  <c r="Y10" i="2"/>
  <c r="AD10" i="2"/>
  <c r="AE10" i="2" s="1"/>
  <c r="AJ10" i="2"/>
  <c r="AK10" i="2" s="1"/>
  <c r="AP10" i="2"/>
  <c r="AQ10" i="2"/>
  <c r="AR10" i="2"/>
  <c r="F11" i="2"/>
  <c r="G11" i="2" s="1"/>
  <c r="L11" i="2"/>
  <c r="M11" i="2" s="1"/>
  <c r="R11" i="2"/>
  <c r="S11" i="2"/>
  <c r="X11" i="2"/>
  <c r="Y11" i="2"/>
  <c r="AD11" i="2"/>
  <c r="AE11" i="2" s="1"/>
  <c r="AJ11" i="2"/>
  <c r="AK11" i="2" s="1"/>
  <c r="AP11" i="2"/>
  <c r="AQ11" i="2"/>
  <c r="AR11" i="2"/>
  <c r="F12" i="2"/>
  <c r="G12" i="2"/>
  <c r="L12" i="2"/>
  <c r="M12" i="2" s="1"/>
  <c r="R12" i="2"/>
  <c r="S12" i="2" s="1"/>
  <c r="X12" i="2"/>
  <c r="Y12" i="2"/>
  <c r="AD12" i="2"/>
  <c r="AE12" i="2" s="1"/>
  <c r="AJ12" i="2"/>
  <c r="AK12" i="2" s="1"/>
  <c r="AP12" i="2"/>
  <c r="AQ12" i="2" s="1"/>
  <c r="AR12" i="2"/>
  <c r="F13" i="2"/>
  <c r="G13" i="2"/>
  <c r="L13" i="2"/>
  <c r="M13" i="2" s="1"/>
  <c r="R13" i="2"/>
  <c r="S13" i="2" s="1"/>
  <c r="X13" i="2"/>
  <c r="Y13" i="2"/>
  <c r="AD13" i="2"/>
  <c r="AE13" i="2" s="1"/>
  <c r="AJ13" i="2"/>
  <c r="AK13" i="2" s="1"/>
  <c r="AP13" i="2"/>
  <c r="AQ13" i="2" s="1"/>
  <c r="AR13" i="2"/>
  <c r="F14" i="2"/>
  <c r="G14" i="2" s="1"/>
  <c r="L14" i="2"/>
  <c r="M14" i="2"/>
  <c r="R14" i="2"/>
  <c r="S14" i="2" s="1"/>
  <c r="X14" i="2"/>
  <c r="Y14" i="2" s="1"/>
  <c r="AD14" i="2"/>
  <c r="AE14" i="2" s="1"/>
  <c r="AJ14" i="2"/>
  <c r="AK14" i="2"/>
  <c r="AP14" i="2"/>
  <c r="AQ14" i="2" s="1"/>
  <c r="AR14" i="2"/>
  <c r="F15" i="2"/>
  <c r="G15" i="2"/>
  <c r="L15" i="2"/>
  <c r="M15" i="2" s="1"/>
  <c r="R15" i="2"/>
  <c r="S15" i="2" s="1"/>
  <c r="X15" i="2"/>
  <c r="Y15" i="2" s="1"/>
  <c r="AD15" i="2"/>
  <c r="AE15" i="2"/>
  <c r="AJ15" i="2"/>
  <c r="AK15" i="2"/>
  <c r="AP15" i="2"/>
  <c r="AQ15" i="2" s="1"/>
  <c r="AR15" i="2"/>
  <c r="F16" i="2"/>
  <c r="G16" i="2" s="1"/>
  <c r="L16" i="2"/>
  <c r="M16" i="2"/>
  <c r="R16" i="2"/>
  <c r="S16" i="2"/>
  <c r="X16" i="2"/>
  <c r="Y16" i="2" s="1"/>
  <c r="AD16" i="2"/>
  <c r="AE16" i="2" s="1"/>
  <c r="AJ16" i="2"/>
  <c r="AK16" i="2"/>
  <c r="AP16" i="2"/>
  <c r="AQ16" i="2"/>
  <c r="AR16" i="2"/>
  <c r="F17" i="2"/>
  <c r="G17" i="2" s="1"/>
  <c r="L17" i="2"/>
  <c r="M17" i="2" s="1"/>
  <c r="R17" i="2"/>
  <c r="S17" i="2"/>
  <c r="X17" i="2"/>
  <c r="Y17" i="2" s="1"/>
  <c r="AD17" i="2"/>
  <c r="AE17" i="2" s="1"/>
  <c r="AJ17" i="2"/>
  <c r="AK17" i="2"/>
  <c r="AP17" i="2"/>
  <c r="AQ17" i="2"/>
  <c r="AR17" i="2"/>
  <c r="F18" i="2"/>
  <c r="G18" i="2" s="1"/>
  <c r="L18" i="2"/>
  <c r="M18" i="2" s="1"/>
  <c r="R18" i="2"/>
  <c r="S18" i="2"/>
  <c r="X18" i="2"/>
  <c r="Y18" i="2"/>
  <c r="AD18" i="2"/>
  <c r="AE18" i="2" s="1"/>
  <c r="AJ18" i="2"/>
  <c r="AK18" i="2" s="1"/>
  <c r="AP18" i="2"/>
  <c r="AQ18" i="2"/>
  <c r="AR18" i="2"/>
  <c r="F19" i="2"/>
  <c r="G19" i="2" s="1"/>
  <c r="L19" i="2"/>
  <c r="M19" i="2" s="1"/>
  <c r="R19" i="2"/>
  <c r="S19" i="2"/>
  <c r="X19" i="2"/>
  <c r="Y19" i="2"/>
  <c r="AD19" i="2"/>
  <c r="AE19" i="2" s="1"/>
  <c r="AJ19" i="2"/>
  <c r="AK19" i="2" s="1"/>
  <c r="AP19" i="2"/>
  <c r="AQ19" i="2"/>
  <c r="AR19" i="2"/>
  <c r="F20" i="2"/>
  <c r="G20" i="2" s="1"/>
  <c r="L20" i="2"/>
  <c r="M20" i="2" s="1"/>
  <c r="R20" i="2"/>
  <c r="S20" i="2" s="1"/>
  <c r="X20" i="2"/>
  <c r="Y20" i="2"/>
  <c r="AD20" i="2"/>
  <c r="AE20" i="2"/>
  <c r="AJ20" i="2"/>
  <c r="AK20" i="2" s="1"/>
  <c r="AP20" i="2"/>
  <c r="AQ20" i="2" s="1"/>
  <c r="AR20" i="2"/>
  <c r="F21" i="2"/>
  <c r="G21" i="2" s="1"/>
  <c r="L21" i="2"/>
  <c r="M21" i="2" s="1"/>
  <c r="R21" i="2"/>
  <c r="S21" i="2" s="1"/>
  <c r="X21" i="2"/>
  <c r="Y21" i="2"/>
  <c r="AD21" i="2"/>
  <c r="AE21" i="2" s="1"/>
  <c r="AJ21" i="2"/>
  <c r="AK21" i="2" s="1"/>
  <c r="AP21" i="2"/>
  <c r="AQ21" i="2" s="1"/>
  <c r="AR21" i="2"/>
  <c r="F22" i="2"/>
  <c r="G22" i="2" s="1"/>
  <c r="L22" i="2"/>
  <c r="M22" i="2"/>
  <c r="R22" i="2"/>
  <c r="S22" i="2" s="1"/>
  <c r="X22" i="2"/>
  <c r="Y22" i="2" s="1"/>
  <c r="AD22" i="2"/>
  <c r="AE22" i="2" s="1"/>
  <c r="AJ22" i="2"/>
  <c r="AK22" i="2"/>
  <c r="AP22" i="2"/>
  <c r="AQ22" i="2" s="1"/>
  <c r="AR22" i="2"/>
  <c r="F23" i="2"/>
  <c r="G23" i="2"/>
  <c r="L23" i="2"/>
  <c r="M23" i="2"/>
  <c r="R23" i="2"/>
  <c r="S23" i="2" s="1"/>
  <c r="X23" i="2"/>
  <c r="Y23" i="2" s="1"/>
  <c r="AD23" i="2"/>
  <c r="AE23" i="2" s="1"/>
  <c r="AJ23" i="2"/>
  <c r="AK23" i="2"/>
  <c r="AP23" i="2"/>
  <c r="AQ23" i="2" s="1"/>
  <c r="AR23" i="2"/>
  <c r="F24" i="2"/>
  <c r="G24" i="2" s="1"/>
  <c r="L24" i="2"/>
  <c r="M24" i="2"/>
  <c r="R24" i="2"/>
  <c r="S24" i="2"/>
  <c r="X24" i="2"/>
  <c r="Y24" i="2" s="1"/>
  <c r="AD24" i="2"/>
  <c r="AE24" i="2" s="1"/>
  <c r="AJ24" i="2"/>
  <c r="AK24" i="2"/>
  <c r="AP24" i="2"/>
  <c r="AQ24" i="2"/>
  <c r="AR24" i="2"/>
  <c r="F25" i="2"/>
  <c r="G25" i="2" s="1"/>
  <c r="L25" i="2"/>
  <c r="M25" i="2"/>
  <c r="R25" i="2"/>
  <c r="S25" i="2"/>
  <c r="X25" i="2"/>
  <c r="Y25" i="2" s="1"/>
  <c r="AD25" i="2"/>
  <c r="AE25" i="2" s="1"/>
  <c r="AJ25" i="2"/>
  <c r="AK25" i="2"/>
  <c r="AP25" i="2"/>
  <c r="AQ25" i="2"/>
  <c r="AR25" i="2"/>
  <c r="F26" i="2"/>
  <c r="G26" i="2" s="1"/>
  <c r="L26" i="2"/>
  <c r="M26" i="2" s="1"/>
  <c r="R26" i="2"/>
  <c r="S26" i="2"/>
  <c r="X26" i="2"/>
  <c r="Y26" i="2"/>
  <c r="AD26" i="2"/>
  <c r="AE26" i="2" s="1"/>
  <c r="AJ26" i="2"/>
  <c r="AK26" i="2" s="1"/>
  <c r="AP26" i="2"/>
  <c r="AQ26" i="2"/>
  <c r="AR26" i="2"/>
  <c r="F27" i="2"/>
  <c r="G27" i="2" s="1"/>
  <c r="L27" i="2"/>
  <c r="M27" i="2" s="1"/>
  <c r="R27" i="2"/>
  <c r="S27" i="2"/>
  <c r="X27" i="2"/>
  <c r="Y27" i="2"/>
  <c r="AD27" i="2"/>
  <c r="AE27" i="2" s="1"/>
  <c r="AJ27" i="2"/>
  <c r="AK27" i="2" s="1"/>
  <c r="AP27" i="2"/>
  <c r="AQ27" i="2"/>
  <c r="AR27" i="2"/>
  <c r="F28" i="2"/>
  <c r="G28" i="2"/>
  <c r="L28" i="2"/>
  <c r="M28" i="2" s="1"/>
  <c r="R28" i="2"/>
  <c r="S28" i="2" s="1"/>
  <c r="X28" i="2"/>
  <c r="Y28" i="2"/>
  <c r="AD28" i="2"/>
  <c r="AE28" i="2" s="1"/>
  <c r="AJ28" i="2"/>
  <c r="AK28" i="2" s="1"/>
  <c r="AP28" i="2"/>
  <c r="AQ28" i="2" s="1"/>
  <c r="AR28" i="2"/>
  <c r="F29" i="2"/>
  <c r="G29" i="2" s="1"/>
  <c r="L29" i="2"/>
  <c r="M29" i="2" s="1"/>
  <c r="R29" i="2"/>
  <c r="S29" i="2" s="1"/>
  <c r="X29" i="2"/>
  <c r="Y29" i="2"/>
  <c r="AD29" i="2"/>
  <c r="AE29" i="2"/>
  <c r="AJ29" i="2"/>
  <c r="AK29" i="2" s="1"/>
  <c r="AP29" i="2"/>
  <c r="AQ29" i="2" s="1"/>
  <c r="AR29" i="2"/>
  <c r="F30" i="2"/>
  <c r="G30" i="2" s="1"/>
  <c r="L30" i="2"/>
  <c r="M30" i="2"/>
  <c r="R30" i="2"/>
  <c r="S30" i="2" s="1"/>
  <c r="X30" i="2"/>
  <c r="Y30" i="2" s="1"/>
  <c r="AD30" i="2"/>
  <c r="AE30" i="2"/>
  <c r="AJ30" i="2"/>
  <c r="AK30" i="2"/>
  <c r="AP30" i="2"/>
  <c r="AQ30" i="2" s="1"/>
  <c r="AR30" i="2"/>
  <c r="AT3" i="2"/>
  <c r="F3" i="2"/>
  <c r="G3" i="2" s="1"/>
  <c r="L3" i="2"/>
  <c r="M3" i="2" s="1"/>
  <c r="R3" i="2"/>
  <c r="S3" i="2" s="1"/>
  <c r="X3" i="2"/>
  <c r="Y3" i="2" s="1"/>
  <c r="AD3" i="2"/>
  <c r="AE3" i="2" s="1"/>
  <c r="AJ3" i="2"/>
  <c r="AK3" i="2" s="1"/>
  <c r="AP3" i="2"/>
  <c r="AQ3" i="2" s="1"/>
  <c r="AR3" i="2"/>
  <c r="F4" i="2"/>
  <c r="G4" i="2" s="1"/>
  <c r="L4" i="2"/>
  <c r="M4" i="2"/>
  <c r="R4" i="2"/>
  <c r="S4" i="2" s="1"/>
  <c r="X4" i="2"/>
  <c r="Y4" i="2" s="1"/>
  <c r="AD4" i="2"/>
  <c r="AE4" i="2" s="1"/>
  <c r="AJ4" i="2"/>
  <c r="AK4" i="2"/>
  <c r="AP4" i="2"/>
  <c r="AQ4" i="2" s="1"/>
  <c r="AR4" i="2"/>
  <c r="F5" i="2"/>
  <c r="G5" i="2" s="1"/>
  <c r="L5" i="2"/>
  <c r="M5" i="2"/>
  <c r="R5" i="2"/>
  <c r="S5" i="2" s="1"/>
  <c r="X5" i="2"/>
  <c r="Y5" i="2" s="1"/>
  <c r="AD5" i="2"/>
  <c r="AE5" i="2"/>
  <c r="AJ5" i="2"/>
  <c r="AK5" i="2"/>
  <c r="AP5" i="2"/>
  <c r="AQ5" i="2" s="1"/>
  <c r="AR5" i="2"/>
  <c r="F6" i="2"/>
  <c r="G6" i="2" s="1"/>
  <c r="L6" i="2"/>
  <c r="M6" i="2"/>
  <c r="R6" i="2"/>
  <c r="S6" i="2"/>
  <c r="X6" i="2"/>
  <c r="Y6" i="2" s="1"/>
  <c r="AD6" i="2"/>
  <c r="AE6" i="2" s="1"/>
  <c r="AJ6" i="2"/>
  <c r="AK6" i="2"/>
  <c r="AP6" i="2"/>
  <c r="AQ6" i="2"/>
  <c r="AR6" i="2"/>
  <c r="F7" i="2"/>
  <c r="G7" i="2" s="1"/>
  <c r="L7" i="2"/>
  <c r="M7" i="2"/>
  <c r="R7" i="2"/>
  <c r="S7" i="2"/>
  <c r="X7" i="2"/>
  <c r="Y7" i="2" s="1"/>
  <c r="AD7" i="2"/>
  <c r="AE7" i="2" s="1"/>
  <c r="AJ7" i="2"/>
  <c r="AK7" i="2"/>
  <c r="AP7" i="2"/>
  <c r="AQ7" i="2"/>
  <c r="AR7" i="2"/>
  <c r="AJ2" i="2"/>
  <c r="AK2" i="2" s="1"/>
  <c r="AP2" i="2"/>
  <c r="AQ2" i="2" s="1"/>
  <c r="AD2" i="2"/>
  <c r="AE2" i="2" s="1"/>
  <c r="R2" i="2"/>
  <c r="S2" i="2" s="1"/>
  <c r="AR2" i="2"/>
  <c r="X2" i="2"/>
  <c r="Y2" i="2" s="1"/>
  <c r="L2" i="2"/>
  <c r="M2" i="2" s="1"/>
  <c r="F2" i="2"/>
  <c r="G2" i="2" s="1"/>
  <c r="F203" i="1"/>
  <c r="G203" i="1" s="1"/>
  <c r="F190" i="1"/>
  <c r="G190" i="1" s="1"/>
  <c r="F191" i="1"/>
  <c r="G191" i="1" s="1"/>
  <c r="F178" i="1"/>
  <c r="G178" i="1" s="1"/>
  <c r="F163" i="1"/>
  <c r="G163" i="1" s="1"/>
  <c r="F151" i="1"/>
  <c r="G151" i="1" s="1"/>
  <c r="F139" i="1"/>
  <c r="G139" i="1" s="1"/>
  <c r="F124" i="1"/>
  <c r="G124" i="1" s="1"/>
  <c r="F112" i="1"/>
  <c r="G112" i="1" s="1"/>
  <c r="F98" i="1"/>
  <c r="G98" i="1" s="1"/>
  <c r="F86" i="1"/>
  <c r="G86" i="1" s="1"/>
  <c r="F72" i="1"/>
  <c r="G72" i="1" s="1"/>
  <c r="F73" i="1"/>
  <c r="G73" i="1" s="1"/>
  <c r="F59" i="1"/>
  <c r="G59" i="1" s="1"/>
  <c r="F168" i="1"/>
  <c r="G168" i="1" s="1"/>
  <c r="F167" i="1"/>
  <c r="G167" i="1" s="1"/>
  <c r="F165" i="1"/>
  <c r="G165" i="1" s="1"/>
  <c r="F164" i="1"/>
  <c r="G164" i="1" s="1"/>
  <c r="F142" i="1"/>
  <c r="G142" i="1" s="1"/>
  <c r="F155" i="1"/>
  <c r="G155" i="1" s="1"/>
  <c r="F154" i="1"/>
  <c r="G154" i="1" s="1"/>
  <c r="F152" i="1"/>
  <c r="G152" i="1" s="1"/>
  <c r="F150" i="1"/>
  <c r="G150" i="1" s="1"/>
  <c r="F129" i="1"/>
  <c r="G129" i="1" s="1"/>
  <c r="F128" i="1"/>
  <c r="G128" i="1" s="1"/>
  <c r="F126" i="1"/>
  <c r="G126" i="1" s="1"/>
  <c r="F125" i="1"/>
  <c r="G125" i="1" s="1"/>
  <c r="F103" i="1"/>
  <c r="G103" i="1" s="1"/>
  <c r="F102" i="1"/>
  <c r="G102" i="1" s="1"/>
  <c r="F100" i="1"/>
  <c r="G100" i="1" s="1"/>
  <c r="F99" i="1"/>
  <c r="G99" i="1" s="1"/>
  <c r="F90" i="1"/>
  <c r="G90" i="1" s="1"/>
  <c r="F89" i="1"/>
  <c r="G89" i="1" s="1"/>
  <c r="F87" i="1"/>
  <c r="G87" i="1" s="1"/>
  <c r="F85" i="1"/>
  <c r="G85" i="1" s="1"/>
  <c r="F77" i="1"/>
  <c r="G77" i="1" s="1"/>
  <c r="F76" i="1"/>
  <c r="G76" i="1" s="1"/>
  <c r="F74" i="1"/>
  <c r="G74" i="1" s="1"/>
  <c r="F64" i="1"/>
  <c r="G64" i="1" s="1"/>
  <c r="F63" i="1"/>
  <c r="G63" i="1" s="1"/>
  <c r="F61" i="1"/>
  <c r="G61" i="1" s="1"/>
  <c r="F60" i="1"/>
  <c r="G60" i="1" s="1"/>
  <c r="F116" i="1"/>
  <c r="G116" i="1" s="1"/>
  <c r="F113" i="1"/>
  <c r="G113" i="1" s="1"/>
  <c r="F181" i="1"/>
  <c r="G181" i="1" s="1"/>
  <c r="F177" i="1"/>
  <c r="G177" i="1" s="1"/>
  <c r="F517" i="1"/>
  <c r="F162" i="1"/>
  <c r="F136" i="1"/>
  <c r="F50" i="1"/>
  <c r="F123" i="1"/>
  <c r="F101" i="1"/>
  <c r="F97" i="1"/>
  <c r="AT43" i="2" l="1"/>
  <c r="AU43" i="2" s="1"/>
  <c r="AT42" i="2"/>
  <c r="AU42" i="2" s="1"/>
  <c r="AT41" i="2"/>
  <c r="AT37" i="2"/>
  <c r="AU37" i="2" s="1"/>
  <c r="AT35" i="2"/>
  <c r="AU35" i="2" s="1"/>
  <c r="AT38" i="2"/>
  <c r="AU38" i="2"/>
  <c r="AT36" i="2"/>
  <c r="AU36" i="2" s="1"/>
  <c r="AT31" i="2"/>
  <c r="AU31" i="2" s="1"/>
  <c r="AT40" i="2"/>
  <c r="AU40" i="2" s="1"/>
  <c r="AT33" i="2"/>
  <c r="AU33" i="2" s="1"/>
  <c r="AT32" i="2"/>
  <c r="AU32" i="2" s="1"/>
  <c r="AT39" i="2"/>
  <c r="AU39" i="2" s="1"/>
  <c r="AT34" i="2"/>
  <c r="AU34" i="2" s="1"/>
  <c r="AU41" i="2"/>
  <c r="AT16" i="2"/>
  <c r="AU16" i="2" s="1"/>
  <c r="AT28" i="2"/>
  <c r="AU28" i="2" s="1"/>
  <c r="AT26" i="2"/>
  <c r="AU26" i="2" s="1"/>
  <c r="AT12" i="2"/>
  <c r="AU12" i="2" s="1"/>
  <c r="AT10" i="2"/>
  <c r="AU10" i="2" s="1"/>
  <c r="AT30" i="2"/>
  <c r="AU30" i="2" s="1"/>
  <c r="AT23" i="2"/>
  <c r="AU23" i="2" s="1"/>
  <c r="AT21" i="2"/>
  <c r="AU21" i="2" s="1"/>
  <c r="AT14" i="2"/>
  <c r="AU14" i="2" s="1"/>
  <c r="AT20" i="2"/>
  <c r="AU20" i="2" s="1"/>
  <c r="AT18" i="2"/>
  <c r="AU18" i="2" s="1"/>
  <c r="AT24" i="2"/>
  <c r="AU24" i="2" s="1"/>
  <c r="AT8" i="2"/>
  <c r="AU8" i="2" s="1"/>
  <c r="AT29" i="2"/>
  <c r="AU29" i="2" s="1"/>
  <c r="AT22" i="2"/>
  <c r="AU22" i="2" s="1"/>
  <c r="AT15" i="2"/>
  <c r="AU15" i="2" s="1"/>
  <c r="AT13" i="2"/>
  <c r="AU13" i="2" s="1"/>
  <c r="AT27" i="2"/>
  <c r="AU27" i="2" s="1"/>
  <c r="AT19" i="2"/>
  <c r="AU19" i="2" s="1"/>
  <c r="AT11" i="2"/>
  <c r="AU11" i="2" s="1"/>
  <c r="AT25" i="2"/>
  <c r="AU25" i="2" s="1"/>
  <c r="AT17" i="2"/>
  <c r="AU17" i="2" s="1"/>
  <c r="AT9" i="2"/>
  <c r="AU9" i="2" s="1"/>
  <c r="AT6" i="2"/>
  <c r="AU6" i="2" s="1"/>
  <c r="AV6" i="2" s="1"/>
  <c r="AW6" i="2" s="1"/>
  <c r="AT4" i="2"/>
  <c r="AU4" i="2" s="1"/>
  <c r="AV4" i="2" s="1"/>
  <c r="AW4" i="2" s="1"/>
  <c r="AT7" i="2"/>
  <c r="AU7" i="2" s="1"/>
  <c r="AV7" i="2" s="1"/>
  <c r="AW7" i="2" s="1"/>
  <c r="AT5" i="2"/>
  <c r="AU5" i="2" s="1"/>
  <c r="AV5" i="2" s="1"/>
  <c r="AW5" i="2" s="1"/>
  <c r="AU3" i="2"/>
  <c r="AV3" i="2" s="1"/>
  <c r="AW3" i="2" s="1"/>
  <c r="AT2" i="2"/>
  <c r="AU2" i="2" s="1"/>
  <c r="AV42" i="2" l="1"/>
  <c r="AV43" i="2"/>
  <c r="AW43" i="2" s="1"/>
  <c r="AV33" i="2"/>
  <c r="AW33" i="2" s="1"/>
  <c r="AV34" i="2"/>
  <c r="AW34" i="2" s="1"/>
  <c r="AV39" i="2"/>
  <c r="AW39" i="2" s="1"/>
  <c r="AV31" i="2"/>
  <c r="AW31" i="2" s="1"/>
  <c r="AV36" i="2"/>
  <c r="AW36" i="2" s="1"/>
  <c r="AV32" i="2"/>
  <c r="AW32" i="2" s="1"/>
  <c r="AV40" i="2"/>
  <c r="AW40" i="2" s="1"/>
  <c r="AV35" i="2"/>
  <c r="AW35" i="2" s="1"/>
  <c r="AV37" i="2"/>
  <c r="AW37" i="2" s="1"/>
  <c r="AV38" i="2"/>
  <c r="AW38" i="2"/>
  <c r="AV41" i="2"/>
  <c r="AW41" i="2" s="1"/>
  <c r="AV24" i="2"/>
  <c r="AW24" i="2" s="1"/>
  <c r="AV27" i="2"/>
  <c r="AW27" i="2" s="1"/>
  <c r="AV21" i="2"/>
  <c r="AW21" i="2" s="1"/>
  <c r="AV18" i="2"/>
  <c r="AW18" i="2" s="1"/>
  <c r="AV25" i="2"/>
  <c r="AW25" i="2" s="1"/>
  <c r="AV20" i="2"/>
  <c r="AW20" i="2" s="1"/>
  <c r="AV10" i="2"/>
  <c r="AW10" i="2" s="1"/>
  <c r="AV30" i="2"/>
  <c r="AW30" i="2" s="1"/>
  <c r="AV11" i="2"/>
  <c r="AW11" i="2" s="1"/>
  <c r="AV12" i="2"/>
  <c r="AW12" i="2" s="1"/>
  <c r="AV19" i="2"/>
  <c r="AW19" i="2" s="1"/>
  <c r="AV26" i="2"/>
  <c r="AW26" i="2" s="1"/>
  <c r="AV17" i="2"/>
  <c r="AW17" i="2" s="1"/>
  <c r="AV9" i="2"/>
  <c r="AW9" i="2" s="1"/>
  <c r="AV16" i="2"/>
  <c r="AW16" i="2"/>
  <c r="AV13" i="2"/>
  <c r="AW13" i="2" s="1"/>
  <c r="AV23" i="2"/>
  <c r="AW23" i="2" s="1"/>
  <c r="AV8" i="2"/>
  <c r="AW8" i="2" s="1"/>
  <c r="AV28" i="2"/>
  <c r="AW28" i="2" s="1"/>
  <c r="AV15" i="2"/>
  <c r="AW15" i="2" s="1"/>
  <c r="AV22" i="2"/>
  <c r="AW22" i="2"/>
  <c r="AV14" i="2"/>
  <c r="AW14" i="2" s="1"/>
  <c r="AV29" i="2"/>
  <c r="AW29" i="2" s="1"/>
  <c r="AV2" i="2"/>
  <c r="AW2" i="2" s="1"/>
  <c r="F18" i="1" l="1"/>
  <c r="F48" i="1" l="1"/>
  <c r="G48" i="1" s="1"/>
  <c r="C509" i="1"/>
  <c r="C497" i="1"/>
  <c r="C485" i="1"/>
  <c r="C473" i="1"/>
  <c r="C461" i="1"/>
  <c r="C449" i="1"/>
  <c r="C437" i="1"/>
  <c r="C341" i="1"/>
  <c r="C329" i="1"/>
  <c r="C317" i="1"/>
  <c r="C281" i="1"/>
  <c r="C269" i="1"/>
  <c r="C257" i="1"/>
  <c r="C221" i="1"/>
  <c r="C196" i="1"/>
  <c r="C170" i="1"/>
  <c r="C66" i="1"/>
  <c r="F16" i="1"/>
  <c r="G16" i="1" s="1"/>
  <c r="F17" i="1"/>
  <c r="G17" i="1" s="1"/>
  <c r="F24" i="1"/>
  <c r="G24" i="1" s="1"/>
  <c r="F25" i="1"/>
  <c r="G25" i="1" s="1"/>
  <c r="F15" i="1"/>
  <c r="G15" i="1" s="1"/>
  <c r="F22" i="1"/>
  <c r="G22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23" i="1"/>
  <c r="G23" i="1" s="1"/>
  <c r="F21" i="1"/>
  <c r="G21" i="1" s="1"/>
  <c r="F7" i="1"/>
  <c r="G7" i="1" s="1"/>
  <c r="F6" i="1"/>
  <c r="G6" i="1" s="1"/>
  <c r="F5" i="1"/>
  <c r="G5" i="1" s="1"/>
  <c r="F26" i="1"/>
  <c r="G26" i="1" s="1"/>
  <c r="F20" i="1"/>
  <c r="G20" i="1" s="1"/>
  <c r="F19" i="1"/>
  <c r="G19" i="1" s="1"/>
  <c r="G18" i="1"/>
  <c r="F4" i="1"/>
  <c r="G4" i="1" s="1"/>
  <c r="F3" i="1"/>
  <c r="G3" i="1" s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45" i="1"/>
  <c r="G445" i="1" s="1"/>
  <c r="F335" i="1"/>
  <c r="G335" i="1" s="1"/>
  <c r="F311" i="1"/>
  <c r="G311" i="1" s="1"/>
  <c r="F262" i="1"/>
  <c r="G262" i="1" s="1"/>
  <c r="F263" i="1"/>
  <c r="G263" i="1" s="1"/>
  <c r="F264" i="1"/>
  <c r="G264" i="1" s="1"/>
  <c r="F265" i="1"/>
  <c r="G265" i="1" s="1"/>
  <c r="F266" i="1"/>
  <c r="G266" i="1" s="1"/>
  <c r="F267" i="1"/>
  <c r="G267" i="1" s="1"/>
  <c r="F274" i="1"/>
  <c r="G274" i="1" s="1"/>
  <c r="F275" i="1"/>
  <c r="G275" i="1" s="1"/>
  <c r="F276" i="1"/>
  <c r="G276" i="1" s="1"/>
  <c r="F277" i="1"/>
  <c r="G277" i="1" s="1"/>
  <c r="F278" i="1"/>
  <c r="G278" i="1" s="1"/>
  <c r="F279" i="1"/>
  <c r="G279" i="1" s="1"/>
  <c r="F286" i="1"/>
  <c r="G286" i="1" s="1"/>
  <c r="F287" i="1"/>
  <c r="G287" i="1" s="1"/>
  <c r="F288" i="1"/>
  <c r="G288" i="1" s="1"/>
  <c r="F289" i="1"/>
  <c r="G289" i="1" s="1"/>
  <c r="F290" i="1"/>
  <c r="G290" i="1" s="1"/>
  <c r="F291" i="1"/>
  <c r="G291" i="1" s="1"/>
  <c r="F298" i="1"/>
  <c r="G298" i="1" s="1"/>
  <c r="F299" i="1"/>
  <c r="G299" i="1" s="1"/>
  <c r="F300" i="1"/>
  <c r="G300" i="1" s="1"/>
  <c r="F301" i="1"/>
  <c r="G301" i="1" s="1"/>
  <c r="F302" i="1"/>
  <c r="G302" i="1" s="1"/>
  <c r="F303" i="1"/>
  <c r="G303" i="1" s="1"/>
  <c r="F310" i="1"/>
  <c r="G310" i="1" s="1"/>
  <c r="F312" i="1"/>
  <c r="G312" i="1" s="1"/>
  <c r="F313" i="1"/>
  <c r="G313" i="1" s="1"/>
  <c r="F314" i="1"/>
  <c r="G314" i="1" s="1"/>
  <c r="F315" i="1"/>
  <c r="G315" i="1" s="1"/>
  <c r="F322" i="1"/>
  <c r="G322" i="1" s="1"/>
  <c r="F323" i="1"/>
  <c r="G323" i="1" s="1"/>
  <c r="F324" i="1"/>
  <c r="G324" i="1" s="1"/>
  <c r="F325" i="1"/>
  <c r="G325" i="1" s="1"/>
  <c r="F326" i="1"/>
  <c r="G326" i="1" s="1"/>
  <c r="F327" i="1"/>
  <c r="G327" i="1" s="1"/>
  <c r="F334" i="1"/>
  <c r="G334" i="1" s="1"/>
  <c r="F336" i="1"/>
  <c r="G336" i="1" s="1"/>
  <c r="F337" i="1"/>
  <c r="G337" i="1" s="1"/>
  <c r="F338" i="1"/>
  <c r="G338" i="1" s="1"/>
  <c r="F339" i="1"/>
  <c r="G339" i="1" s="1"/>
  <c r="F346" i="1"/>
  <c r="G346" i="1" s="1"/>
  <c r="F347" i="1"/>
  <c r="G347" i="1" s="1"/>
  <c r="F348" i="1"/>
  <c r="G348" i="1" s="1"/>
  <c r="F349" i="1"/>
  <c r="G349" i="1" s="1"/>
  <c r="F350" i="1"/>
  <c r="G350" i="1" s="1"/>
  <c r="F351" i="1"/>
  <c r="G351" i="1" s="1"/>
  <c r="F358" i="1"/>
  <c r="G358" i="1" s="1"/>
  <c r="F359" i="1"/>
  <c r="G359" i="1" s="1"/>
  <c r="F360" i="1"/>
  <c r="G360" i="1" s="1"/>
  <c r="F361" i="1"/>
  <c r="G361" i="1" s="1"/>
  <c r="F362" i="1"/>
  <c r="G362" i="1" s="1"/>
  <c r="F363" i="1"/>
  <c r="G363" i="1" s="1"/>
  <c r="F370" i="1"/>
  <c r="G370" i="1" s="1"/>
  <c r="F371" i="1"/>
  <c r="G371" i="1" s="1"/>
  <c r="F372" i="1"/>
  <c r="G372" i="1" s="1"/>
  <c r="F373" i="1"/>
  <c r="G373" i="1" s="1"/>
  <c r="F374" i="1"/>
  <c r="G374" i="1" s="1"/>
  <c r="F375" i="1"/>
  <c r="G375" i="1" s="1"/>
  <c r="F382" i="1"/>
  <c r="G382" i="1" s="1"/>
  <c r="F383" i="1"/>
  <c r="G383" i="1" s="1"/>
  <c r="F384" i="1"/>
  <c r="G384" i="1" s="1"/>
  <c r="F385" i="1"/>
  <c r="G385" i="1" s="1"/>
  <c r="F386" i="1"/>
  <c r="G386" i="1" s="1"/>
  <c r="F387" i="1"/>
  <c r="G387" i="1" s="1"/>
  <c r="F394" i="1"/>
  <c r="G394" i="1" s="1"/>
  <c r="F395" i="1"/>
  <c r="G395" i="1" s="1"/>
  <c r="F396" i="1"/>
  <c r="G396" i="1" s="1"/>
  <c r="F397" i="1"/>
  <c r="G397" i="1" s="1"/>
  <c r="F398" i="1"/>
  <c r="G398" i="1" s="1"/>
  <c r="F399" i="1"/>
  <c r="G399" i="1" s="1"/>
  <c r="F406" i="1"/>
  <c r="G406" i="1" s="1"/>
  <c r="F407" i="1"/>
  <c r="G407" i="1" s="1"/>
  <c r="F408" i="1"/>
  <c r="G408" i="1" s="1"/>
  <c r="F409" i="1"/>
  <c r="G409" i="1" s="1"/>
  <c r="F410" i="1"/>
  <c r="G410" i="1" s="1"/>
  <c r="F411" i="1"/>
  <c r="G411" i="1" s="1"/>
  <c r="F418" i="1"/>
  <c r="G418" i="1" s="1"/>
  <c r="F419" i="1"/>
  <c r="G419" i="1" s="1"/>
  <c r="F420" i="1"/>
  <c r="G420" i="1" s="1"/>
  <c r="F421" i="1"/>
  <c r="G421" i="1" s="1"/>
  <c r="F422" i="1"/>
  <c r="G422" i="1" s="1"/>
  <c r="F423" i="1"/>
  <c r="G423" i="1" s="1"/>
  <c r="F430" i="1"/>
  <c r="G430" i="1" s="1"/>
  <c r="F431" i="1"/>
  <c r="G431" i="1" s="1"/>
  <c r="F432" i="1"/>
  <c r="G432" i="1" s="1"/>
  <c r="F433" i="1"/>
  <c r="G433" i="1" s="1"/>
  <c r="F434" i="1"/>
  <c r="G434" i="1" s="1"/>
  <c r="F435" i="1"/>
  <c r="G435" i="1" s="1"/>
  <c r="F442" i="1"/>
  <c r="G442" i="1" s="1"/>
  <c r="F443" i="1"/>
  <c r="G443" i="1" s="1"/>
  <c r="F444" i="1"/>
  <c r="G444" i="1" s="1"/>
  <c r="F446" i="1"/>
  <c r="G446" i="1" s="1"/>
  <c r="F447" i="1"/>
  <c r="G447" i="1" s="1"/>
  <c r="F454" i="1"/>
  <c r="G454" i="1" s="1"/>
  <c r="F455" i="1"/>
  <c r="G455" i="1" s="1"/>
  <c r="F456" i="1"/>
  <c r="G456" i="1" s="1"/>
  <c r="F457" i="1"/>
  <c r="G457" i="1" s="1"/>
  <c r="F458" i="1"/>
  <c r="G458" i="1" s="1"/>
  <c r="F459" i="1"/>
  <c r="G459" i="1" s="1"/>
  <c r="F466" i="1"/>
  <c r="G466" i="1" s="1"/>
  <c r="F467" i="1"/>
  <c r="G467" i="1" s="1"/>
  <c r="F468" i="1"/>
  <c r="G468" i="1" s="1"/>
  <c r="F469" i="1"/>
  <c r="G469" i="1" s="1"/>
  <c r="F470" i="1"/>
  <c r="G470" i="1" s="1"/>
  <c r="F471" i="1"/>
  <c r="G471" i="1" s="1"/>
  <c r="F478" i="1"/>
  <c r="G478" i="1" s="1"/>
  <c r="F479" i="1"/>
  <c r="G479" i="1" s="1"/>
  <c r="F480" i="1"/>
  <c r="G480" i="1" s="1"/>
  <c r="F481" i="1"/>
  <c r="G481" i="1" s="1"/>
  <c r="F482" i="1"/>
  <c r="G482" i="1" s="1"/>
  <c r="F483" i="1"/>
  <c r="G483" i="1" s="1"/>
  <c r="F490" i="1"/>
  <c r="G490" i="1" s="1"/>
  <c r="F491" i="1"/>
  <c r="G491" i="1" s="1"/>
  <c r="F492" i="1"/>
  <c r="G492" i="1" s="1"/>
  <c r="F493" i="1"/>
  <c r="G493" i="1" s="1"/>
  <c r="F494" i="1"/>
  <c r="G494" i="1" s="1"/>
  <c r="F495" i="1"/>
  <c r="G495" i="1" s="1"/>
  <c r="F502" i="1"/>
  <c r="G502" i="1" s="1"/>
  <c r="F503" i="1"/>
  <c r="G503" i="1" s="1"/>
  <c r="F504" i="1"/>
  <c r="G504" i="1" s="1"/>
  <c r="F505" i="1"/>
  <c r="G505" i="1" s="1"/>
  <c r="F506" i="1"/>
  <c r="G506" i="1" s="1"/>
  <c r="F507" i="1"/>
  <c r="G507" i="1" s="1"/>
  <c r="F514" i="1"/>
  <c r="G514" i="1" s="1"/>
  <c r="F515" i="1"/>
  <c r="G515" i="1" s="1"/>
  <c r="F516" i="1"/>
  <c r="G516" i="1" s="1"/>
  <c r="G517" i="1"/>
  <c r="F518" i="1"/>
  <c r="G518" i="1" s="1"/>
  <c r="F519" i="1"/>
  <c r="G519" i="1" s="1"/>
  <c r="F250" i="1"/>
  <c r="G250" i="1" s="1"/>
  <c r="F251" i="1"/>
  <c r="G251" i="1" s="1"/>
  <c r="F252" i="1"/>
  <c r="G252" i="1" s="1"/>
  <c r="F253" i="1"/>
  <c r="G253" i="1" s="1"/>
  <c r="F254" i="1"/>
  <c r="G254" i="1" s="1"/>
  <c r="F255" i="1"/>
  <c r="G255" i="1" s="1"/>
  <c r="F243" i="1"/>
  <c r="G243" i="1" s="1"/>
  <c r="F242" i="1"/>
  <c r="G242" i="1" s="1"/>
  <c r="F241" i="1"/>
  <c r="G241" i="1" s="1"/>
  <c r="F240" i="1"/>
  <c r="G240" i="1" s="1"/>
  <c r="F239" i="1"/>
  <c r="G239" i="1" s="1"/>
  <c r="F238" i="1"/>
  <c r="G238" i="1" s="1"/>
  <c r="F231" i="1"/>
  <c r="G231" i="1" s="1"/>
  <c r="F230" i="1"/>
  <c r="G230" i="1" s="1"/>
  <c r="F229" i="1"/>
  <c r="G229" i="1" s="1"/>
  <c r="F228" i="1"/>
  <c r="G228" i="1" s="1"/>
  <c r="F227" i="1"/>
  <c r="G227" i="1" s="1"/>
  <c r="F226" i="1"/>
  <c r="G226" i="1" s="1"/>
  <c r="F219" i="1"/>
  <c r="G219" i="1" s="1"/>
  <c r="F218" i="1"/>
  <c r="G218" i="1" s="1"/>
  <c r="F217" i="1"/>
  <c r="G217" i="1" s="1"/>
  <c r="F216" i="1"/>
  <c r="G216" i="1" s="1"/>
  <c r="F215" i="1"/>
  <c r="G215" i="1" s="1"/>
  <c r="F214" i="1"/>
  <c r="G214" i="1" s="1"/>
  <c r="F207" i="1"/>
  <c r="G207" i="1" s="1"/>
  <c r="F206" i="1"/>
  <c r="G206" i="1" s="1"/>
  <c r="F205" i="1"/>
  <c r="G205" i="1" s="1"/>
  <c r="F204" i="1"/>
  <c r="G204" i="1" s="1"/>
  <c r="F202" i="1"/>
  <c r="G202" i="1" s="1"/>
  <c r="F201" i="1"/>
  <c r="G201" i="1" s="1"/>
  <c r="F189" i="1"/>
  <c r="G189" i="1" s="1"/>
  <c r="F188" i="1"/>
  <c r="G188" i="1" s="1"/>
  <c r="F193" i="1"/>
  <c r="G193" i="1" s="1"/>
  <c r="F192" i="1"/>
  <c r="G192" i="1" s="1"/>
  <c r="F176" i="1"/>
  <c r="G176" i="1" s="1"/>
  <c r="F175" i="1"/>
  <c r="G175" i="1" s="1"/>
  <c r="F179" i="1"/>
  <c r="G179" i="1" s="1"/>
  <c r="F194" i="1"/>
  <c r="G194" i="1" s="1"/>
  <c r="F180" i="1"/>
  <c r="G180" i="1" s="1"/>
  <c r="F149" i="1"/>
  <c r="G149" i="1" s="1"/>
  <c r="F166" i="1"/>
  <c r="G166" i="1" s="1"/>
  <c r="G162" i="1"/>
  <c r="F137" i="1"/>
  <c r="G137" i="1" s="1"/>
  <c r="F153" i="1"/>
  <c r="G153" i="1" s="1"/>
  <c r="F46" i="1"/>
  <c r="G46" i="1" s="1"/>
  <c r="F47" i="1"/>
  <c r="G47" i="1" s="1"/>
  <c r="F141" i="1"/>
  <c r="G141" i="1" s="1"/>
  <c r="F140" i="1"/>
  <c r="G140" i="1" s="1"/>
  <c r="F138" i="1"/>
  <c r="G138" i="1" s="1"/>
  <c r="G136" i="1"/>
  <c r="F51" i="1"/>
  <c r="G51" i="1" s="1"/>
  <c r="G50" i="1"/>
  <c r="F49" i="1"/>
  <c r="G49" i="1" s="1"/>
  <c r="F127" i="1"/>
  <c r="G127" i="1" s="1"/>
  <c r="G123" i="1"/>
  <c r="F88" i="1"/>
  <c r="F84" i="1"/>
  <c r="F75" i="1"/>
  <c r="F71" i="1"/>
  <c r="F114" i="1"/>
  <c r="F111" i="1"/>
  <c r="F110" i="1"/>
  <c r="F62" i="1"/>
  <c r="F58" i="1"/>
  <c r="G111" i="1"/>
  <c r="G110" i="1"/>
  <c r="G101" i="1"/>
  <c r="G97" i="1"/>
  <c r="G88" i="1"/>
  <c r="G84" i="1"/>
  <c r="G75" i="1"/>
  <c r="G71" i="1"/>
  <c r="G62" i="1"/>
  <c r="G58" i="1"/>
  <c r="G117" i="1" l="1"/>
  <c r="G118" i="1" s="1"/>
  <c r="K3" i="1"/>
  <c r="G52" i="1"/>
  <c r="G53" i="1" s="1"/>
  <c r="G40" i="1"/>
  <c r="G41" i="1" s="1"/>
  <c r="G27" i="1"/>
  <c r="G28" i="1" s="1"/>
  <c r="G220" i="1"/>
  <c r="G221" i="1" s="1"/>
  <c r="G195" i="1"/>
  <c r="G196" i="1" s="1"/>
  <c r="G472" i="1"/>
  <c r="G473" i="1" s="1"/>
  <c r="G208" i="1"/>
  <c r="G209" i="1" s="1"/>
  <c r="G460" i="1"/>
  <c r="G461" i="1" s="1"/>
  <c r="G448" i="1"/>
  <c r="G449" i="1" s="1"/>
  <c r="G436" i="1"/>
  <c r="G437" i="1" s="1"/>
  <c r="G424" i="1"/>
  <c r="G425" i="1" s="1"/>
  <c r="G400" i="1"/>
  <c r="G401" i="1" s="1"/>
  <c r="G388" i="1"/>
  <c r="G389" i="1" s="1"/>
  <c r="G376" i="1"/>
  <c r="G377" i="1" s="1"/>
  <c r="G364" i="1"/>
  <c r="G365" i="1" s="1"/>
  <c r="G352" i="1"/>
  <c r="G353" i="1" s="1"/>
  <c r="G340" i="1"/>
  <c r="G341" i="1" s="1"/>
  <c r="G316" i="1"/>
  <c r="G317" i="1" s="1"/>
  <c r="G304" i="1"/>
  <c r="G305" i="1" s="1"/>
  <c r="G292" i="1"/>
  <c r="G293" i="1" s="1"/>
  <c r="G280" i="1"/>
  <c r="G281" i="1" s="1"/>
  <c r="G268" i="1"/>
  <c r="G269" i="1" s="1"/>
  <c r="G484" i="1"/>
  <c r="G485" i="1" s="1"/>
  <c r="G508" i="1"/>
  <c r="G509" i="1" s="1"/>
  <c r="G520" i="1"/>
  <c r="G521" i="1" s="1"/>
  <c r="G496" i="1"/>
  <c r="G497" i="1" s="1"/>
  <c r="G412" i="1"/>
  <c r="G413" i="1" s="1"/>
  <c r="G328" i="1"/>
  <c r="G329" i="1" s="1"/>
  <c r="G256" i="1"/>
  <c r="G257" i="1" s="1"/>
  <c r="G232" i="1"/>
  <c r="G233" i="1" s="1"/>
  <c r="G244" i="1"/>
  <c r="G245" i="1" s="1"/>
  <c r="G182" i="1"/>
  <c r="G183" i="1" s="1"/>
  <c r="G156" i="1"/>
  <c r="G157" i="1" s="1"/>
  <c r="G169" i="1"/>
  <c r="G170" i="1" s="1"/>
  <c r="G143" i="1"/>
  <c r="G144" i="1" s="1"/>
  <c r="G130" i="1"/>
  <c r="G131" i="1" s="1"/>
  <c r="G104" i="1"/>
  <c r="G105" i="1" s="1"/>
  <c r="G65" i="1"/>
  <c r="G66" i="1" s="1"/>
  <c r="G67" i="1" s="1"/>
  <c r="G68" i="1" s="1"/>
  <c r="G91" i="1"/>
  <c r="G92" i="1" s="1"/>
  <c r="G78" i="1"/>
  <c r="G79" i="1" s="1"/>
  <c r="K7" i="1" l="1"/>
  <c r="G29" i="1"/>
  <c r="G30" i="1" s="1"/>
  <c r="G522" i="1"/>
  <c r="G523" i="1" s="1"/>
  <c r="G510" i="1"/>
  <c r="G511" i="1" s="1"/>
  <c r="G486" i="1"/>
  <c r="G487" i="1" s="1"/>
  <c r="G414" i="1"/>
  <c r="G415" i="1" s="1"/>
  <c r="G330" i="1"/>
  <c r="G331" i="1" s="1"/>
  <c r="G474" i="1"/>
  <c r="G475" i="1" s="1"/>
  <c r="G318" i="1"/>
  <c r="G319" i="1" s="1"/>
  <c r="G366" i="1"/>
  <c r="G367" i="1" s="1"/>
  <c r="G378" i="1"/>
  <c r="G379" i="1" s="1"/>
  <c r="G402" i="1"/>
  <c r="G403" i="1" s="1"/>
  <c r="G462" i="1"/>
  <c r="G463" i="1" s="1"/>
  <c r="G354" i="1"/>
  <c r="G355" i="1" s="1"/>
  <c r="G498" i="1"/>
  <c r="G499" i="1" s="1"/>
  <c r="G450" i="1"/>
  <c r="G451" i="1" s="1"/>
  <c r="G282" i="1"/>
  <c r="G283" i="1" s="1"/>
  <c r="G438" i="1"/>
  <c r="G439" i="1" s="1"/>
  <c r="G306" i="1"/>
  <c r="G307" i="1" s="1"/>
  <c r="G270" i="1"/>
  <c r="G271" i="1" s="1"/>
  <c r="G342" i="1"/>
  <c r="G343" i="1" s="1"/>
  <c r="G294" i="1"/>
  <c r="G295" i="1" s="1"/>
  <c r="G426" i="1"/>
  <c r="G427" i="1" s="1"/>
  <c r="G390" i="1"/>
  <c r="G391" i="1" s="1"/>
  <c r="G258" i="1"/>
  <c r="G259" i="1" s="1"/>
  <c r="G246" i="1"/>
  <c r="G247" i="1" s="1"/>
  <c r="G234" i="1"/>
  <c r="G235" i="1" s="1"/>
  <c r="G222" i="1"/>
  <c r="G223" i="1" s="1"/>
  <c r="G210" i="1"/>
  <c r="G211" i="1" s="1"/>
  <c r="G197" i="1"/>
  <c r="G198" i="1" s="1"/>
  <c r="G184" i="1"/>
  <c r="G185" i="1" s="1"/>
  <c r="G171" i="1"/>
  <c r="G172" i="1" s="1"/>
  <c r="G158" i="1"/>
  <c r="G159" i="1" s="1"/>
  <c r="G145" i="1"/>
  <c r="G146" i="1" s="1"/>
  <c r="G54" i="1"/>
  <c r="G55" i="1" s="1"/>
  <c r="G132" i="1"/>
  <c r="G133" i="1" s="1"/>
  <c r="G106" i="1"/>
  <c r="G107" i="1" s="1"/>
  <c r="G93" i="1"/>
  <c r="G94" i="1" s="1"/>
  <c r="G80" i="1"/>
  <c r="G81" i="1" s="1"/>
  <c r="G42" i="1" l="1"/>
  <c r="G43" i="1" s="1"/>
  <c r="G119" i="1" l="1"/>
  <c r="G120" i="1" s="1"/>
  <c r="K8" i="1"/>
  <c r="K9" i="1" l="1"/>
</calcChain>
</file>

<file path=xl/sharedStrings.xml><?xml version="1.0" encoding="utf-8"?>
<sst xmlns="http://schemas.openxmlformats.org/spreadsheetml/2006/main" count="851" uniqueCount="208">
  <si>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</si>
  <si>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</si>
  <si>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</si>
  <si>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</si>
  <si>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</si>
  <si>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</si>
  <si>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</si>
  <si>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</si>
  <si>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</si>
  <si>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</si>
  <si>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</si>
  <si>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</si>
  <si>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</si>
  <si>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</si>
  <si>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</si>
  <si>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</si>
  <si>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</si>
  <si>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</si>
  <si>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資格者　13：00～23：00</t>
  </si>
  <si>
    <t>諸経費(委託料)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</si>
  <si>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</si>
  <si>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</si>
  <si>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</si>
  <si>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</si>
  <si>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</si>
  <si>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諸経費（委託料）</t>
  </si>
  <si>
    <t xml:space="preserve">(株)プラスワン兵庫 </t>
    <rPh sb="0" eb="3">
      <t>カブ</t>
    </rPh>
    <rPh sb="8" eb="10">
      <t>ヒョウゴ</t>
    </rPh>
    <phoneticPr fontId="1"/>
  </si>
  <si>
    <t>(株)エヌエイチエス</t>
    <rPh sb="0" eb="3">
      <t>カブ</t>
    </rPh>
    <phoneticPr fontId="1"/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</si>
  <si>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</si>
  <si>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</si>
  <si>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</si>
  <si>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</si>
  <si>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</si>
  <si>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</si>
  <si>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</si>
  <si>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</si>
  <si>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</si>
  <si>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</si>
  <si>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</si>
  <si>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</si>
  <si>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</si>
  <si>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</si>
  <si>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</si>
  <si>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</si>
  <si>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</si>
  <si>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</si>
  <si>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</si>
  <si>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</si>
  <si>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</si>
  <si>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</si>
  <si>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</si>
  <si>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</si>
  <si>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</si>
  <si>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</si>
  <si>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</si>
  <si>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(株)パナテックジャパン</t>
  </si>
  <si>
    <t>(株)東警サービス</t>
    <rPh sb="0" eb="3">
      <t>カブ</t>
    </rPh>
    <rPh sb="3" eb="4">
      <t>ヒガシ</t>
    </rPh>
    <rPh sb="4" eb="5">
      <t>ケイ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</si>
  <si>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</si>
  <si>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</si>
  <si>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</si>
  <si>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</si>
  <si>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</si>
  <si>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</si>
  <si>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15:00～24：00</t>
  </si>
  <si>
    <t>(株)ガードアクシス</t>
    <rPh sb="0" eb="3">
      <t>カブ</t>
    </rPh>
    <phoneticPr fontId="1"/>
  </si>
  <si>
    <t>資格者　15：00～23：00</t>
    <rPh sb="0" eb="3">
      <t>シカクシャ</t>
    </rPh>
    <phoneticPr fontId="1"/>
  </si>
  <si>
    <t>東洋ワークセキュリティ(株)大阪営業所</t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</si>
  <si>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</si>
  <si>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</si>
  <si>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</si>
  <si>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(株)NYS</t>
    <rPh sb="0" eb="3">
      <t>カブ</t>
    </rPh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</si>
  <si>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</si>
  <si>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</si>
  <si>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</si>
  <si>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</si>
  <si>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16：00～22：00</t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</si>
  <si>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</si>
  <si>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</si>
  <si>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</si>
  <si>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</si>
  <si>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</si>
  <si>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</si>
  <si>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</si>
  <si>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</si>
  <si>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</si>
  <si>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一般　15：00～22：30　</t>
    <phoneticPr fontId="1"/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</si>
  <si>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</si>
  <si>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</si>
  <si>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</si>
  <si>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資格者　16：00～23：00</t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</si>
  <si>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</si>
  <si>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</si>
  <si>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</si>
  <si>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資格者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</si>
  <si>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</si>
  <si>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1"/>
  </si>
  <si>
    <t>資格者　17：00～22：00</t>
    <rPh sb="0" eb="3">
      <t>シカクシャ</t>
    </rPh>
    <phoneticPr fontId="1"/>
  </si>
  <si>
    <t>合計人数</t>
    <rPh sb="0" eb="2">
      <t>ゴウケイ</t>
    </rPh>
    <rPh sb="2" eb="4">
      <t>ニンズウ</t>
    </rPh>
    <phoneticPr fontId="1"/>
  </si>
  <si>
    <t>(株)プラスワン大津</t>
    <rPh sb="0" eb="3">
      <t>カブ</t>
    </rPh>
    <rPh sb="8" eb="10">
      <t>オオツ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</si>
  <si>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</si>
  <si>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</si>
  <si>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</si>
  <si>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</si>
  <si>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AIKOUセキュリティー</t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</si>
  <si>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</si>
  <si>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</si>
  <si>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</si>
  <si>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</si>
  <si>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</si>
  <si>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</si>
  <si>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</si>
  <si>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</si>
  <si>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</si>
  <si>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</si>
  <si>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</si>
  <si>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</si>
  <si>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</si>
  <si>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</si>
  <si>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</si>
  <si>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</si>
  <si>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</si>
  <si>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</si>
  <si>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</si>
  <si>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</si>
  <si>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</si>
  <si>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</si>
  <si>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</si>
  <si>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</si>
  <si>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</si>
  <si>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</si>
  <si>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</si>
  <si>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</si>
  <si>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</si>
  <si>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</si>
  <si>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</si>
  <si>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</si>
  <si>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</si>
  <si>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</si>
  <si>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</si>
  <si>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</si>
  <si>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</si>
  <si>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</si>
  <si>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関西パトロール(株)</t>
    <rPh sb="0" eb="2">
      <t>カンサイ</t>
    </rPh>
    <rPh sb="7" eb="10">
      <t>カブ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</si>
  <si>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</si>
  <si>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</si>
  <si>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</si>
  <si>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</si>
  <si>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</si>
  <si>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</si>
  <si>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</si>
  <si>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</si>
  <si>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</si>
  <si>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</si>
  <si>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</si>
  <si>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</si>
  <si>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</si>
  <si>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</si>
  <si>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</si>
  <si>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</si>
  <si>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</si>
  <si>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</si>
  <si>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</si>
  <si>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</si>
  <si>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</si>
  <si>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(株)エヌエイチエス</t>
    <rPh sb="0" eb="3">
      <t>カブ</t>
    </rPh>
    <phoneticPr fontId="2"/>
  </si>
  <si>
    <t>(株)ヒューチャーコーポ</t>
    <rPh sb="0" eb="3">
      <t>カブ</t>
    </rPh>
    <phoneticPr fontId="2"/>
  </si>
  <si>
    <t>(株)アダムスセキュリティー</t>
    <rPh sb="0" eb="3">
      <t>カブ</t>
    </rPh>
    <phoneticPr fontId="2"/>
  </si>
  <si>
    <t>一般　9：00～17：00</t>
    <phoneticPr fontId="1"/>
  </si>
  <si>
    <t>(株)NSS</t>
    <rPh sb="0" eb="3">
      <t>カブ</t>
    </rPh>
    <phoneticPr fontId="2"/>
  </si>
  <si>
    <t>(株)アソビイズム</t>
    <rPh sb="0" eb="3">
      <t>カブ</t>
    </rPh>
    <phoneticPr fontId="2"/>
  </si>
  <si>
    <t>有限会社大晃</t>
    <rPh sb="0" eb="4">
      <t>ユウゲンガイシャ</t>
    </rPh>
    <rPh sb="4" eb="5">
      <t>ダイ</t>
    </rPh>
    <rPh sb="5" eb="6">
      <t>ヒカル</t>
    </rPh>
    <phoneticPr fontId="2"/>
  </si>
  <si>
    <t>(株)コナン</t>
    <rPh sb="0" eb="3">
      <t>カブ</t>
    </rPh>
    <phoneticPr fontId="2"/>
  </si>
  <si>
    <t>(株)セノン</t>
    <rPh sb="0" eb="3">
      <t>カブ</t>
    </rPh>
    <phoneticPr fontId="2"/>
  </si>
  <si>
    <t>(株)東警サービス</t>
    <rPh sb="0" eb="3">
      <t>カブ</t>
    </rPh>
    <rPh sb="3" eb="4">
      <t>ヒガシ</t>
    </rPh>
    <rPh sb="4" eb="5">
      <t>ケイ</t>
    </rPh>
    <phoneticPr fontId="2"/>
  </si>
  <si>
    <t>(株)ドリーム警備</t>
    <rPh sb="0" eb="3">
      <t>カブ</t>
    </rPh>
    <rPh sb="7" eb="9">
      <t>ケイビ</t>
    </rPh>
    <phoneticPr fontId="2"/>
  </si>
  <si>
    <t>(株)ジャパンクリエイト</t>
    <rPh sb="0" eb="3">
      <t>カブ</t>
    </rPh>
    <phoneticPr fontId="2"/>
  </si>
  <si>
    <t>(株)イーフロ</t>
    <rPh sb="0" eb="3">
      <t>カブ</t>
    </rPh>
    <phoneticPr fontId="2"/>
  </si>
  <si>
    <t>西部綜合警備(株)</t>
    <rPh sb="6" eb="9">
      <t>カブ</t>
    </rPh>
    <phoneticPr fontId="1"/>
  </si>
  <si>
    <t>(株)エース警備保障</t>
    <rPh sb="0" eb="3">
      <t>カブ</t>
    </rPh>
    <rPh sb="6" eb="10">
      <t>ケイビホショウ</t>
    </rPh>
    <phoneticPr fontId="2"/>
  </si>
  <si>
    <t>(株)ガードアクシス</t>
    <rPh sb="0" eb="3">
      <t>カブ</t>
    </rPh>
    <phoneticPr fontId="2"/>
  </si>
  <si>
    <t>資格者　15：00～23：00</t>
    <rPh sb="0" eb="3">
      <t>シカクシャ</t>
    </rPh>
    <phoneticPr fontId="2"/>
  </si>
  <si>
    <t>東洋ワークセキュリティ(株)大阪営業所</t>
  </si>
  <si>
    <t>ジェイティ警備(株)</t>
    <rPh sb="5" eb="7">
      <t>ケイビ</t>
    </rPh>
    <rPh sb="7" eb="10">
      <t>カブ</t>
    </rPh>
    <phoneticPr fontId="2"/>
  </si>
  <si>
    <t>シンテイ警備(株)</t>
    <rPh sb="4" eb="6">
      <t>ケイビ</t>
    </rPh>
    <rPh sb="6" eb="9">
      <t>カブ</t>
    </rPh>
    <phoneticPr fontId="2"/>
  </si>
  <si>
    <t>資格者　15：00～22：30</t>
  </si>
  <si>
    <t>(株)NYS</t>
    <rPh sb="0" eb="3">
      <t>カブ</t>
    </rPh>
    <phoneticPr fontId="2"/>
  </si>
  <si>
    <t>一般　15：00～22：30　</t>
  </si>
  <si>
    <t>アイガード(有)</t>
    <rPh sb="5" eb="8">
      <t>ユウ</t>
    </rPh>
    <phoneticPr fontId="2"/>
  </si>
  <si>
    <t>(株)KS警備</t>
    <rPh sb="0" eb="3">
      <t>カブ</t>
    </rPh>
    <rPh sb="5" eb="7">
      <t>ケイビ</t>
    </rPh>
    <phoneticPr fontId="2"/>
  </si>
  <si>
    <t>資格者　15：00～22：00</t>
    <rPh sb="0" eb="3">
      <t>シカクシャ</t>
    </rPh>
    <phoneticPr fontId="2"/>
  </si>
  <si>
    <t>(株)シンリュウ</t>
    <rPh sb="0" eb="3">
      <t>カブ</t>
    </rPh>
    <phoneticPr fontId="2"/>
  </si>
  <si>
    <t>(有)富綜</t>
    <rPh sb="0" eb="3">
      <t>ユウ</t>
    </rPh>
    <rPh sb="3" eb="4">
      <t>トミ</t>
    </rPh>
    <rPh sb="4" eb="5">
      <t>ソウ</t>
    </rPh>
    <phoneticPr fontId="2"/>
  </si>
  <si>
    <t>(株)富士総合</t>
    <rPh sb="0" eb="3">
      <t>カブ</t>
    </rPh>
    <rPh sb="3" eb="7">
      <t>フジソウゴウ</t>
    </rPh>
    <phoneticPr fontId="2"/>
  </si>
  <si>
    <t>(合)ZERO警備</t>
    <rPh sb="7" eb="9">
      <t>ケイビ</t>
    </rPh>
    <phoneticPr fontId="2"/>
  </si>
  <si>
    <t>資格者　15：30～21：30</t>
    <rPh sb="0" eb="3">
      <t>シカクシャ</t>
    </rPh>
    <phoneticPr fontId="2"/>
  </si>
  <si>
    <t>(株)ライズ</t>
    <rPh sb="0" eb="3">
      <t>カブ</t>
    </rPh>
    <phoneticPr fontId="2"/>
  </si>
  <si>
    <t>東洋ワークセキュリティ(株)　草津営業所</t>
  </si>
  <si>
    <t>ルートワン警備保障(株)</t>
    <rPh sb="5" eb="9">
      <t>ケイビホショウ</t>
    </rPh>
    <rPh sb="9" eb="12">
      <t>カブ</t>
    </rPh>
    <phoneticPr fontId="2"/>
  </si>
  <si>
    <t>AIKOUセキュリティー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</si>
  <si>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2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</si>
  <si>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2"/>
  </si>
  <si>
    <t>資格者　17：00～22：00</t>
    <rPh sb="0" eb="3">
      <t>シカクシャ</t>
    </rPh>
    <phoneticPr fontId="2"/>
  </si>
  <si>
    <t>(株)プラスワン大津</t>
    <rPh sb="0" eb="3">
      <t>カブ</t>
    </rPh>
    <rPh sb="8" eb="10">
      <t>オオツ</t>
    </rPh>
    <phoneticPr fontId="2"/>
  </si>
  <si>
    <t>一般　15：00～23：00</t>
    <rPh sb="0" eb="2">
      <t>イッパン</t>
    </rPh>
    <phoneticPr fontId="2"/>
  </si>
  <si>
    <t>(株)コトナ</t>
    <rPh sb="0" eb="3">
      <t>カブ</t>
    </rPh>
    <phoneticPr fontId="1"/>
  </si>
  <si>
    <t>(株)フューチャーコーポ</t>
    <rPh sb="0" eb="3">
      <t>カブ</t>
    </rPh>
    <phoneticPr fontId="1"/>
  </si>
  <si>
    <t>一般　16：00～24：00</t>
    <phoneticPr fontId="1"/>
  </si>
  <si>
    <t>(株)エム・ティー</t>
    <rPh sb="0" eb="3">
      <t>カブ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</si>
</sst>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B8F3-10CD-4BD7-A855-7C2C99A49418}">
  <dimension ref="A2:L523"/>
  <sheetViews>
    <sheetView tabSelected="1" topLeftCell="A10" workbookViewId="0">
      <selection activeCell="A97" sqref="A97"/>
    </sheetView>
  </sheetViews>
  <sheetFormatPr defaultRowHeight="18" x14ac:dyDescent="0.45"/>
  <cols>
    <col min="1" max="1" width="31" customWidth="1"/>
    <col min="2" max="2" width="22.5" customWidth="1"/>
    <col min="6" max="6" width="16.69921875" style="9" customWidth="1"/>
    <col min="7" max="7" width="14.19921875" customWidth="1"/>
    <col min="8" max="8" width="5.69921875" customWidth="1"/>
    <col min="9" max="9" width="8.69921875" customWidth="1"/>
    <col min="10" max="10" width="10.69921875" customWidth="1"/>
    <col min="11" max="11" width="21.5" customWidth="1"/>
  </cols>
  <sheetData>
    <row r="2" spans="1:11" x14ac:dyDescent="0.45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0" t="s">
        <v>2</v>
      </c>
      <c r="G2" s="8" t="s">
        <v>3</v>
      </c>
    </row>
    <row r="3" spans="1:11" x14ac:dyDescent="0.45">
      <c r="A3" s="1" t="s">
        <v>104</v>
      </c>
      <c r="B3" s="1" t="s">
        <v>111</v>
      </c>
      <c r="C3" s="1">
        <f>1</f>
        <v>1</v>
      </c>
      <c r="D3" s="1">
        <v>14</v>
      </c>
      <c r="E3" s="1">
        <v>1</v>
      </c>
      <c r="F3" s="5">
        <f>3500*D3+4900*E3</f>
        <v>53900</v>
      </c>
      <c r="G3" s="5">
        <f>F3*C3</f>
        <v>53900</v>
      </c>
      <c r="J3" s="1" t="s">
        <v>97</v>
      </c>
      <c r="K3" s="1">
        <f>C28+C41+C66+C79+C92+C105+C118+C131+C53+C144+C157+C170+C183+C196+C209+C221+C233+C245+C257+C269+C281+C293+C305+C317+C329+C341+C353+C365+C377+C389+C401+C413+C425+C437+C449+C461+C473+C485+C497+C509+C521</f>
        <v>953</v>
      </c>
    </row>
    <row r="4" spans="1:11" x14ac:dyDescent="0.45">
      <c r="A4" s="1"/>
      <c r="B4" s="1" t="s">
        <v>112</v>
      </c>
      <c r="C4" s="1">
        <v>8</v>
      </c>
      <c r="D4" s="1">
        <v>9</v>
      </c>
      <c r="E4" s="1"/>
      <c r="F4" s="5">
        <f>3500*D4+4900*E4</f>
        <v>31500</v>
      </c>
      <c r="G4" s="5">
        <f>F4*C4</f>
        <v>252000</v>
      </c>
    </row>
    <row r="5" spans="1:11" x14ac:dyDescent="0.45">
      <c r="A5" s="1"/>
      <c r="B5" s="1" t="s">
        <v>113</v>
      </c>
      <c r="C5" s="1">
        <v>2</v>
      </c>
      <c r="D5" s="1">
        <v>13</v>
      </c>
      <c r="E5" s="1"/>
      <c r="F5" s="5">
        <f>3500*D5+4900*E5</f>
        <v>45500</v>
      </c>
      <c r="G5" s="5">
        <f>F5*C5</f>
        <v>91000</v>
      </c>
    </row>
    <row r="6" spans="1:11" x14ac:dyDescent="0.45">
      <c r="A6" s="1"/>
      <c r="B6" s="1" t="s">
        <v>114</v>
      </c>
      <c r="C6" s="1">
        <v>1</v>
      </c>
      <c r="D6" s="1">
        <v>13</v>
      </c>
      <c r="E6" s="1">
        <v>1</v>
      </c>
      <c r="F6" s="5">
        <f>3500*D6+4900*E6</f>
        <v>50400</v>
      </c>
      <c r="G6" s="5">
        <f>F6*C6</f>
        <v>50400</v>
      </c>
    </row>
    <row r="7" spans="1:11" x14ac:dyDescent="0.45">
      <c r="A7" s="1"/>
      <c r="B7" s="1" t="s">
        <v>115</v>
      </c>
      <c r="C7" s="1">
        <v>3</v>
      </c>
      <c r="D7" s="1">
        <v>12</v>
      </c>
      <c r="E7" s="1"/>
      <c r="F7" s="5">
        <f>3500*D7+4900*E7</f>
        <v>42000</v>
      </c>
      <c r="G7" s="5">
        <f>F7*C7</f>
        <v>126000</v>
      </c>
      <c r="J7" s="1" t="s">
        <v>8</v>
      </c>
      <c r="K7" s="5">
        <f>G28+G41+G66+G79+G92+G105+G118+G131+G53+G144+G157+G170+G183+G196+G209+G221+G233+G245+G257+G269+G281+G293+G305+G317+G329+G341+G353+G365+G377+G389+G401+G413+G425+G437+G449+G461+G473+G485+G497+G509+G521</f>
        <v>29907040.5</v>
      </c>
    </row>
    <row r="8" spans="1:11" x14ac:dyDescent="0.45">
      <c r="A8" s="1"/>
      <c r="B8" s="1" t="s">
        <v>116</v>
      </c>
      <c r="C8" s="1">
        <v>2</v>
      </c>
      <c r="D8" s="1">
        <v>12</v>
      </c>
      <c r="E8" s="1">
        <v>1</v>
      </c>
      <c r="F8" s="5">
        <f>3500*D8+4900*E8</f>
        <v>46900</v>
      </c>
      <c r="G8" s="5">
        <f>F8*C8</f>
        <v>93800</v>
      </c>
      <c r="J8" s="1" t="s">
        <v>9</v>
      </c>
      <c r="K8" s="5">
        <f>(G28+G41+G66+G79+G92+G105+G118+G131+G53+G144+G157+G170+G183+G196+G209+G221+G233+G245+G257+G269+G281+G293+G305+G317+G329+G341+G353+G365+G377+G389+G401+G413+G425+G437+G449+G461+G473+G485+G497+G509+G521)*0.1</f>
        <v>2990704.0500000003</v>
      </c>
    </row>
    <row r="9" spans="1:11" x14ac:dyDescent="0.45">
      <c r="A9" s="1"/>
      <c r="B9" s="1" t="s">
        <v>117</v>
      </c>
      <c r="C9" s="1">
        <v>7</v>
      </c>
      <c r="D9" s="1">
        <v>10</v>
      </c>
      <c r="E9" s="1"/>
      <c r="F9" s="5">
        <f>3500*D9+4900*E9</f>
        <v>35000</v>
      </c>
      <c r="G9" s="5">
        <f>F9*C9</f>
        <v>245000</v>
      </c>
      <c r="J9" s="1" t="s">
        <v>10</v>
      </c>
      <c r="K9" s="5">
        <f>K7+K8</f>
        <v>32897744.550000001</v>
      </c>
    </row>
    <row r="10" spans="1:11" x14ac:dyDescent="0.45">
      <c r="A10" s="1"/>
      <c r="B10" s="1" t="s">
        <v>118</v>
      </c>
      <c r="C10" s="1">
        <v>9</v>
      </c>
      <c r="D10" s="1">
        <v>8</v>
      </c>
      <c r="E10" s="1"/>
      <c r="F10" s="5">
        <f>3500*D10+4900*E10</f>
        <v>28000</v>
      </c>
      <c r="G10" s="5">
        <f>F10*C10</f>
        <v>252000</v>
      </c>
    </row>
    <row r="11" spans="1:11" x14ac:dyDescent="0.45">
      <c r="A11" s="1"/>
      <c r="B11" s="1" t="s">
        <v>119</v>
      </c>
      <c r="C11" s="1">
        <v>17</v>
      </c>
      <c r="D11" s="1">
        <v>8</v>
      </c>
      <c r="E11" s="1"/>
      <c r="F11" s="5">
        <f>3500*D11+4900*E11</f>
        <v>28000</v>
      </c>
      <c r="G11" s="5">
        <f>F11*C11</f>
        <v>476000</v>
      </c>
    </row>
    <row r="12" spans="1:11" x14ac:dyDescent="0.45">
      <c r="A12" s="1"/>
      <c r="B12" s="1" t="s">
        <v>99</v>
      </c>
      <c r="C12" s="1">
        <v>97</v>
      </c>
      <c r="D12" s="1">
        <v>7</v>
      </c>
      <c r="E12" s="1">
        <v>1</v>
      </c>
      <c r="F12" s="5">
        <f>3500*D12+4900*E12</f>
        <v>29400</v>
      </c>
      <c r="G12" s="5">
        <f>F12*C12</f>
        <v>2851800</v>
      </c>
    </row>
    <row r="13" spans="1:11" x14ac:dyDescent="0.45">
      <c r="A13" s="1"/>
      <c r="B13" s="1" t="s">
        <v>120</v>
      </c>
      <c r="C13" s="1">
        <v>25</v>
      </c>
      <c r="D13" s="1">
        <v>7</v>
      </c>
      <c r="E13" s="1">
        <v>2</v>
      </c>
      <c r="F13" s="5">
        <f>3500*D13+4900*E13</f>
        <v>34300</v>
      </c>
      <c r="G13" s="5">
        <f>F13*C13</f>
        <v>857500</v>
      </c>
    </row>
    <row r="14" spans="1:11" x14ac:dyDescent="0.45">
      <c r="A14" s="1"/>
      <c r="B14" s="1" t="s">
        <v>121</v>
      </c>
      <c r="C14" s="1">
        <v>21</v>
      </c>
      <c r="D14" s="1">
        <v>6</v>
      </c>
      <c r="E14" s="1">
        <v>2</v>
      </c>
      <c r="F14" s="5">
        <f>3500*D14+4900*E14</f>
        <v>30800</v>
      </c>
      <c r="G14" s="5">
        <f>F14*C14</f>
        <v>646800</v>
      </c>
    </row>
    <row r="15" spans="1:11" x14ac:dyDescent="0.45">
      <c r="A15" s="1"/>
      <c r="B15" s="1" t="s">
        <v>122</v>
      </c>
      <c r="C15" s="1">
        <v>7</v>
      </c>
      <c r="D15" s="1">
        <v>5</v>
      </c>
      <c r="E15" s="1">
        <v>1</v>
      </c>
      <c r="F15" s="5">
        <f>3500*D15+4900*E15</f>
        <v>22400</v>
      </c>
      <c r="G15" s="5">
        <f>F15*C15</f>
        <v>156800</v>
      </c>
    </row>
    <row r="16" spans="1:11" x14ac:dyDescent="0.45">
      <c r="A16" s="1"/>
      <c r="B16" s="1" t="s">
        <v>123</v>
      </c>
      <c r="C16" s="1">
        <v>8</v>
      </c>
      <c r="D16" s="1">
        <v>3</v>
      </c>
      <c r="E16" s="1">
        <v>6</v>
      </c>
      <c r="F16" s="5">
        <f>3500*D16+4900*E16</f>
        <v>39900</v>
      </c>
      <c r="G16" s="5">
        <f>F16*C16</f>
        <v>319200</v>
      </c>
    </row>
    <row r="17" spans="1:7" x14ac:dyDescent="0.45">
      <c r="A17" s="1"/>
      <c r="B17" s="1"/>
      <c r="C17" s="1"/>
      <c r="D17" s="1"/>
      <c r="E17" s="1"/>
      <c r="F17" s="5">
        <f>3500*D17+4900*E17</f>
        <v>0</v>
      </c>
      <c r="G17" s="5">
        <f>F17*C17</f>
        <v>0</v>
      </c>
    </row>
    <row r="18" spans="1:7" x14ac:dyDescent="0.45">
      <c r="A18" s="7"/>
      <c r="B18" s="1" t="s">
        <v>124</v>
      </c>
      <c r="C18" s="1">
        <v>1</v>
      </c>
      <c r="D18" s="1">
        <v>14</v>
      </c>
      <c r="E18" s="1">
        <v>1</v>
      </c>
      <c r="F18" s="5">
        <f>4000*D18+5600*E18</f>
        <v>61600</v>
      </c>
      <c r="G18" s="5">
        <f>F18*C18</f>
        <v>61600</v>
      </c>
    </row>
    <row r="19" spans="1:7" x14ac:dyDescent="0.45">
      <c r="A19" s="1"/>
      <c r="B19" s="1" t="s">
        <v>125</v>
      </c>
      <c r="C19" s="1">
        <v>1</v>
      </c>
      <c r="D19" s="1">
        <v>13</v>
      </c>
      <c r="E19" s="1">
        <v>1</v>
      </c>
      <c r="F19" s="5">
        <f>4000*D19+5600*E19</f>
        <v>57600</v>
      </c>
      <c r="G19" s="5">
        <f>F19*C19</f>
        <v>57600</v>
      </c>
    </row>
    <row r="20" spans="1:7" x14ac:dyDescent="0.45">
      <c r="A20" s="1"/>
      <c r="B20" s="1" t="s">
        <v>126</v>
      </c>
      <c r="C20" s="1">
        <v>2</v>
      </c>
      <c r="D20" s="1">
        <v>8</v>
      </c>
      <c r="E20" s="1"/>
      <c r="F20" s="5">
        <f>4000*D20+5600*E20</f>
        <v>32000</v>
      </c>
      <c r="G20" s="5">
        <f>F20*C20</f>
        <v>64000</v>
      </c>
    </row>
    <row r="21" spans="1:7" x14ac:dyDescent="0.45">
      <c r="A21" s="1"/>
      <c r="B21" s="1" t="s">
        <v>127</v>
      </c>
      <c r="C21" s="1">
        <v>1</v>
      </c>
      <c r="D21" s="1">
        <v>8</v>
      </c>
      <c r="E21" s="1"/>
      <c r="F21" s="5">
        <f>4000*D21+5600*E21</f>
        <v>32000</v>
      </c>
      <c r="G21" s="5">
        <f>F21*C21</f>
        <v>32000</v>
      </c>
    </row>
    <row r="22" spans="1:7" x14ac:dyDescent="0.45">
      <c r="A22" s="1"/>
      <c r="B22" s="1" t="s">
        <v>65</v>
      </c>
      <c r="C22" s="1">
        <v>10</v>
      </c>
      <c r="D22" s="1">
        <v>7</v>
      </c>
      <c r="E22" s="1">
        <v>1</v>
      </c>
      <c r="F22" s="5">
        <f>4000*D22+5600*E22</f>
        <v>33600</v>
      </c>
      <c r="G22" s="5">
        <f>F22*C22</f>
        <v>336000</v>
      </c>
    </row>
    <row r="23" spans="1:7" x14ac:dyDescent="0.45">
      <c r="A23" s="1"/>
      <c r="B23" s="1" t="s">
        <v>128</v>
      </c>
      <c r="C23" s="1">
        <v>5</v>
      </c>
      <c r="D23" s="1">
        <v>7</v>
      </c>
      <c r="E23" s="1">
        <v>2</v>
      </c>
      <c r="F23" s="5">
        <f>4000*D23+5600*E23</f>
        <v>39200</v>
      </c>
      <c r="G23" s="5">
        <f>F23*C23</f>
        <v>196000</v>
      </c>
    </row>
    <row r="24" spans="1:7" x14ac:dyDescent="0.45">
      <c r="A24" s="1"/>
      <c r="B24" s="1" t="s">
        <v>129</v>
      </c>
      <c r="C24" s="1">
        <v>1</v>
      </c>
      <c r="D24" s="1">
        <v>6</v>
      </c>
      <c r="E24" s="1">
        <v>2</v>
      </c>
      <c r="F24" s="5">
        <f>4000*D24+5600*E24</f>
        <v>35200</v>
      </c>
      <c r="G24" s="5">
        <f>F24*C24</f>
        <v>35200</v>
      </c>
    </row>
    <row r="25" spans="1:7" x14ac:dyDescent="0.45">
      <c r="A25" s="1"/>
      <c r="B25" s="1"/>
      <c r="C25" s="1"/>
      <c r="D25" s="1"/>
      <c r="E25" s="1"/>
      <c r="F25" s="5">
        <f>4000*D25+5600*E25</f>
        <v>0</v>
      </c>
      <c r="G25" s="5">
        <f>F25*C25</f>
        <v>0</v>
      </c>
    </row>
    <row r="26" spans="1:7" x14ac:dyDescent="0.45">
      <c r="A26" s="1"/>
      <c r="B26" s="1"/>
      <c r="C26" s="1"/>
      <c r="D26" s="1"/>
      <c r="E26" s="1"/>
      <c r="F26" s="5">
        <f>4000*D26+5600*E26</f>
        <v>0</v>
      </c>
      <c r="G26" s="5">
        <f>F26*C26</f>
        <v>0</v>
      </c>
    </row>
    <row r="27" spans="1:7" x14ac:dyDescent="0.45">
      <c r="A27" s="1"/>
      <c r="B27" s="1" t="s">
        <v>25</v>
      </c>
      <c r="C27" s="1">
        <v>0.05</v>
      </c>
      <c r="D27" s="1"/>
      <c r="E27" s="1"/>
      <c r="F27" s="5"/>
      <c r="G27" s="5">
        <f>(G3+G4+G5+G6+G7+G8+G9+G10+G11+G12+G13+G14+G15+G16+G17+G18+G19+G20+G21+G22+G23+G24+G25+G26)*C27</f>
        <v>362730</v>
      </c>
    </row>
    <row r="28" spans="1:7" x14ac:dyDescent="0.45">
      <c r="A28" s="2"/>
      <c r="B28" s="7" t="s">
        <v>97</v>
      </c>
      <c r="C28" s="1">
        <f>SUM(C3:C26)</f>
        <v>229</v>
      </c>
      <c r="D28" s="3"/>
      <c r="E28" s="1" t="s">
        <v>8</v>
      </c>
      <c r="F28" s="5"/>
      <c r="G28" s="5">
        <f>G3+G4+G5+G6+G7+G8+G9+G10+G11+G12+G13+G14+G15+G16+G17+G18+G19+G20+G21+G22+G23+G24+G25+G26+G27</f>
        <v>7617330</v>
      </c>
    </row>
    <row r="29" spans="1:7" x14ac:dyDescent="0.45">
      <c r="D29" s="4"/>
      <c r="E29" s="1" t="s">
        <v>9</v>
      </c>
      <c r="F29" s="5"/>
      <c r="G29" s="5">
        <f>G28*0.1</f>
        <v>761733</v>
      </c>
    </row>
    <row r="30" spans="1:7" x14ac:dyDescent="0.45">
      <c r="D30" s="4"/>
      <c r="E30" s="1" t="s">
        <v>10</v>
      </c>
      <c r="F30" s="5"/>
      <c r="G30" s="5">
        <f>G28+G29</f>
        <v>8379063</v>
      </c>
    </row>
    <row r="31" spans="1:7" x14ac:dyDescent="0.45">
      <c r="A31" s="6"/>
    </row>
    <row r="32" spans="1:7" x14ac:dyDescent="0.45">
      <c r="A32" s="1" t="s">
        <v>4</v>
      </c>
      <c r="B32" s="1" t="s">
        <v>0</v>
      </c>
      <c r="C32" s="1" t="s">
        <v>1</v>
      </c>
      <c r="D32" s="1" t="s">
        <v>6</v>
      </c>
      <c r="E32" s="1" t="s">
        <v>7</v>
      </c>
      <c r="F32" s="5" t="s">
        <v>2</v>
      </c>
      <c r="G32" s="1" t="s">
        <v>3</v>
      </c>
    </row>
    <row r="33" spans="1:12" x14ac:dyDescent="0.45">
      <c r="A33" s="1" t="s">
        <v>11</v>
      </c>
      <c r="B33" s="1" t="s">
        <v>12</v>
      </c>
      <c r="C33" s="1">
        <v>54</v>
      </c>
      <c r="D33" s="1">
        <v>7</v>
      </c>
      <c r="E33" s="1">
        <v>1</v>
      </c>
      <c r="F33" s="5">
        <f>L33*D33+L34*E33</f>
        <v>29400</v>
      </c>
      <c r="G33" s="5">
        <f>(L33*D33*C33)+(L34*C33*E33)</f>
        <v>1587600</v>
      </c>
      <c r="J33" s="1" t="s">
        <v>21</v>
      </c>
      <c r="K33" s="1" t="s">
        <v>5</v>
      </c>
      <c r="L33" s="1">
        <v>3500</v>
      </c>
    </row>
    <row r="34" spans="1:12" x14ac:dyDescent="0.45">
      <c r="A34" s="1"/>
      <c r="B34" s="1" t="s">
        <v>13</v>
      </c>
      <c r="C34" s="1">
        <v>5</v>
      </c>
      <c r="D34" s="1">
        <v>7</v>
      </c>
      <c r="E34" s="1">
        <v>2</v>
      </c>
      <c r="F34" s="5">
        <f>L33*D34+L34*E34</f>
        <v>34300</v>
      </c>
      <c r="G34" s="5">
        <f>(L33*C34*D34)+(L34*C34*E34)</f>
        <v>171500</v>
      </c>
      <c r="J34" s="1"/>
      <c r="K34" s="1" t="s">
        <v>20</v>
      </c>
      <c r="L34" s="1">
        <v>4900</v>
      </c>
    </row>
    <row r="35" spans="1:12" x14ac:dyDescent="0.45">
      <c r="A35" s="1"/>
      <c r="B35" s="1" t="s">
        <v>14</v>
      </c>
      <c r="C35" s="1">
        <v>6</v>
      </c>
      <c r="D35" s="1">
        <v>9</v>
      </c>
      <c r="E35" s="1">
        <v>1</v>
      </c>
      <c r="F35" s="5">
        <f>L33*D35+L34*E35</f>
        <v>36400</v>
      </c>
      <c r="G35" s="5">
        <f>(L33*C35*D35)+(L34*C35*E35)</f>
        <v>218400</v>
      </c>
      <c r="J35" s="1" t="s">
        <v>22</v>
      </c>
      <c r="K35" s="1" t="s">
        <v>5</v>
      </c>
      <c r="L35" s="1">
        <v>4000</v>
      </c>
    </row>
    <row r="36" spans="1:12" x14ac:dyDescent="0.45">
      <c r="A36" s="1"/>
      <c r="B36" s="1" t="s">
        <v>15</v>
      </c>
      <c r="C36" s="1">
        <v>3</v>
      </c>
      <c r="D36" s="1">
        <v>9</v>
      </c>
      <c r="E36" s="1"/>
      <c r="F36" s="5">
        <f>L33*D36+L34*E36</f>
        <v>31500</v>
      </c>
      <c r="G36" s="5">
        <f>(L33*C36*D36)+(L34*C36*E36)</f>
        <v>94500</v>
      </c>
      <c r="J36" s="1"/>
      <c r="K36" s="1" t="s">
        <v>20</v>
      </c>
      <c r="L36" s="1">
        <v>5600</v>
      </c>
    </row>
    <row r="37" spans="1:12" x14ac:dyDescent="0.45">
      <c r="A37" s="1"/>
      <c r="B37" s="1" t="s">
        <v>16</v>
      </c>
      <c r="C37" s="1">
        <v>10</v>
      </c>
      <c r="D37" s="1">
        <v>7</v>
      </c>
      <c r="E37" s="1">
        <v>1</v>
      </c>
      <c r="F37" s="5">
        <f>L35*D37+L36*E37</f>
        <v>33600</v>
      </c>
      <c r="G37" s="5">
        <f>(L35*C37*D37)+(L36*C37*E37)</f>
        <v>336000</v>
      </c>
    </row>
    <row r="38" spans="1:12" x14ac:dyDescent="0.45">
      <c r="A38" s="1"/>
      <c r="B38" s="1" t="s">
        <v>17</v>
      </c>
      <c r="C38" s="1">
        <v>1</v>
      </c>
      <c r="D38" s="1">
        <v>7</v>
      </c>
      <c r="E38" s="1">
        <v>2</v>
      </c>
      <c r="F38" s="5">
        <f>L35*D38+L36*E38</f>
        <v>39200</v>
      </c>
      <c r="G38" s="5">
        <f>(L35*C38*D38)+(L36*C38*E38)</f>
        <v>39200</v>
      </c>
    </row>
    <row r="39" spans="1:12" x14ac:dyDescent="0.45">
      <c r="A39" s="1"/>
      <c r="B39" s="1" t="s">
        <v>18</v>
      </c>
      <c r="C39" s="1">
        <v>2</v>
      </c>
      <c r="D39" s="1">
        <v>9</v>
      </c>
      <c r="E39" s="1">
        <v>1</v>
      </c>
      <c r="F39" s="5">
        <f>L35*D39+L36*E39</f>
        <v>41600</v>
      </c>
      <c r="G39" s="5">
        <f>(L35*C39*D39)+(L36*C39*E39)</f>
        <v>83200</v>
      </c>
    </row>
    <row r="40" spans="1:12" x14ac:dyDescent="0.45">
      <c r="A40" s="1"/>
      <c r="B40" s="1" t="s">
        <v>19</v>
      </c>
      <c r="C40" s="1">
        <v>7.0000000000000007E-2</v>
      </c>
      <c r="D40" s="1"/>
      <c r="E40" s="1"/>
      <c r="F40" s="5"/>
      <c r="G40" s="5">
        <f>(G33+G34+G35+G36+G37+G38+G39)*C40</f>
        <v>177128.00000000003</v>
      </c>
    </row>
    <row r="41" spans="1:12" x14ac:dyDescent="0.45">
      <c r="A41" s="2"/>
      <c r="B41" s="7" t="s">
        <v>97</v>
      </c>
      <c r="C41" s="1">
        <f>SUM(C33:C39)</f>
        <v>81</v>
      </c>
      <c r="D41" s="3"/>
      <c r="E41" s="1" t="s">
        <v>8</v>
      </c>
      <c r="F41" s="5"/>
      <c r="G41" s="5">
        <f>G33+G34+G35+G36+G37+G38+G39+G40</f>
        <v>2707528</v>
      </c>
    </row>
    <row r="42" spans="1:12" x14ac:dyDescent="0.45">
      <c r="D42" s="4"/>
      <c r="E42" s="1" t="s">
        <v>9</v>
      </c>
      <c r="F42" s="5"/>
      <c r="G42" s="5">
        <f>G41*0.1</f>
        <v>270752.8</v>
      </c>
    </row>
    <row r="43" spans="1:12" x14ac:dyDescent="0.45">
      <c r="D43" s="4"/>
      <c r="E43" s="1" t="s">
        <v>10</v>
      </c>
      <c r="F43" s="5"/>
      <c r="G43" s="5">
        <f>G41+G42</f>
        <v>2978280.8</v>
      </c>
    </row>
    <row r="44" spans="1:12" x14ac:dyDescent="0.45">
      <c r="A44" s="6"/>
    </row>
    <row r="45" spans="1:12" x14ac:dyDescent="0.45">
      <c r="A45" s="1" t="s">
        <v>4</v>
      </c>
      <c r="B45" s="1" t="s">
        <v>0</v>
      </c>
      <c r="C45" s="1" t="s">
        <v>1</v>
      </c>
      <c r="D45" s="1" t="s">
        <v>6</v>
      </c>
      <c r="E45" s="1" t="s">
        <v>7</v>
      </c>
      <c r="F45" s="5"/>
      <c r="G45" s="1" t="s">
        <v>3</v>
      </c>
    </row>
    <row r="46" spans="1:12" x14ac:dyDescent="0.45">
      <c r="A46" s="1" t="s">
        <v>207</v>
      </c>
      <c r="B46" s="1" t="s">
        <v>37</v>
      </c>
      <c r="C46" s="1">
        <v>9</v>
      </c>
      <c r="D46" s="1">
        <v>11</v>
      </c>
      <c r="E46" s="1">
        <v>1</v>
      </c>
      <c r="F46" s="5">
        <f>3500*D46+4900*E46</f>
        <v>43400</v>
      </c>
      <c r="G46" s="5">
        <f>F46*C46</f>
        <v>390600</v>
      </c>
    </row>
    <row r="47" spans="1:12" x14ac:dyDescent="0.45">
      <c r="A47" s="1"/>
      <c r="B47" s="1" t="s">
        <v>38</v>
      </c>
      <c r="C47" s="1">
        <v>13</v>
      </c>
      <c r="D47" s="1">
        <v>8.5</v>
      </c>
      <c r="E47" s="1"/>
      <c r="F47" s="5">
        <f>3500*D47+4900*E47</f>
        <v>29750</v>
      </c>
      <c r="G47" s="5">
        <f>F47*C47</f>
        <v>386750</v>
      </c>
    </row>
    <row r="48" spans="1:12" x14ac:dyDescent="0.45">
      <c r="A48" s="1"/>
      <c r="B48" s="1" t="s">
        <v>29</v>
      </c>
      <c r="C48" s="1">
        <v>8</v>
      </c>
      <c r="D48" s="1">
        <v>7</v>
      </c>
      <c r="E48" s="1"/>
      <c r="F48" s="5">
        <f>3500*D48+4900*E48</f>
        <v>24500</v>
      </c>
      <c r="G48" s="5">
        <f>F48*C48</f>
        <v>196000</v>
      </c>
    </row>
    <row r="49" spans="1:7" x14ac:dyDescent="0.45">
      <c r="A49" s="1"/>
      <c r="B49" s="1" t="s">
        <v>100</v>
      </c>
      <c r="C49" s="1">
        <v>1</v>
      </c>
      <c r="D49" s="1">
        <v>7</v>
      </c>
      <c r="E49" s="1"/>
      <c r="F49" s="5">
        <f>3500*D49+4900*E49</f>
        <v>24500</v>
      </c>
      <c r="G49" s="5">
        <f>F49*C49</f>
        <v>24500</v>
      </c>
    </row>
    <row r="50" spans="1:7" x14ac:dyDescent="0.45">
      <c r="A50" s="1"/>
      <c r="B50" s="1" t="s">
        <v>39</v>
      </c>
      <c r="C50" s="1">
        <v>1</v>
      </c>
      <c r="D50" s="1">
        <v>11</v>
      </c>
      <c r="E50" s="1">
        <v>1</v>
      </c>
      <c r="F50" s="5">
        <f>4000*D50+5600*E50</f>
        <v>49600</v>
      </c>
      <c r="G50" s="5">
        <f>F50*C50</f>
        <v>49600</v>
      </c>
    </row>
    <row r="51" spans="1:7" x14ac:dyDescent="0.45">
      <c r="A51" s="1"/>
      <c r="B51" s="1" t="s">
        <v>40</v>
      </c>
      <c r="C51" s="1">
        <v>4</v>
      </c>
      <c r="D51" s="1">
        <v>8.5</v>
      </c>
      <c r="E51" s="1"/>
      <c r="F51" s="5">
        <f>4000*D51+5600*E51</f>
        <v>34000</v>
      </c>
      <c r="G51" s="5">
        <f>F51*C51</f>
        <v>136000</v>
      </c>
    </row>
    <row r="52" spans="1:7" x14ac:dyDescent="0.45">
      <c r="A52" s="1"/>
      <c r="B52" s="1" t="s">
        <v>25</v>
      </c>
      <c r="C52" s="1">
        <v>0.05</v>
      </c>
      <c r="D52" s="1"/>
      <c r="E52" s="1"/>
      <c r="F52" s="5"/>
      <c r="G52" s="5">
        <f>(G46+G47++G48+G49+G50+G51)*C52</f>
        <v>59172.5</v>
      </c>
    </row>
    <row r="53" spans="1:7" x14ac:dyDescent="0.45">
      <c r="A53" s="2"/>
      <c r="B53" s="7" t="s">
        <v>97</v>
      </c>
      <c r="C53" s="1">
        <f>SUM(C46:C51)</f>
        <v>36</v>
      </c>
      <c r="D53" s="3"/>
      <c r="E53" s="1" t="s">
        <v>8</v>
      </c>
      <c r="F53" s="5"/>
      <c r="G53" s="5">
        <f>G46+G47+G48+G49+G50+G51+G52</f>
        <v>1242622.5</v>
      </c>
    </row>
    <row r="54" spans="1:7" x14ac:dyDescent="0.45">
      <c r="D54" s="4"/>
      <c r="E54" s="1" t="s">
        <v>9</v>
      </c>
      <c r="F54" s="5"/>
      <c r="G54" s="5">
        <f>G53*0.1</f>
        <v>124262.25</v>
      </c>
    </row>
    <row r="55" spans="1:7" x14ac:dyDescent="0.45">
      <c r="D55" s="4"/>
      <c r="E55" s="1" t="s">
        <v>10</v>
      </c>
      <c r="F55" s="5"/>
      <c r="G55" s="5">
        <f>G53+G54</f>
        <v>1366884.75</v>
      </c>
    </row>
    <row r="56" spans="1:7" x14ac:dyDescent="0.45">
      <c r="A56" s="6"/>
    </row>
    <row r="57" spans="1:7" x14ac:dyDescent="0.45">
      <c r="A57" s="1" t="s">
        <v>4</v>
      </c>
      <c r="B57" s="1" t="s">
        <v>0</v>
      </c>
      <c r="C57" s="1" t="s">
        <v>1</v>
      </c>
      <c r="D57" s="1" t="s">
        <v>6</v>
      </c>
      <c r="E57" s="1" t="s">
        <v>7</v>
      </c>
      <c r="F57" s="5"/>
      <c r="G57" s="1" t="s">
        <v>3</v>
      </c>
    </row>
    <row r="58" spans="1:7" x14ac:dyDescent="0.45">
      <c r="A58" s="1" t="s">
        <v>23</v>
      </c>
      <c r="B58" s="1" t="s">
        <v>24</v>
      </c>
      <c r="C58" s="1">
        <v>6</v>
      </c>
      <c r="D58" s="1">
        <v>7</v>
      </c>
      <c r="E58" s="1">
        <v>1</v>
      </c>
      <c r="F58" s="5">
        <f>L33*D58+L34*E58</f>
        <v>29400</v>
      </c>
      <c r="G58" s="5">
        <f>(L33*C58*D58)+(L34*C58*E58)</f>
        <v>176400</v>
      </c>
    </row>
    <row r="59" spans="1:7" x14ac:dyDescent="0.45">
      <c r="A59" s="1"/>
      <c r="B59" s="1"/>
      <c r="C59" s="1"/>
      <c r="D59" s="1"/>
      <c r="E59" s="1"/>
      <c r="F59" s="5">
        <f>4000*D59+5600*E59</f>
        <v>0</v>
      </c>
      <c r="G59" s="5">
        <f>F59*C59</f>
        <v>0</v>
      </c>
    </row>
    <row r="60" spans="1:7" x14ac:dyDescent="0.45">
      <c r="A60" s="1"/>
      <c r="B60" s="1"/>
      <c r="C60" s="1"/>
      <c r="D60" s="1"/>
      <c r="E60" s="1"/>
      <c r="F60" s="5">
        <f>4000*D60+5600*E60</f>
        <v>0</v>
      </c>
      <c r="G60" s="5">
        <f>F60*C60</f>
        <v>0</v>
      </c>
    </row>
    <row r="61" spans="1:7" x14ac:dyDescent="0.45">
      <c r="A61" s="1"/>
      <c r="B61" s="1"/>
      <c r="C61" s="1"/>
      <c r="D61" s="1"/>
      <c r="E61" s="1"/>
      <c r="F61" s="5">
        <f>4000*D61+5600*E61</f>
        <v>0</v>
      </c>
      <c r="G61" s="5">
        <f>F61*C61</f>
        <v>0</v>
      </c>
    </row>
    <row r="62" spans="1:7" x14ac:dyDescent="0.45">
      <c r="A62" s="1"/>
      <c r="B62" s="1" t="s">
        <v>16</v>
      </c>
      <c r="C62" s="1">
        <v>1</v>
      </c>
      <c r="D62" s="1">
        <v>7</v>
      </c>
      <c r="E62" s="1">
        <v>1</v>
      </c>
      <c r="F62" s="5">
        <f>L35*D62+L36*E62</f>
        <v>33600</v>
      </c>
      <c r="G62" s="5">
        <f>(L35*C62*D62)+(L36*C62*E62)</f>
        <v>33600</v>
      </c>
    </row>
    <row r="63" spans="1:7" x14ac:dyDescent="0.45">
      <c r="A63" s="1"/>
      <c r="B63" s="1"/>
      <c r="C63" s="1"/>
      <c r="D63" s="1"/>
      <c r="E63" s="1"/>
      <c r="F63" s="5">
        <f>4000*D63+5600*E63</f>
        <v>0</v>
      </c>
      <c r="G63" s="5">
        <f>F63*C63</f>
        <v>0</v>
      </c>
    </row>
    <row r="64" spans="1:7" x14ac:dyDescent="0.45">
      <c r="A64" s="1"/>
      <c r="B64" s="1"/>
      <c r="C64" s="1"/>
      <c r="D64" s="1"/>
      <c r="E64" s="1"/>
      <c r="F64" s="5">
        <f>4000*D64+5600*E64</f>
        <v>0</v>
      </c>
      <c r="G64" s="5">
        <f>F64*C64</f>
        <v>0</v>
      </c>
    </row>
    <row r="65" spans="1:7" x14ac:dyDescent="0.45">
      <c r="A65" s="1"/>
      <c r="B65" s="1" t="s">
        <v>25</v>
      </c>
      <c r="C65" s="1">
        <v>7.0000000000000007E-2</v>
      </c>
      <c r="D65" s="1"/>
      <c r="E65" s="1"/>
      <c r="F65" s="5"/>
      <c r="G65" s="5">
        <f>(G58+G62)*C65</f>
        <v>14700.000000000002</v>
      </c>
    </row>
    <row r="66" spans="1:7" x14ac:dyDescent="0.45">
      <c r="A66" s="2"/>
      <c r="B66" s="7" t="s">
        <v>97</v>
      </c>
      <c r="C66" s="1">
        <f>SUM(C58:C62)</f>
        <v>7</v>
      </c>
      <c r="D66" s="3"/>
      <c r="E66" s="1" t="s">
        <v>8</v>
      </c>
      <c r="F66" s="5"/>
      <c r="G66" s="5">
        <f>G58+G62+G65</f>
        <v>224700</v>
      </c>
    </row>
    <row r="67" spans="1:7" x14ac:dyDescent="0.45">
      <c r="D67" s="4"/>
      <c r="E67" s="1" t="s">
        <v>9</v>
      </c>
      <c r="F67" s="5"/>
      <c r="G67" s="5">
        <f>G66*0.1</f>
        <v>22470</v>
      </c>
    </row>
    <row r="68" spans="1:7" x14ac:dyDescent="0.45">
      <c r="D68" s="4"/>
      <c r="E68" s="1" t="s">
        <v>10</v>
      </c>
      <c r="F68" s="5"/>
      <c r="G68" s="5">
        <f>G66+G67</f>
        <v>247170</v>
      </c>
    </row>
    <row r="69" spans="1:7" x14ac:dyDescent="0.45">
      <c r="A69" s="6"/>
    </row>
    <row r="70" spans="1:7" x14ac:dyDescent="0.45">
      <c r="A70" s="1" t="s">
        <v>4</v>
      </c>
      <c r="B70" s="1" t="s">
        <v>0</v>
      </c>
      <c r="C70" s="1" t="s">
        <v>1</v>
      </c>
      <c r="D70" s="1" t="s">
        <v>6</v>
      </c>
      <c r="E70" s="1" t="s">
        <v>7</v>
      </c>
      <c r="F70" s="5"/>
      <c r="G70" s="1" t="s">
        <v>3</v>
      </c>
    </row>
    <row r="71" spans="1:7" x14ac:dyDescent="0.45">
      <c r="A71" s="1" t="s">
        <v>26</v>
      </c>
      <c r="B71" s="1" t="s">
        <v>100</v>
      </c>
      <c r="C71" s="1">
        <v>16</v>
      </c>
      <c r="D71" s="1">
        <v>7</v>
      </c>
      <c r="E71" s="1">
        <v>2</v>
      </c>
      <c r="F71" s="5">
        <f>L33*D71+L34*E71</f>
        <v>34300</v>
      </c>
      <c r="G71" s="5">
        <f>(L33*C71*D71)+(L34*C71*E71)</f>
        <v>548800</v>
      </c>
    </row>
    <row r="72" spans="1:7" x14ac:dyDescent="0.45">
      <c r="A72" s="1"/>
      <c r="B72" s="1"/>
      <c r="C72" s="1"/>
      <c r="D72" s="1"/>
      <c r="E72" s="1"/>
      <c r="F72" s="5">
        <f>4000*D72+5600*E72</f>
        <v>0</v>
      </c>
      <c r="G72" s="5">
        <f>F72*C72</f>
        <v>0</v>
      </c>
    </row>
    <row r="73" spans="1:7" x14ac:dyDescent="0.45">
      <c r="A73" s="1"/>
      <c r="B73" s="1"/>
      <c r="C73" s="1"/>
      <c r="D73" s="1"/>
      <c r="E73" s="1"/>
      <c r="F73" s="5">
        <f>4000*D73+5600*E73</f>
        <v>0</v>
      </c>
      <c r="G73" s="5">
        <f>F73*C73</f>
        <v>0</v>
      </c>
    </row>
    <row r="74" spans="1:7" x14ac:dyDescent="0.45">
      <c r="A74" s="1"/>
      <c r="B74" s="1"/>
      <c r="C74" s="1"/>
      <c r="D74" s="1"/>
      <c r="E74" s="1"/>
      <c r="F74" s="5">
        <f>4000*D74+5600*E74</f>
        <v>0</v>
      </c>
      <c r="G74" s="5">
        <f>F74*C74</f>
        <v>0</v>
      </c>
    </row>
    <row r="75" spans="1:7" x14ac:dyDescent="0.45">
      <c r="A75" s="1"/>
      <c r="B75" s="1" t="s">
        <v>17</v>
      </c>
      <c r="C75" s="1">
        <v>4</v>
      </c>
      <c r="D75" s="1">
        <v>7</v>
      </c>
      <c r="E75" s="1">
        <v>2</v>
      </c>
      <c r="F75" s="5">
        <f>L35*D75+L36*E75</f>
        <v>39200</v>
      </c>
      <c r="G75" s="5">
        <f>(L35*C75*D75)+(L36*C75*E75)</f>
        <v>156800</v>
      </c>
    </row>
    <row r="76" spans="1:7" x14ac:dyDescent="0.45">
      <c r="A76" s="1"/>
      <c r="B76" s="1"/>
      <c r="C76" s="1"/>
      <c r="D76" s="1"/>
      <c r="E76" s="1"/>
      <c r="F76" s="5">
        <f>4000*D76+5600*E76</f>
        <v>0</v>
      </c>
      <c r="G76" s="5">
        <f>F76*C76</f>
        <v>0</v>
      </c>
    </row>
    <row r="77" spans="1:7" x14ac:dyDescent="0.45">
      <c r="A77" s="1"/>
      <c r="B77" s="1"/>
      <c r="C77" s="1"/>
      <c r="D77" s="1"/>
      <c r="E77" s="1"/>
      <c r="F77" s="5">
        <f>4000*D77+5600*E77</f>
        <v>0</v>
      </c>
      <c r="G77" s="5">
        <f>F77*C77</f>
        <v>0</v>
      </c>
    </row>
    <row r="78" spans="1:7" x14ac:dyDescent="0.45">
      <c r="A78" s="1"/>
      <c r="B78" s="1" t="s">
        <v>25</v>
      </c>
      <c r="C78" s="1">
        <v>7.0000000000000007E-2</v>
      </c>
      <c r="D78" s="1"/>
      <c r="E78" s="1"/>
      <c r="F78" s="5"/>
      <c r="G78" s="5">
        <f>(G71+G75)*C78</f>
        <v>49392.000000000007</v>
      </c>
    </row>
    <row r="79" spans="1:7" x14ac:dyDescent="0.45">
      <c r="A79" s="2"/>
      <c r="B79" s="7" t="s">
        <v>97</v>
      </c>
      <c r="C79" s="1">
        <f>SUM(C71:C76)</f>
        <v>20</v>
      </c>
      <c r="D79" s="3"/>
      <c r="E79" s="1" t="s">
        <v>8</v>
      </c>
      <c r="F79" s="5"/>
      <c r="G79" s="5">
        <f>G71+G75+G78</f>
        <v>754992</v>
      </c>
    </row>
    <row r="80" spans="1:7" x14ac:dyDescent="0.45">
      <c r="D80" s="4"/>
      <c r="E80" s="1" t="s">
        <v>9</v>
      </c>
      <c r="F80" s="5"/>
      <c r="G80" s="5">
        <f>G79*0.1</f>
        <v>75499.199999999997</v>
      </c>
    </row>
    <row r="81" spans="1:7" x14ac:dyDescent="0.45">
      <c r="D81" s="4"/>
      <c r="E81" s="1" t="s">
        <v>10</v>
      </c>
      <c r="F81" s="5"/>
      <c r="G81" s="5">
        <f>G79+G80</f>
        <v>830491.2</v>
      </c>
    </row>
    <row r="82" spans="1:7" x14ac:dyDescent="0.45">
      <c r="A82" s="6"/>
    </row>
    <row r="83" spans="1:7" x14ac:dyDescent="0.45">
      <c r="A83" s="1" t="s">
        <v>4</v>
      </c>
      <c r="B83" s="1" t="s">
        <v>0</v>
      </c>
      <c r="C83" s="1" t="s">
        <v>1</v>
      </c>
      <c r="D83" s="1" t="s">
        <v>6</v>
      </c>
      <c r="E83" s="1" t="s">
        <v>7</v>
      </c>
      <c r="F83" s="5"/>
      <c r="G83" s="1" t="s">
        <v>3</v>
      </c>
    </row>
    <row r="84" spans="1:7" x14ac:dyDescent="0.45">
      <c r="A84" s="1" t="s">
        <v>27</v>
      </c>
      <c r="B84" s="1" t="s">
        <v>13</v>
      </c>
      <c r="C84" s="1">
        <v>4</v>
      </c>
      <c r="D84" s="1">
        <v>7</v>
      </c>
      <c r="E84" s="1">
        <v>2</v>
      </c>
      <c r="F84" s="5">
        <f>3500*D84+4900*E84</f>
        <v>34300</v>
      </c>
      <c r="G84" s="5">
        <f>(L33*C84*D84)+(L34*C84*E84)</f>
        <v>137200</v>
      </c>
    </row>
    <row r="85" spans="1:7" x14ac:dyDescent="0.45">
      <c r="A85" s="1"/>
      <c r="B85" s="1"/>
      <c r="C85" s="1"/>
      <c r="D85" s="1"/>
      <c r="E85" s="1"/>
      <c r="F85" s="5">
        <f>4000*D85+5600*E85</f>
        <v>0</v>
      </c>
      <c r="G85" s="5">
        <f>F85*C85</f>
        <v>0</v>
      </c>
    </row>
    <row r="86" spans="1:7" x14ac:dyDescent="0.45">
      <c r="A86" s="1"/>
      <c r="B86" s="1"/>
      <c r="C86" s="1"/>
      <c r="D86" s="1"/>
      <c r="E86" s="1"/>
      <c r="F86" s="5">
        <f>4000*D86+5600*E86</f>
        <v>0</v>
      </c>
      <c r="G86" s="5">
        <f>F86*C86</f>
        <v>0</v>
      </c>
    </row>
    <row r="87" spans="1:7" x14ac:dyDescent="0.45">
      <c r="A87" s="1"/>
      <c r="B87" s="1"/>
      <c r="C87" s="1"/>
      <c r="D87" s="1"/>
      <c r="E87" s="1"/>
      <c r="F87" s="5">
        <f>4000*D87+5600*E87</f>
        <v>0</v>
      </c>
      <c r="G87" s="5">
        <f>F87*C87</f>
        <v>0</v>
      </c>
    </row>
    <row r="88" spans="1:7" x14ac:dyDescent="0.45">
      <c r="A88" s="1"/>
      <c r="B88" s="1" t="s">
        <v>17</v>
      </c>
      <c r="C88" s="1">
        <v>1</v>
      </c>
      <c r="D88" s="1">
        <v>7</v>
      </c>
      <c r="E88" s="1">
        <v>2</v>
      </c>
      <c r="F88" s="5">
        <f>4000*D88+5600*E88</f>
        <v>39200</v>
      </c>
      <c r="G88" s="5">
        <f>(L35*C88*D88)+(L36*C88*E88)</f>
        <v>39200</v>
      </c>
    </row>
    <row r="89" spans="1:7" x14ac:dyDescent="0.45">
      <c r="A89" s="1"/>
      <c r="B89" s="1"/>
      <c r="C89" s="1"/>
      <c r="D89" s="1"/>
      <c r="E89" s="1"/>
      <c r="F89" s="5">
        <f>4000*D89+5600*E89</f>
        <v>0</v>
      </c>
      <c r="G89" s="5">
        <f>F89*C89</f>
        <v>0</v>
      </c>
    </row>
    <row r="90" spans="1:7" x14ac:dyDescent="0.45">
      <c r="A90" s="1"/>
      <c r="B90" s="1"/>
      <c r="C90" s="1"/>
      <c r="D90" s="1"/>
      <c r="E90" s="1"/>
      <c r="F90" s="5">
        <f>4000*D90+5600*E90</f>
        <v>0</v>
      </c>
      <c r="G90" s="5">
        <f>F90*C90</f>
        <v>0</v>
      </c>
    </row>
    <row r="91" spans="1:7" x14ac:dyDescent="0.45">
      <c r="A91" s="1"/>
      <c r="B91" s="1" t="s">
        <v>25</v>
      </c>
      <c r="C91" s="1">
        <v>0.05</v>
      </c>
      <c r="D91" s="1"/>
      <c r="E91" s="1"/>
      <c r="F91" s="5"/>
      <c r="G91" s="5">
        <f>(G84+G88)*C91</f>
        <v>8820</v>
      </c>
    </row>
    <row r="92" spans="1:7" x14ac:dyDescent="0.45">
      <c r="A92" s="2"/>
      <c r="B92" s="7" t="s">
        <v>97</v>
      </c>
      <c r="C92" s="1">
        <f>SUM(C84:C88)</f>
        <v>5</v>
      </c>
      <c r="D92" s="3"/>
      <c r="E92" s="1" t="s">
        <v>8</v>
      </c>
      <c r="F92" s="5"/>
      <c r="G92" s="5">
        <f>G84+G88+G91</f>
        <v>185220</v>
      </c>
    </row>
    <row r="93" spans="1:7" x14ac:dyDescent="0.45">
      <c r="D93" s="4"/>
      <c r="E93" s="1" t="s">
        <v>9</v>
      </c>
      <c r="F93" s="5"/>
      <c r="G93" s="5">
        <f>G92*0.1</f>
        <v>18522</v>
      </c>
    </row>
    <row r="94" spans="1:7" x14ac:dyDescent="0.45">
      <c r="D94" s="4"/>
      <c r="E94" s="1" t="s">
        <v>10</v>
      </c>
      <c r="F94" s="5"/>
      <c r="G94" s="5">
        <f>G92+G93</f>
        <v>203742</v>
      </c>
    </row>
    <row r="95" spans="1:7" x14ac:dyDescent="0.45">
      <c r="A95" s="6"/>
    </row>
    <row r="96" spans="1:7" x14ac:dyDescent="0.45">
      <c r="A96" s="1" t="s">
        <v>4</v>
      </c>
      <c r="B96" s="1" t="s">
        <v>0</v>
      </c>
      <c r="C96" s="1" t="s">
        <v>1</v>
      </c>
      <c r="D96" s="1" t="s">
        <v>6</v>
      </c>
      <c r="E96" s="1" t="s">
        <v>7</v>
      </c>
      <c r="F96" s="5"/>
      <c r="G96" s="1" t="s">
        <v>3</v>
      </c>
    </row>
    <row r="97" spans="1:7" x14ac:dyDescent="0.45">
      <c r="A97" s="1" t="s">
        <v>205</v>
      </c>
      <c r="B97" s="1" t="s">
        <v>13</v>
      </c>
      <c r="C97" s="1">
        <v>4</v>
      </c>
      <c r="D97" s="1">
        <v>7</v>
      </c>
      <c r="E97" s="1">
        <v>2</v>
      </c>
      <c r="F97" s="5">
        <f>3500*D97+4900*E97</f>
        <v>34300</v>
      </c>
      <c r="G97" s="5">
        <f>(L33*C97*D97)+(L34*C97*E97)</f>
        <v>137200</v>
      </c>
    </row>
    <row r="98" spans="1:7" x14ac:dyDescent="0.45">
      <c r="A98" s="1"/>
      <c r="B98" s="1"/>
      <c r="C98" s="1"/>
      <c r="D98" s="1"/>
      <c r="E98" s="1"/>
      <c r="F98" s="5">
        <f>4000*D98+5600*E98</f>
        <v>0</v>
      </c>
      <c r="G98" s="5">
        <f>F98*C98</f>
        <v>0</v>
      </c>
    </row>
    <row r="99" spans="1:7" x14ac:dyDescent="0.45">
      <c r="A99" s="1"/>
      <c r="B99" s="1"/>
      <c r="C99" s="1"/>
      <c r="D99" s="1"/>
      <c r="E99" s="1"/>
      <c r="F99" s="5">
        <f>4000*D99+5600*E99</f>
        <v>0</v>
      </c>
      <c r="G99" s="5">
        <f>F99*C99</f>
        <v>0</v>
      </c>
    </row>
    <row r="100" spans="1:7" x14ac:dyDescent="0.45">
      <c r="A100" s="1"/>
      <c r="B100" s="1"/>
      <c r="C100" s="1"/>
      <c r="D100" s="1"/>
      <c r="E100" s="1"/>
      <c r="F100" s="5">
        <f>4000*D100+5600*E100</f>
        <v>0</v>
      </c>
      <c r="G100" s="5">
        <f>F100*C100</f>
        <v>0</v>
      </c>
    </row>
    <row r="101" spans="1:7" x14ac:dyDescent="0.45">
      <c r="A101" s="1"/>
      <c r="B101" s="1" t="s">
        <v>17</v>
      </c>
      <c r="C101" s="1">
        <v>1</v>
      </c>
      <c r="D101" s="1">
        <v>7</v>
      </c>
      <c r="E101" s="1">
        <v>2</v>
      </c>
      <c r="F101" s="5">
        <f>4000*D101+5600*E101</f>
        <v>39200</v>
      </c>
      <c r="G101" s="5">
        <f>(L35*C101*D101)+(L36*C101*E101)</f>
        <v>39200</v>
      </c>
    </row>
    <row r="102" spans="1:7" x14ac:dyDescent="0.45">
      <c r="A102" s="1"/>
      <c r="B102" s="1"/>
      <c r="C102" s="1"/>
      <c r="D102" s="1"/>
      <c r="E102" s="1"/>
      <c r="F102" s="5">
        <f>4000*D102+5600*E102</f>
        <v>0</v>
      </c>
      <c r="G102" s="5">
        <f>F102*C102</f>
        <v>0</v>
      </c>
    </row>
    <row r="103" spans="1:7" x14ac:dyDescent="0.45">
      <c r="A103" s="1"/>
      <c r="B103" s="1"/>
      <c r="C103" s="1"/>
      <c r="D103" s="1"/>
      <c r="E103" s="1"/>
      <c r="F103" s="5">
        <f>4000*D103+5600*E103</f>
        <v>0</v>
      </c>
      <c r="G103" s="5">
        <f>F103*C103</f>
        <v>0</v>
      </c>
    </row>
    <row r="104" spans="1:7" x14ac:dyDescent="0.45">
      <c r="A104" s="1"/>
      <c r="B104" s="1" t="s">
        <v>25</v>
      </c>
      <c r="C104" s="1">
        <v>7.0000000000000007E-2</v>
      </c>
      <c r="D104" s="1"/>
      <c r="E104" s="1"/>
      <c r="F104" s="5"/>
      <c r="G104" s="5">
        <f>(G97+G101)*C104</f>
        <v>12348.000000000002</v>
      </c>
    </row>
    <row r="105" spans="1:7" x14ac:dyDescent="0.45">
      <c r="A105" s="2"/>
      <c r="B105" s="7" t="s">
        <v>97</v>
      </c>
      <c r="C105" s="1">
        <f>SUM(C97:C101)</f>
        <v>5</v>
      </c>
      <c r="D105" s="3"/>
      <c r="E105" s="1" t="s">
        <v>8</v>
      </c>
      <c r="F105" s="5"/>
      <c r="G105" s="5">
        <f>G97+G101+G104</f>
        <v>188748</v>
      </c>
    </row>
    <row r="106" spans="1:7" x14ac:dyDescent="0.45">
      <c r="D106" s="4"/>
      <c r="E106" s="1" t="s">
        <v>9</v>
      </c>
      <c r="F106" s="5"/>
      <c r="G106" s="5">
        <f>G105*0.1</f>
        <v>18874.8</v>
      </c>
    </row>
    <row r="107" spans="1:7" x14ac:dyDescent="0.45">
      <c r="D107" s="4"/>
      <c r="E107" s="1" t="s">
        <v>10</v>
      </c>
      <c r="F107" s="5"/>
      <c r="G107" s="5">
        <f>G105+G106</f>
        <v>207622.8</v>
      </c>
    </row>
    <row r="108" spans="1:7" x14ac:dyDescent="0.45">
      <c r="A108" s="6"/>
    </row>
    <row r="109" spans="1:7" x14ac:dyDescent="0.45">
      <c r="A109" s="1" t="s">
        <v>4</v>
      </c>
      <c r="B109" s="1" t="s">
        <v>0</v>
      </c>
      <c r="C109" s="1" t="s">
        <v>1</v>
      </c>
      <c r="D109" s="1" t="s">
        <v>6</v>
      </c>
      <c r="E109" s="1" t="s">
        <v>7</v>
      </c>
      <c r="F109" s="5"/>
      <c r="G109" s="1" t="s">
        <v>3</v>
      </c>
    </row>
    <row r="110" spans="1:7" x14ac:dyDescent="0.45">
      <c r="A110" s="1" t="s">
        <v>32</v>
      </c>
      <c r="B110" s="1" t="s">
        <v>28</v>
      </c>
      <c r="C110" s="1">
        <v>2</v>
      </c>
      <c r="D110" s="1">
        <v>8</v>
      </c>
      <c r="E110" s="1"/>
      <c r="F110" s="5">
        <f>L33*D110+L34*E110</f>
        <v>28000</v>
      </c>
      <c r="G110" s="5">
        <f>(L33*C110*D110)+(L34*C110*E110)</f>
        <v>56000</v>
      </c>
    </row>
    <row r="111" spans="1:7" x14ac:dyDescent="0.45">
      <c r="A111" s="1"/>
      <c r="B111" s="1" t="s">
        <v>29</v>
      </c>
      <c r="C111" s="1">
        <v>32</v>
      </c>
      <c r="D111" s="1">
        <v>7</v>
      </c>
      <c r="E111" s="1"/>
      <c r="F111" s="5">
        <f>L33*D111+L34*E111</f>
        <v>24500</v>
      </c>
      <c r="G111" s="5">
        <f>(L33*C111*D111)+(L34*C111*E111)</f>
        <v>784000</v>
      </c>
    </row>
    <row r="112" spans="1:7" x14ac:dyDescent="0.45">
      <c r="A112" s="1"/>
      <c r="B112" s="1"/>
      <c r="C112" s="1"/>
      <c r="D112" s="1"/>
      <c r="E112" s="1"/>
      <c r="F112" s="5">
        <f>4000*D112+5600*E112</f>
        <v>0</v>
      </c>
      <c r="G112" s="5">
        <f>F112*C112</f>
        <v>0</v>
      </c>
    </row>
    <row r="113" spans="1:7" x14ac:dyDescent="0.45">
      <c r="A113" s="1"/>
      <c r="B113" s="1"/>
      <c r="C113" s="1"/>
      <c r="D113" s="1"/>
      <c r="E113" s="1"/>
      <c r="F113" s="5">
        <f>3500*D113+4900*E113</f>
        <v>0</v>
      </c>
      <c r="G113" s="5">
        <f>F113*C113</f>
        <v>0</v>
      </c>
    </row>
    <row r="114" spans="1:7" x14ac:dyDescent="0.45">
      <c r="A114" s="1"/>
      <c r="B114" s="1" t="s">
        <v>30</v>
      </c>
      <c r="C114" s="1">
        <v>1</v>
      </c>
      <c r="D114" s="1">
        <v>8</v>
      </c>
      <c r="E114" s="1"/>
      <c r="F114" s="5">
        <f>L35*D114+L36*E114</f>
        <v>32000</v>
      </c>
      <c r="G114" s="5">
        <f>4000*D114+5600*E114</f>
        <v>32000</v>
      </c>
    </row>
    <row r="115" spans="1:7" x14ac:dyDescent="0.45">
      <c r="A115" s="1"/>
      <c r="B115" s="1" t="s">
        <v>31</v>
      </c>
      <c r="C115" s="1">
        <v>2</v>
      </c>
      <c r="D115" s="1">
        <v>7</v>
      </c>
      <c r="E115" s="1"/>
      <c r="F115" s="5">
        <f>4000*D115+5600*E115</f>
        <v>28000</v>
      </c>
      <c r="G115" s="5">
        <f>F115*C115</f>
        <v>56000</v>
      </c>
    </row>
    <row r="116" spans="1:7" x14ac:dyDescent="0.45">
      <c r="A116" s="1"/>
      <c r="B116" s="1"/>
      <c r="C116" s="1"/>
      <c r="D116" s="1"/>
      <c r="E116" s="1"/>
      <c r="F116" s="5">
        <f>3500*D116+4900*E116</f>
        <v>0</v>
      </c>
      <c r="G116" s="5">
        <f>F116*C116</f>
        <v>0</v>
      </c>
    </row>
    <row r="117" spans="1:7" x14ac:dyDescent="0.45">
      <c r="A117" s="1"/>
      <c r="B117" s="1" t="s">
        <v>25</v>
      </c>
      <c r="C117" s="1">
        <v>0.03</v>
      </c>
      <c r="D117" s="1"/>
      <c r="E117" s="1"/>
      <c r="F117" s="5"/>
      <c r="G117" s="5">
        <f>(G110+G111+G112+G113+G114+G115)*C117</f>
        <v>27840</v>
      </c>
    </row>
    <row r="118" spans="1:7" x14ac:dyDescent="0.45">
      <c r="A118" s="2"/>
      <c r="B118" s="7" t="s">
        <v>97</v>
      </c>
      <c r="C118" s="1">
        <f>SUM(C110:C115)</f>
        <v>37</v>
      </c>
      <c r="D118" s="3"/>
      <c r="E118" s="1" t="s">
        <v>8</v>
      </c>
      <c r="F118" s="5"/>
      <c r="G118" s="5">
        <f>G110+G111+G112+G113+G114+G115+G116+G117</f>
        <v>955840</v>
      </c>
    </row>
    <row r="119" spans="1:7" x14ac:dyDescent="0.45">
      <c r="D119" s="4"/>
      <c r="E119" s="1" t="s">
        <v>9</v>
      </c>
      <c r="F119" s="5"/>
      <c r="G119" s="5">
        <f>G118*0.1</f>
        <v>95584</v>
      </c>
    </row>
    <row r="120" spans="1:7" x14ac:dyDescent="0.45">
      <c r="D120" s="4"/>
      <c r="E120" s="1" t="s">
        <v>10</v>
      </c>
      <c r="F120" s="5"/>
      <c r="G120" s="5">
        <f>G118+G119</f>
        <v>1051424</v>
      </c>
    </row>
    <row r="121" spans="1:7" x14ac:dyDescent="0.45">
      <c r="A121" s="6"/>
    </row>
    <row r="122" spans="1:7" x14ac:dyDescent="0.45">
      <c r="A122" s="1" t="s">
        <v>4</v>
      </c>
      <c r="B122" s="1" t="s">
        <v>0</v>
      </c>
      <c r="C122" s="1" t="s">
        <v>1</v>
      </c>
      <c r="D122" s="1" t="s">
        <v>6</v>
      </c>
      <c r="E122" s="1" t="s">
        <v>7</v>
      </c>
      <c r="F122" s="5"/>
      <c r="G122" s="1" t="s">
        <v>3</v>
      </c>
    </row>
    <row r="123" spans="1:7" x14ac:dyDescent="0.45">
      <c r="A123" s="1" t="s">
        <v>35</v>
      </c>
      <c r="B123" s="1" t="s">
        <v>33</v>
      </c>
      <c r="C123" s="1">
        <v>16</v>
      </c>
      <c r="D123" s="1">
        <v>8</v>
      </c>
      <c r="E123" s="1"/>
      <c r="F123" s="5">
        <f>3500*D123+4900*E123</f>
        <v>28000</v>
      </c>
      <c r="G123" s="5">
        <f>F123*C123</f>
        <v>448000</v>
      </c>
    </row>
    <row r="124" spans="1:7" x14ac:dyDescent="0.45">
      <c r="A124" s="1"/>
      <c r="B124" s="1"/>
      <c r="C124" s="1"/>
      <c r="D124" s="1"/>
      <c r="E124" s="1"/>
      <c r="F124" s="5">
        <f>4000*D124+5600*E124</f>
        <v>0</v>
      </c>
      <c r="G124" s="5">
        <f>F124*C124</f>
        <v>0</v>
      </c>
    </row>
    <row r="125" spans="1:7" x14ac:dyDescent="0.45">
      <c r="A125" s="1"/>
      <c r="B125" s="1"/>
      <c r="C125" s="1"/>
      <c r="D125" s="1"/>
      <c r="E125" s="1"/>
      <c r="F125" s="5">
        <f>4000*D125+5600*E125</f>
        <v>0</v>
      </c>
      <c r="G125" s="5">
        <f>F125*C125</f>
        <v>0</v>
      </c>
    </row>
    <row r="126" spans="1:7" x14ac:dyDescent="0.45">
      <c r="A126" s="1"/>
      <c r="B126" s="1"/>
      <c r="C126" s="1"/>
      <c r="D126" s="1"/>
      <c r="E126" s="1"/>
      <c r="F126" s="5">
        <f>4000*D126+5600*E126</f>
        <v>0</v>
      </c>
      <c r="G126" s="5">
        <f>F126*C126</f>
        <v>0</v>
      </c>
    </row>
    <row r="127" spans="1:7" x14ac:dyDescent="0.45">
      <c r="A127" s="1"/>
      <c r="B127" s="1" t="s">
        <v>34</v>
      </c>
      <c r="C127" s="1">
        <v>1</v>
      </c>
      <c r="D127" s="1">
        <v>8</v>
      </c>
      <c r="E127" s="1"/>
      <c r="F127" s="5">
        <f>4000*D127+5600*E127</f>
        <v>32000</v>
      </c>
      <c r="G127" s="5">
        <f>F127*C127</f>
        <v>32000</v>
      </c>
    </row>
    <row r="128" spans="1:7" x14ac:dyDescent="0.45">
      <c r="A128" s="1"/>
      <c r="B128" s="1"/>
      <c r="C128" s="1"/>
      <c r="D128" s="1"/>
      <c r="E128" s="1"/>
      <c r="F128" s="5">
        <f>4000*D128+5600*E128</f>
        <v>0</v>
      </c>
      <c r="G128" s="5">
        <f>F128*C128</f>
        <v>0</v>
      </c>
    </row>
    <row r="129" spans="1:7" x14ac:dyDescent="0.45">
      <c r="A129" s="1"/>
      <c r="B129" s="1"/>
      <c r="C129" s="1"/>
      <c r="D129" s="1"/>
      <c r="E129" s="1"/>
      <c r="F129" s="5">
        <f>4000*D129+5600*E129</f>
        <v>0</v>
      </c>
      <c r="G129" s="5">
        <f>F129*C129</f>
        <v>0</v>
      </c>
    </row>
    <row r="130" spans="1:7" x14ac:dyDescent="0.45">
      <c r="A130" s="1"/>
      <c r="B130" s="1" t="s">
        <v>25</v>
      </c>
      <c r="C130" s="1">
        <v>0.05</v>
      </c>
      <c r="D130" s="1"/>
      <c r="E130" s="1"/>
      <c r="F130" s="5"/>
      <c r="G130" s="5">
        <f>(G123+G127)*C130</f>
        <v>24000</v>
      </c>
    </row>
    <row r="131" spans="1:7" x14ac:dyDescent="0.45">
      <c r="A131" s="2"/>
      <c r="B131" s="7" t="s">
        <v>97</v>
      </c>
      <c r="C131" s="1">
        <f>SUM(C123:C127)</f>
        <v>17</v>
      </c>
      <c r="D131" s="3"/>
      <c r="E131" s="1" t="s">
        <v>8</v>
      </c>
      <c r="F131" s="5"/>
      <c r="G131" s="5">
        <f>G123+G127+G130</f>
        <v>504000</v>
      </c>
    </row>
    <row r="132" spans="1:7" x14ac:dyDescent="0.45">
      <c r="D132" s="4"/>
      <c r="E132" s="1" t="s">
        <v>9</v>
      </c>
      <c r="F132" s="5"/>
      <c r="G132" s="5">
        <f>G131*0.1</f>
        <v>50400</v>
      </c>
    </row>
    <row r="133" spans="1:7" x14ac:dyDescent="0.45">
      <c r="D133" s="4"/>
      <c r="E133" s="1" t="s">
        <v>10</v>
      </c>
      <c r="F133" s="5"/>
      <c r="G133" s="5">
        <f>G131+G132</f>
        <v>554400</v>
      </c>
    </row>
    <row r="134" spans="1:7" x14ac:dyDescent="0.45">
      <c r="A134" s="6"/>
    </row>
    <row r="135" spans="1:7" x14ac:dyDescent="0.45">
      <c r="A135" s="1" t="s">
        <v>4</v>
      </c>
      <c r="B135" s="1" t="s">
        <v>0</v>
      </c>
      <c r="C135" s="1" t="s">
        <v>1</v>
      </c>
      <c r="D135" s="1" t="s">
        <v>6</v>
      </c>
      <c r="E135" s="1" t="s">
        <v>7</v>
      </c>
      <c r="F135" s="5"/>
      <c r="G135" s="1" t="s">
        <v>3</v>
      </c>
    </row>
    <row r="136" spans="1:7" x14ac:dyDescent="0.45">
      <c r="A136" s="1" t="s">
        <v>41</v>
      </c>
      <c r="B136" s="1" t="s">
        <v>42</v>
      </c>
      <c r="C136" s="1">
        <v>17</v>
      </c>
      <c r="D136" s="1">
        <v>7</v>
      </c>
      <c r="E136" s="1"/>
      <c r="F136" s="5">
        <f>3500*D136+4900*E136</f>
        <v>24500</v>
      </c>
      <c r="G136" s="5">
        <f>F136*C136</f>
        <v>416500</v>
      </c>
    </row>
    <row r="137" spans="1:7" x14ac:dyDescent="0.45">
      <c r="A137" s="1"/>
      <c r="B137" s="1" t="s">
        <v>12</v>
      </c>
      <c r="C137" s="1">
        <v>6</v>
      </c>
      <c r="D137" s="1">
        <v>7</v>
      </c>
      <c r="E137" s="1">
        <v>1</v>
      </c>
      <c r="F137" s="5">
        <f>3500*D137+4900*E137</f>
        <v>29400</v>
      </c>
      <c r="G137" s="5">
        <f>F137*C137</f>
        <v>176400</v>
      </c>
    </row>
    <row r="138" spans="1:7" x14ac:dyDescent="0.45">
      <c r="A138" s="1"/>
      <c r="B138" s="1" t="s">
        <v>43</v>
      </c>
      <c r="C138" s="1">
        <v>12</v>
      </c>
      <c r="D138" s="1">
        <v>7</v>
      </c>
      <c r="E138" s="1">
        <v>0.5</v>
      </c>
      <c r="F138" s="5">
        <f>3500*D138+4900*E138</f>
        <v>26950</v>
      </c>
      <c r="G138" s="5">
        <f>F138*C138</f>
        <v>323400</v>
      </c>
    </row>
    <row r="139" spans="1:7" x14ac:dyDescent="0.45">
      <c r="A139" s="1"/>
      <c r="B139" s="1"/>
      <c r="C139" s="1"/>
      <c r="D139" s="1"/>
      <c r="E139" s="1"/>
      <c r="F139" s="5">
        <f>4000*D139+5600*E139</f>
        <v>0</v>
      </c>
      <c r="G139" s="5">
        <f>F139*C139</f>
        <v>0</v>
      </c>
    </row>
    <row r="140" spans="1:7" x14ac:dyDescent="0.45">
      <c r="A140" s="1"/>
      <c r="B140" s="1" t="s">
        <v>31</v>
      </c>
      <c r="C140" s="1">
        <v>3</v>
      </c>
      <c r="D140" s="1">
        <v>7</v>
      </c>
      <c r="E140" s="1"/>
      <c r="F140" s="5">
        <f>4000*D140+5600*E140</f>
        <v>28000</v>
      </c>
      <c r="G140" s="5">
        <f>F140*C140</f>
        <v>84000</v>
      </c>
    </row>
    <row r="141" spans="1:7" x14ac:dyDescent="0.45">
      <c r="A141" s="1"/>
      <c r="B141" s="1" t="s">
        <v>16</v>
      </c>
      <c r="C141" s="1">
        <v>2</v>
      </c>
      <c r="D141" s="1">
        <v>7</v>
      </c>
      <c r="E141" s="1">
        <v>1</v>
      </c>
      <c r="F141" s="5">
        <f>4000*D141+5600*E141</f>
        <v>33600</v>
      </c>
      <c r="G141" s="5">
        <f>F141*C141</f>
        <v>67200</v>
      </c>
    </row>
    <row r="142" spans="1:7" x14ac:dyDescent="0.45">
      <c r="A142" s="1"/>
      <c r="B142" s="1"/>
      <c r="C142" s="1"/>
      <c r="D142" s="1"/>
      <c r="E142" s="1"/>
      <c r="F142" s="5">
        <f>4000*D142+5600*E142</f>
        <v>0</v>
      </c>
      <c r="G142" s="5">
        <f>F142*C142</f>
        <v>0</v>
      </c>
    </row>
    <row r="143" spans="1:7" x14ac:dyDescent="0.45">
      <c r="A143" s="1"/>
      <c r="B143" s="1" t="s">
        <v>25</v>
      </c>
      <c r="C143" s="1">
        <v>7.0000000000000007E-2</v>
      </c>
      <c r="D143" s="1"/>
      <c r="E143" s="1"/>
      <c r="F143" s="5"/>
      <c r="G143" s="5">
        <f>(G136+G137+G138+G140+G141)*C143</f>
        <v>74725</v>
      </c>
    </row>
    <row r="144" spans="1:7" x14ac:dyDescent="0.45">
      <c r="A144" s="2"/>
      <c r="B144" s="7" t="s">
        <v>97</v>
      </c>
      <c r="C144" s="1">
        <f>SUM(C136:C141)</f>
        <v>40</v>
      </c>
      <c r="D144" s="3"/>
      <c r="E144" s="1" t="s">
        <v>8</v>
      </c>
      <c r="F144" s="5"/>
      <c r="G144" s="5">
        <f>G136+G137+G138+G140+G141+G143</f>
        <v>1142225</v>
      </c>
    </row>
    <row r="145" spans="1:7" x14ac:dyDescent="0.45">
      <c r="D145" s="4"/>
      <c r="E145" s="1" t="s">
        <v>9</v>
      </c>
      <c r="F145" s="5"/>
      <c r="G145" s="5">
        <f>G144*0.1</f>
        <v>114222.5</v>
      </c>
    </row>
    <row r="146" spans="1:7" x14ac:dyDescent="0.45">
      <c r="D146" s="4"/>
      <c r="E146" s="1" t="s">
        <v>10</v>
      </c>
      <c r="F146" s="5"/>
      <c r="G146" s="5">
        <f>G144+G145</f>
        <v>1256447.5</v>
      </c>
    </row>
    <row r="147" spans="1:7" x14ac:dyDescent="0.45">
      <c r="A147" s="6"/>
    </row>
    <row r="148" spans="1:7" x14ac:dyDescent="0.45">
      <c r="A148" s="1" t="s">
        <v>4</v>
      </c>
      <c r="B148" s="1" t="s">
        <v>0</v>
      </c>
      <c r="C148" s="1" t="s">
        <v>1</v>
      </c>
      <c r="D148" s="1" t="s">
        <v>6</v>
      </c>
      <c r="E148" s="1" t="s">
        <v>7</v>
      </c>
      <c r="F148" s="5"/>
      <c r="G148" s="1" t="s">
        <v>3</v>
      </c>
    </row>
    <row r="149" spans="1:7" x14ac:dyDescent="0.45">
      <c r="A149" s="1" t="s">
        <v>46</v>
      </c>
      <c r="B149" s="1" t="s">
        <v>12</v>
      </c>
      <c r="C149" s="1">
        <v>10</v>
      </c>
      <c r="D149" s="1">
        <v>7</v>
      </c>
      <c r="E149" s="1">
        <v>1</v>
      </c>
      <c r="F149" s="5">
        <f>3500*D149+4900*E149</f>
        <v>29400</v>
      </c>
      <c r="G149" s="5">
        <f>F149*C149</f>
        <v>294000</v>
      </c>
    </row>
    <row r="150" spans="1:7" x14ac:dyDescent="0.45">
      <c r="A150" s="1"/>
      <c r="B150" s="1"/>
      <c r="C150" s="1"/>
      <c r="D150" s="1"/>
      <c r="E150" s="1"/>
      <c r="F150" s="5">
        <f>4000*D150+5600*E150</f>
        <v>0</v>
      </c>
      <c r="G150" s="5">
        <f>F150*C150</f>
        <v>0</v>
      </c>
    </row>
    <row r="151" spans="1:7" x14ac:dyDescent="0.45">
      <c r="A151" s="1"/>
      <c r="B151" s="1"/>
      <c r="C151" s="1"/>
      <c r="D151" s="1"/>
      <c r="E151" s="1"/>
      <c r="F151" s="5">
        <f>4000*D151+5600*E151</f>
        <v>0</v>
      </c>
      <c r="G151" s="5">
        <f>F151*C151</f>
        <v>0</v>
      </c>
    </row>
    <row r="152" spans="1:7" x14ac:dyDescent="0.45">
      <c r="A152" s="1"/>
      <c r="B152" s="1"/>
      <c r="C152" s="1"/>
      <c r="D152" s="1"/>
      <c r="E152" s="1"/>
      <c r="F152" s="5">
        <f>4000*D152+5600*E152</f>
        <v>0</v>
      </c>
      <c r="G152" s="5">
        <f>F152*C152</f>
        <v>0</v>
      </c>
    </row>
    <row r="153" spans="1:7" x14ac:dyDescent="0.45">
      <c r="A153" s="1"/>
      <c r="B153" s="1" t="s">
        <v>16</v>
      </c>
      <c r="C153" s="1">
        <v>3</v>
      </c>
      <c r="D153" s="1">
        <v>7</v>
      </c>
      <c r="E153" s="1">
        <v>1</v>
      </c>
      <c r="F153" s="5">
        <f>4000*D153+5600*E153</f>
        <v>33600</v>
      </c>
      <c r="G153" s="5">
        <f>F153*C153</f>
        <v>100800</v>
      </c>
    </row>
    <row r="154" spans="1:7" x14ac:dyDescent="0.45">
      <c r="A154" s="1"/>
      <c r="B154" s="1"/>
      <c r="C154" s="1"/>
      <c r="D154" s="1"/>
      <c r="E154" s="1"/>
      <c r="F154" s="5">
        <f>4000*D154+5600*E154</f>
        <v>0</v>
      </c>
      <c r="G154" s="5">
        <f>F154*C154</f>
        <v>0</v>
      </c>
    </row>
    <row r="155" spans="1:7" x14ac:dyDescent="0.45">
      <c r="A155" s="1"/>
      <c r="B155" s="1"/>
      <c r="C155" s="1"/>
      <c r="D155" s="1"/>
      <c r="E155" s="1"/>
      <c r="F155" s="5">
        <f>4000*D155+5600*E155</f>
        <v>0</v>
      </c>
      <c r="G155" s="5">
        <f>F155*C155</f>
        <v>0</v>
      </c>
    </row>
    <row r="156" spans="1:7" x14ac:dyDescent="0.45">
      <c r="A156" s="1"/>
      <c r="B156" s="1" t="s">
        <v>25</v>
      </c>
      <c r="C156" s="1">
        <v>0.03</v>
      </c>
      <c r="D156" s="1"/>
      <c r="E156" s="1"/>
      <c r="F156" s="5"/>
      <c r="G156" s="5">
        <f>(G149+G153)*C156</f>
        <v>11844</v>
      </c>
    </row>
    <row r="157" spans="1:7" x14ac:dyDescent="0.45">
      <c r="A157" s="2"/>
      <c r="B157" s="7" t="s">
        <v>97</v>
      </c>
      <c r="C157" s="1">
        <f>SUM(C149:C154)</f>
        <v>13</v>
      </c>
      <c r="D157" s="3"/>
      <c r="E157" s="1" t="s">
        <v>8</v>
      </c>
      <c r="F157" s="5"/>
      <c r="G157" s="5">
        <f>G149+G153+G156</f>
        <v>406644</v>
      </c>
    </row>
    <row r="158" spans="1:7" x14ac:dyDescent="0.45">
      <c r="D158" s="4"/>
      <c r="E158" s="1" t="s">
        <v>9</v>
      </c>
      <c r="F158" s="5"/>
      <c r="G158" s="5">
        <f>G157*0.1</f>
        <v>40664.400000000001</v>
      </c>
    </row>
    <row r="159" spans="1:7" x14ac:dyDescent="0.45">
      <c r="D159" s="4"/>
      <c r="E159" s="1" t="s">
        <v>10</v>
      </c>
      <c r="F159" s="5"/>
      <c r="G159" s="5">
        <f>G157+G158</f>
        <v>447308.4</v>
      </c>
    </row>
    <row r="160" spans="1:7" x14ac:dyDescent="0.45">
      <c r="A160" s="6"/>
    </row>
    <row r="161" spans="1:7" x14ac:dyDescent="0.45">
      <c r="A161" s="1" t="s">
        <v>4</v>
      </c>
      <c r="B161" s="1" t="s">
        <v>0</v>
      </c>
      <c r="C161" s="1" t="s">
        <v>1</v>
      </c>
      <c r="D161" s="1" t="s">
        <v>6</v>
      </c>
      <c r="E161" s="1" t="s">
        <v>7</v>
      </c>
      <c r="F161" s="5"/>
      <c r="G161" s="1" t="s">
        <v>3</v>
      </c>
    </row>
    <row r="162" spans="1:7" x14ac:dyDescent="0.45">
      <c r="A162" s="1" t="s">
        <v>44</v>
      </c>
      <c r="B162" s="1" t="s">
        <v>45</v>
      </c>
      <c r="C162" s="1">
        <v>22</v>
      </c>
      <c r="D162" s="1">
        <v>7</v>
      </c>
      <c r="E162" s="1"/>
      <c r="F162" s="5">
        <f>3500*D162+4900*E162</f>
        <v>24500</v>
      </c>
      <c r="G162" s="5">
        <f>F162*C162</f>
        <v>539000</v>
      </c>
    </row>
    <row r="163" spans="1:7" x14ac:dyDescent="0.45">
      <c r="A163" s="1"/>
      <c r="B163" s="1"/>
      <c r="C163" s="1"/>
      <c r="D163" s="1"/>
      <c r="E163" s="1"/>
      <c r="F163" s="5">
        <f>4000*D163+5600*E163</f>
        <v>0</v>
      </c>
      <c r="G163" s="5">
        <f>F163*C163</f>
        <v>0</v>
      </c>
    </row>
    <row r="164" spans="1:7" x14ac:dyDescent="0.45">
      <c r="A164" s="1"/>
      <c r="B164" s="1"/>
      <c r="C164" s="1"/>
      <c r="D164" s="1"/>
      <c r="E164" s="1"/>
      <c r="F164" s="5">
        <f>4000*D164+5600*E164</f>
        <v>0</v>
      </c>
      <c r="G164" s="5">
        <f>F164*C164</f>
        <v>0</v>
      </c>
    </row>
    <row r="165" spans="1:7" x14ac:dyDescent="0.45">
      <c r="A165" s="1"/>
      <c r="B165" s="1"/>
      <c r="C165" s="1"/>
      <c r="D165" s="1"/>
      <c r="E165" s="1"/>
      <c r="F165" s="5">
        <f>4000*D165+5600*E165</f>
        <v>0</v>
      </c>
      <c r="G165" s="5">
        <f>F165*C165</f>
        <v>0</v>
      </c>
    </row>
    <row r="166" spans="1:7" x14ac:dyDescent="0.45">
      <c r="A166" s="1"/>
      <c r="B166" s="1" t="s">
        <v>31</v>
      </c>
      <c r="C166" s="1">
        <v>3</v>
      </c>
      <c r="D166" s="1">
        <v>7</v>
      </c>
      <c r="E166" s="1"/>
      <c r="F166" s="5">
        <f>4000*D166+5600*E166</f>
        <v>28000</v>
      </c>
      <c r="G166" s="5">
        <f>F166*C166</f>
        <v>84000</v>
      </c>
    </row>
    <row r="167" spans="1:7" x14ac:dyDescent="0.45">
      <c r="A167" s="1"/>
      <c r="B167" s="1"/>
      <c r="C167" s="1"/>
      <c r="D167" s="1"/>
      <c r="E167" s="1"/>
      <c r="F167" s="5">
        <f>4000*D167+5600*E167</f>
        <v>0</v>
      </c>
      <c r="G167" s="5">
        <f>F167*C167</f>
        <v>0</v>
      </c>
    </row>
    <row r="168" spans="1:7" x14ac:dyDescent="0.45">
      <c r="A168" s="1"/>
      <c r="B168" s="1"/>
      <c r="C168" s="1"/>
      <c r="D168" s="1"/>
      <c r="E168" s="1"/>
      <c r="F168" s="5">
        <f>4000*D168+5600*E168</f>
        <v>0</v>
      </c>
      <c r="G168" s="5">
        <f>F168*C168</f>
        <v>0</v>
      </c>
    </row>
    <row r="169" spans="1:7" x14ac:dyDescent="0.45">
      <c r="A169" s="1"/>
      <c r="B169" s="1" t="s">
        <v>25</v>
      </c>
      <c r="C169" s="1">
        <v>0.05</v>
      </c>
      <c r="D169" s="1"/>
      <c r="E169" s="1"/>
      <c r="F169" s="5"/>
      <c r="G169" s="5">
        <f>(G162+G166)*C169</f>
        <v>31150</v>
      </c>
    </row>
    <row r="170" spans="1:7" x14ac:dyDescent="0.45">
      <c r="A170" s="2"/>
      <c r="B170" s="7" t="s">
        <v>97</v>
      </c>
      <c r="C170" s="1">
        <f>SUM(C159:C166)</f>
        <v>25</v>
      </c>
      <c r="D170" s="3"/>
      <c r="E170" s="1" t="s">
        <v>8</v>
      </c>
      <c r="F170" s="5"/>
      <c r="G170" s="5">
        <f>G162+G166+G169</f>
        <v>654150</v>
      </c>
    </row>
    <row r="171" spans="1:7" x14ac:dyDescent="0.45">
      <c r="D171" s="4"/>
      <c r="E171" s="1" t="s">
        <v>9</v>
      </c>
      <c r="F171" s="5"/>
      <c r="G171" s="5">
        <f>G170*0.1</f>
        <v>65415</v>
      </c>
    </row>
    <row r="172" spans="1:7" x14ac:dyDescent="0.45">
      <c r="D172" s="4"/>
      <c r="E172" s="1" t="s">
        <v>10</v>
      </c>
      <c r="F172" s="5"/>
      <c r="G172" s="5">
        <f>G170+G171</f>
        <v>719565</v>
      </c>
    </row>
    <row r="173" spans="1:7" x14ac:dyDescent="0.45">
      <c r="A173" s="6"/>
    </row>
    <row r="174" spans="1:7" x14ac:dyDescent="0.45">
      <c r="A174" s="1" t="s">
        <v>4</v>
      </c>
      <c r="B174" s="1" t="s">
        <v>0</v>
      </c>
      <c r="C174" s="1" t="s">
        <v>1</v>
      </c>
      <c r="D174" s="1" t="s">
        <v>6</v>
      </c>
      <c r="E174" s="1" t="s">
        <v>7</v>
      </c>
      <c r="F174" s="5"/>
      <c r="G174" s="1" t="s">
        <v>3</v>
      </c>
    </row>
    <row r="175" spans="1:7" x14ac:dyDescent="0.45">
      <c r="A175" s="1" t="s">
        <v>47</v>
      </c>
      <c r="B175" s="1" t="s">
        <v>12</v>
      </c>
      <c r="C175" s="1">
        <v>22</v>
      </c>
      <c r="D175" s="1">
        <v>7</v>
      </c>
      <c r="E175" s="1">
        <v>1</v>
      </c>
      <c r="F175" s="5">
        <f>3500*D175+4900*E175</f>
        <v>29400</v>
      </c>
      <c r="G175" s="5">
        <f>F175*C175</f>
        <v>646800</v>
      </c>
    </row>
    <row r="176" spans="1:7" x14ac:dyDescent="0.45">
      <c r="A176" s="1"/>
      <c r="B176" s="1" t="s">
        <v>48</v>
      </c>
      <c r="C176" s="1">
        <v>1</v>
      </c>
      <c r="D176" s="1">
        <v>5</v>
      </c>
      <c r="E176" s="1">
        <v>1</v>
      </c>
      <c r="F176" s="5">
        <f>3500*D176+4900*E176</f>
        <v>22400</v>
      </c>
      <c r="G176" s="5">
        <f>F176*C176</f>
        <v>22400</v>
      </c>
    </row>
    <row r="177" spans="1:7" x14ac:dyDescent="0.45">
      <c r="A177" s="1"/>
      <c r="B177" s="1"/>
      <c r="C177" s="1"/>
      <c r="D177" s="1"/>
      <c r="E177" s="1"/>
      <c r="F177" s="5">
        <f>3500*D177+4900*E177</f>
        <v>0</v>
      </c>
      <c r="G177" s="5">
        <f>F177*C177</f>
        <v>0</v>
      </c>
    </row>
    <row r="178" spans="1:7" x14ac:dyDescent="0.45">
      <c r="A178" s="1"/>
      <c r="B178" s="1"/>
      <c r="C178" s="1"/>
      <c r="D178" s="1"/>
      <c r="E178" s="1"/>
      <c r="F178" s="5">
        <f>4000*D178+5600*E178</f>
        <v>0</v>
      </c>
      <c r="G178" s="5">
        <f>F178*C178</f>
        <v>0</v>
      </c>
    </row>
    <row r="179" spans="1:7" x14ac:dyDescent="0.45">
      <c r="A179" s="1"/>
      <c r="B179" s="1" t="s">
        <v>16</v>
      </c>
      <c r="C179" s="1">
        <v>2</v>
      </c>
      <c r="D179" s="1">
        <v>7</v>
      </c>
      <c r="E179" s="1">
        <v>1</v>
      </c>
      <c r="F179" s="5">
        <f>4000*D179+5600*E179</f>
        <v>33600</v>
      </c>
      <c r="G179" s="5">
        <f>F179*C179</f>
        <v>67200</v>
      </c>
    </row>
    <row r="180" spans="1:7" x14ac:dyDescent="0.45">
      <c r="A180" s="1"/>
      <c r="B180" s="1" t="s">
        <v>49</v>
      </c>
      <c r="C180" s="1">
        <v>1</v>
      </c>
      <c r="D180" s="1">
        <v>5</v>
      </c>
      <c r="E180" s="1">
        <v>1</v>
      </c>
      <c r="F180" s="5">
        <f>4000*D180+5600*E180</f>
        <v>25600</v>
      </c>
      <c r="G180" s="5">
        <f>F180*C180</f>
        <v>25600</v>
      </c>
    </row>
    <row r="181" spans="1:7" x14ac:dyDescent="0.45">
      <c r="A181" s="1"/>
      <c r="B181" s="1"/>
      <c r="C181" s="1"/>
      <c r="D181" s="1"/>
      <c r="E181" s="1"/>
      <c r="F181" s="5">
        <f>3500*D181+4900*E181</f>
        <v>0</v>
      </c>
      <c r="G181" s="5">
        <f>F181*C181</f>
        <v>0</v>
      </c>
    </row>
    <row r="182" spans="1:7" x14ac:dyDescent="0.45">
      <c r="A182" s="1"/>
      <c r="B182" s="1" t="s">
        <v>25</v>
      </c>
      <c r="C182" s="1">
        <v>0.03</v>
      </c>
      <c r="D182" s="1"/>
      <c r="E182" s="1"/>
      <c r="F182" s="5"/>
      <c r="G182" s="5">
        <f>(G175+G176+G179+G180)*C182</f>
        <v>22860</v>
      </c>
    </row>
    <row r="183" spans="1:7" x14ac:dyDescent="0.45">
      <c r="A183" s="2"/>
      <c r="B183" s="7" t="s">
        <v>97</v>
      </c>
      <c r="C183" s="1">
        <f>SUM(C175:C181)</f>
        <v>26</v>
      </c>
      <c r="D183" s="3"/>
      <c r="E183" s="1" t="s">
        <v>8</v>
      </c>
      <c r="F183" s="5"/>
      <c r="G183" s="5">
        <f>G175+G176+G179+G180+G182</f>
        <v>784860</v>
      </c>
    </row>
    <row r="184" spans="1:7" x14ac:dyDescent="0.45">
      <c r="D184" s="4"/>
      <c r="E184" s="1" t="s">
        <v>9</v>
      </c>
      <c r="F184" s="5"/>
      <c r="G184" s="5">
        <f>G183*0.1</f>
        <v>78486</v>
      </c>
    </row>
    <row r="185" spans="1:7" x14ac:dyDescent="0.45">
      <c r="D185" s="4"/>
      <c r="E185" s="1" t="s">
        <v>10</v>
      </c>
      <c r="F185" s="5"/>
      <c r="G185" s="5">
        <f>G183+G184</f>
        <v>863346</v>
      </c>
    </row>
    <row r="187" spans="1:7" x14ac:dyDescent="0.45">
      <c r="A187" s="1" t="s">
        <v>4</v>
      </c>
      <c r="B187" s="1" t="s">
        <v>0</v>
      </c>
      <c r="C187" s="1" t="s">
        <v>1</v>
      </c>
      <c r="D187" s="1" t="s">
        <v>6</v>
      </c>
      <c r="E187" s="1" t="s">
        <v>7</v>
      </c>
      <c r="F187" s="5"/>
      <c r="G187" s="1" t="s">
        <v>3</v>
      </c>
    </row>
    <row r="188" spans="1:7" x14ac:dyDescent="0.45">
      <c r="A188" s="1" t="s">
        <v>50</v>
      </c>
      <c r="B188" s="1" t="s">
        <v>24</v>
      </c>
      <c r="C188" s="1">
        <v>9</v>
      </c>
      <c r="D188" s="1">
        <v>7</v>
      </c>
      <c r="E188" s="1">
        <v>1</v>
      </c>
      <c r="F188" s="5">
        <f>3500*D188+4900*E188</f>
        <v>29400</v>
      </c>
      <c r="G188" s="5">
        <f>F188*C188</f>
        <v>264600</v>
      </c>
    </row>
    <row r="189" spans="1:7" x14ac:dyDescent="0.45">
      <c r="A189" s="1"/>
      <c r="B189" s="1"/>
      <c r="C189" s="1"/>
      <c r="D189" s="1"/>
      <c r="E189" s="1"/>
      <c r="F189" s="5">
        <f>3500*D189+4900*E189</f>
        <v>0</v>
      </c>
      <c r="G189" s="5">
        <f>F189*C189</f>
        <v>0</v>
      </c>
    </row>
    <row r="190" spans="1:7" x14ac:dyDescent="0.45">
      <c r="A190" s="1"/>
      <c r="B190" s="1"/>
      <c r="C190" s="1"/>
      <c r="D190" s="1"/>
      <c r="E190" s="1"/>
      <c r="F190" s="5">
        <f>4000*D190+5600*E190</f>
        <v>0</v>
      </c>
      <c r="G190" s="5">
        <f>F190*C190</f>
        <v>0</v>
      </c>
    </row>
    <row r="191" spans="1:7" x14ac:dyDescent="0.45">
      <c r="A191" s="1"/>
      <c r="B191" s="1"/>
      <c r="C191" s="1"/>
      <c r="D191" s="1"/>
      <c r="E191" s="1"/>
      <c r="F191" s="5">
        <f>3500*D191+4900*E191</f>
        <v>0</v>
      </c>
      <c r="G191" s="5">
        <f>F191*C191</f>
        <v>0</v>
      </c>
    </row>
    <row r="192" spans="1:7" x14ac:dyDescent="0.45">
      <c r="A192" s="1"/>
      <c r="B192" s="1" t="s">
        <v>16</v>
      </c>
      <c r="C192" s="1">
        <v>1</v>
      </c>
      <c r="D192" s="1">
        <v>7</v>
      </c>
      <c r="E192" s="1">
        <v>1</v>
      </c>
      <c r="F192" s="5">
        <f>4000*D192+5600*E192</f>
        <v>33600</v>
      </c>
      <c r="G192" s="5">
        <f>F192*C192</f>
        <v>33600</v>
      </c>
    </row>
    <row r="193" spans="1:7" x14ac:dyDescent="0.45">
      <c r="A193" s="1"/>
      <c r="B193" s="1"/>
      <c r="C193" s="1"/>
      <c r="D193" s="1"/>
      <c r="E193" s="1"/>
      <c r="F193" s="5">
        <f>4000*D193+5600*E193</f>
        <v>0</v>
      </c>
      <c r="G193" s="5">
        <f>F193*C193</f>
        <v>0</v>
      </c>
    </row>
    <row r="194" spans="1:7" x14ac:dyDescent="0.45">
      <c r="A194" s="1"/>
      <c r="B194" s="1"/>
      <c r="C194" s="1"/>
      <c r="D194" s="1"/>
      <c r="E194" s="1"/>
      <c r="F194" s="5">
        <f>4000*D194+5600*E194</f>
        <v>0</v>
      </c>
      <c r="G194" s="5">
        <f>F194*C194</f>
        <v>0</v>
      </c>
    </row>
    <row r="195" spans="1:7" x14ac:dyDescent="0.45">
      <c r="A195" s="1"/>
      <c r="B195" s="1" t="s">
        <v>25</v>
      </c>
      <c r="C195" s="1">
        <v>0.03</v>
      </c>
      <c r="D195" s="1"/>
      <c r="E195" s="1"/>
      <c r="F195" s="5"/>
      <c r="G195" s="5">
        <f>(G188+G189+G191+G192+G193+G194)*C195</f>
        <v>8946</v>
      </c>
    </row>
    <row r="196" spans="1:7" x14ac:dyDescent="0.45">
      <c r="A196" s="2"/>
      <c r="B196" s="7" t="s">
        <v>97</v>
      </c>
      <c r="C196" s="1">
        <f>SUM(C188:C194)</f>
        <v>10</v>
      </c>
      <c r="D196" s="3"/>
      <c r="E196" s="1" t="s">
        <v>8</v>
      </c>
      <c r="F196" s="5"/>
      <c r="G196" s="5">
        <f>G188+G189+G191+G192+G193+G194+G195</f>
        <v>307146</v>
      </c>
    </row>
    <row r="197" spans="1:7" x14ac:dyDescent="0.45">
      <c r="D197" s="4"/>
      <c r="E197" s="1" t="s">
        <v>9</v>
      </c>
      <c r="F197" s="5"/>
      <c r="G197" s="5">
        <f>G196*0.1</f>
        <v>30714.600000000002</v>
      </c>
    </row>
    <row r="198" spans="1:7" x14ac:dyDescent="0.45">
      <c r="D198" s="4"/>
      <c r="E198" s="1" t="s">
        <v>10</v>
      </c>
      <c r="F198" s="5"/>
      <c r="G198" s="5">
        <f>G196+G197</f>
        <v>337860.6</v>
      </c>
    </row>
    <row r="200" spans="1:7" x14ac:dyDescent="0.45">
      <c r="A200" s="1" t="s">
        <v>4</v>
      </c>
      <c r="B200" s="1" t="s">
        <v>0</v>
      </c>
      <c r="C200" s="1" t="s">
        <v>1</v>
      </c>
      <c r="D200" s="1" t="s">
        <v>6</v>
      </c>
      <c r="E200" s="1" t="s">
        <v>7</v>
      </c>
      <c r="F200" s="5"/>
      <c r="G200" s="1" t="s">
        <v>3</v>
      </c>
    </row>
    <row r="201" spans="1:7" x14ac:dyDescent="0.45">
      <c r="A201" s="1" t="s">
        <v>51</v>
      </c>
      <c r="B201" s="1" t="s">
        <v>12</v>
      </c>
      <c r="C201" s="1">
        <v>1</v>
      </c>
      <c r="D201" s="1">
        <v>7</v>
      </c>
      <c r="E201" s="1">
        <v>1</v>
      </c>
      <c r="F201" s="5">
        <f>3500*D201+4900*E201</f>
        <v>29400</v>
      </c>
      <c r="G201" s="5">
        <f>F201*C201</f>
        <v>29400</v>
      </c>
    </row>
    <row r="202" spans="1:7" x14ac:dyDescent="0.45">
      <c r="A202" s="1"/>
      <c r="B202" s="1" t="s">
        <v>28</v>
      </c>
      <c r="C202" s="1">
        <v>11</v>
      </c>
      <c r="D202" s="1">
        <v>8</v>
      </c>
      <c r="E202" s="1"/>
      <c r="F202" s="5">
        <f>3500*D202+4900*E202</f>
        <v>28000</v>
      </c>
      <c r="G202" s="5">
        <f>F202*C202</f>
        <v>308000</v>
      </c>
    </row>
    <row r="203" spans="1:7" x14ac:dyDescent="0.45">
      <c r="A203" s="1"/>
      <c r="B203" s="1"/>
      <c r="C203" s="1"/>
      <c r="D203" s="1"/>
      <c r="E203" s="1"/>
      <c r="F203" s="5">
        <f>4000*D203+5600*E203</f>
        <v>0</v>
      </c>
      <c r="G203" s="5">
        <f>F203*C203</f>
        <v>0</v>
      </c>
    </row>
    <row r="204" spans="1:7" x14ac:dyDescent="0.45">
      <c r="A204" s="1"/>
      <c r="B204" s="1"/>
      <c r="C204" s="1"/>
      <c r="D204" s="1"/>
      <c r="E204" s="1"/>
      <c r="F204" s="5">
        <f>3500*D204+4900*E204</f>
        <v>0</v>
      </c>
      <c r="G204" s="5">
        <f>F204*C204</f>
        <v>0</v>
      </c>
    </row>
    <row r="205" spans="1:7" x14ac:dyDescent="0.45">
      <c r="A205" s="1"/>
      <c r="B205" s="1" t="s">
        <v>30</v>
      </c>
      <c r="C205" s="1">
        <v>1</v>
      </c>
      <c r="D205" s="1">
        <v>8</v>
      </c>
      <c r="E205" s="1"/>
      <c r="F205" s="5">
        <f>4000*D205+5600*E205</f>
        <v>32000</v>
      </c>
      <c r="G205" s="5">
        <f>F205*C205</f>
        <v>32000</v>
      </c>
    </row>
    <row r="206" spans="1:7" x14ac:dyDescent="0.45">
      <c r="A206" s="1"/>
      <c r="B206" s="1"/>
      <c r="C206" s="1"/>
      <c r="D206" s="1"/>
      <c r="E206" s="1"/>
      <c r="F206" s="5">
        <f>4000*D206+5600*E206</f>
        <v>0</v>
      </c>
      <c r="G206" s="5">
        <f>F206*C206</f>
        <v>0</v>
      </c>
    </row>
    <row r="207" spans="1:7" x14ac:dyDescent="0.45">
      <c r="A207" s="1"/>
      <c r="B207" s="1"/>
      <c r="C207" s="1"/>
      <c r="D207" s="1"/>
      <c r="E207" s="1"/>
      <c r="F207" s="5">
        <f>4000*D207+5600*E207</f>
        <v>0</v>
      </c>
      <c r="G207" s="5">
        <f>F207*C207</f>
        <v>0</v>
      </c>
    </row>
    <row r="208" spans="1:7" x14ac:dyDescent="0.45">
      <c r="A208" s="1"/>
      <c r="B208" s="1" t="s">
        <v>25</v>
      </c>
      <c r="C208" s="1">
        <v>0.04</v>
      </c>
      <c r="D208" s="1"/>
      <c r="E208" s="1"/>
      <c r="F208" s="5"/>
      <c r="G208" s="5">
        <f>(G201+G202+G204+G205+G206+G207)*C208</f>
        <v>14776</v>
      </c>
    </row>
    <row r="209" spans="1:7" x14ac:dyDescent="0.45">
      <c r="A209" s="2"/>
      <c r="B209" s="7" t="s">
        <v>97</v>
      </c>
      <c r="C209" s="1">
        <f>SUM(C201:C207)</f>
        <v>13</v>
      </c>
      <c r="D209" s="3"/>
      <c r="E209" s="1" t="s">
        <v>8</v>
      </c>
      <c r="F209" s="5"/>
      <c r="G209" s="5">
        <f>G201+G202+G204+G205+G206+G207+G208</f>
        <v>384176</v>
      </c>
    </row>
    <row r="210" spans="1:7" x14ac:dyDescent="0.45">
      <c r="D210" s="4"/>
      <c r="E210" s="1" t="s">
        <v>9</v>
      </c>
      <c r="F210" s="5"/>
      <c r="G210" s="5">
        <f>G209*0.1</f>
        <v>38417.599999999999</v>
      </c>
    </row>
    <row r="211" spans="1:7" x14ac:dyDescent="0.45">
      <c r="D211" s="4"/>
      <c r="E211" s="1" t="s">
        <v>10</v>
      </c>
      <c r="F211" s="5"/>
      <c r="G211" s="5">
        <f>G209+G210</f>
        <v>422593.6</v>
      </c>
    </row>
    <row r="213" spans="1:7" x14ac:dyDescent="0.45">
      <c r="A213" s="1" t="s">
        <v>4</v>
      </c>
      <c r="B213" s="1" t="s">
        <v>0</v>
      </c>
      <c r="C213" s="1" t="s">
        <v>1</v>
      </c>
      <c r="D213" s="1" t="s">
        <v>6</v>
      </c>
      <c r="E213" s="1" t="s">
        <v>7</v>
      </c>
      <c r="F213" s="5"/>
      <c r="G213" s="1" t="s">
        <v>3</v>
      </c>
    </row>
    <row r="214" spans="1:7" x14ac:dyDescent="0.45">
      <c r="A214" s="1" t="s">
        <v>54</v>
      </c>
      <c r="B214" s="1" t="s">
        <v>52</v>
      </c>
      <c r="C214" s="1">
        <v>39</v>
      </c>
      <c r="D214" s="1">
        <v>7</v>
      </c>
      <c r="E214" s="1">
        <v>1</v>
      </c>
      <c r="F214" s="5">
        <f>3500*D214+4900*E214</f>
        <v>29400</v>
      </c>
      <c r="G214" s="5">
        <f>F214*C214</f>
        <v>1146600</v>
      </c>
    </row>
    <row r="215" spans="1:7" x14ac:dyDescent="0.45">
      <c r="A215" s="1"/>
      <c r="B215" s="1"/>
      <c r="C215" s="1"/>
      <c r="D215" s="1"/>
      <c r="E215" s="1"/>
      <c r="F215" s="5">
        <f>3500*D215+4900*E215</f>
        <v>0</v>
      </c>
      <c r="G215" s="5">
        <f>F215*C215</f>
        <v>0</v>
      </c>
    </row>
    <row r="216" spans="1:7" x14ac:dyDescent="0.45">
      <c r="A216" s="1"/>
      <c r="B216" s="1"/>
      <c r="C216" s="1"/>
      <c r="D216" s="1"/>
      <c r="E216" s="1"/>
      <c r="F216" s="5">
        <f>3500*D216+4900*E216</f>
        <v>0</v>
      </c>
      <c r="G216" s="5">
        <f>F216*C216</f>
        <v>0</v>
      </c>
    </row>
    <row r="217" spans="1:7" x14ac:dyDescent="0.45">
      <c r="A217" s="1"/>
      <c r="B217" s="1" t="s">
        <v>53</v>
      </c>
      <c r="C217" s="1">
        <v>4</v>
      </c>
      <c r="D217" s="1">
        <v>7</v>
      </c>
      <c r="E217" s="1">
        <v>1</v>
      </c>
      <c r="F217" s="5">
        <f>4000*D217+5600*E217</f>
        <v>33600</v>
      </c>
      <c r="G217" s="5">
        <f>F217*C217</f>
        <v>134400</v>
      </c>
    </row>
    <row r="218" spans="1:7" x14ac:dyDescent="0.45">
      <c r="A218" s="1"/>
      <c r="B218" s="1"/>
      <c r="C218" s="1"/>
      <c r="D218" s="1"/>
      <c r="E218" s="1"/>
      <c r="F218" s="5">
        <f>4000*D218+5600*E218</f>
        <v>0</v>
      </c>
      <c r="G218" s="5">
        <f>F218*C218</f>
        <v>0</v>
      </c>
    </row>
    <row r="219" spans="1:7" x14ac:dyDescent="0.45">
      <c r="A219" s="1"/>
      <c r="B219" s="1"/>
      <c r="C219" s="1"/>
      <c r="D219" s="1"/>
      <c r="E219" s="1"/>
      <c r="F219" s="5">
        <f>4000*D219+5600*E219</f>
        <v>0</v>
      </c>
      <c r="G219" s="5">
        <f>F219*C219</f>
        <v>0</v>
      </c>
    </row>
    <row r="220" spans="1:7" x14ac:dyDescent="0.45">
      <c r="A220" s="1"/>
      <c r="B220" s="1" t="s">
        <v>25</v>
      </c>
      <c r="C220" s="1">
        <v>0.05</v>
      </c>
      <c r="D220" s="1"/>
      <c r="E220" s="1"/>
      <c r="F220" s="5"/>
      <c r="G220" s="5">
        <f>(G214+G215+G216+G217+G218+G219)*C220</f>
        <v>64050</v>
      </c>
    </row>
    <row r="221" spans="1:7" x14ac:dyDescent="0.45">
      <c r="A221" s="2"/>
      <c r="B221" s="7" t="s">
        <v>97</v>
      </c>
      <c r="C221" s="1">
        <f>SUM(C214:C219)</f>
        <v>43</v>
      </c>
      <c r="D221" s="3"/>
      <c r="E221" s="1" t="s">
        <v>8</v>
      </c>
      <c r="F221" s="5"/>
      <c r="G221" s="5">
        <f>G214+G215+G216+G217+G218+G219+G220</f>
        <v>1345050</v>
      </c>
    </row>
    <row r="222" spans="1:7" x14ac:dyDescent="0.45">
      <c r="D222" s="4"/>
      <c r="E222" s="1" t="s">
        <v>9</v>
      </c>
      <c r="F222" s="5"/>
      <c r="G222" s="5">
        <f>G221*0.1</f>
        <v>134505</v>
      </c>
    </row>
    <row r="223" spans="1:7" x14ac:dyDescent="0.45">
      <c r="D223" s="4"/>
      <c r="E223" s="1" t="s">
        <v>10</v>
      </c>
      <c r="F223" s="5"/>
      <c r="G223" s="5">
        <f>G221+G222</f>
        <v>1479555</v>
      </c>
    </row>
    <row r="225" spans="1:7" x14ac:dyDescent="0.45">
      <c r="A225" s="1" t="s">
        <v>4</v>
      </c>
      <c r="B225" s="1" t="s">
        <v>0</v>
      </c>
      <c r="C225" s="1" t="s">
        <v>1</v>
      </c>
      <c r="D225" s="1" t="s">
        <v>6</v>
      </c>
      <c r="E225" s="1" t="s">
        <v>7</v>
      </c>
      <c r="F225" s="5"/>
      <c r="G225" s="1" t="s">
        <v>3</v>
      </c>
    </row>
    <row r="226" spans="1:7" x14ac:dyDescent="0.45">
      <c r="A226" s="1" t="s">
        <v>55</v>
      </c>
      <c r="B226" s="1" t="s">
        <v>12</v>
      </c>
      <c r="C226" s="1">
        <v>1</v>
      </c>
      <c r="D226" s="1">
        <v>7</v>
      </c>
      <c r="E226" s="1">
        <v>1</v>
      </c>
      <c r="F226" s="5">
        <f>3500*D226+4900*E226</f>
        <v>29400</v>
      </c>
      <c r="G226" s="5">
        <f>F226*C226</f>
        <v>29400</v>
      </c>
    </row>
    <row r="227" spans="1:7" x14ac:dyDescent="0.45">
      <c r="A227" s="1"/>
      <c r="B227" s="1" t="s">
        <v>13</v>
      </c>
      <c r="C227" s="1">
        <v>7</v>
      </c>
      <c r="D227" s="1">
        <v>7</v>
      </c>
      <c r="E227" s="1">
        <v>2</v>
      </c>
      <c r="F227" s="5">
        <f>3500*D227+4900*E227</f>
        <v>34300</v>
      </c>
      <c r="G227" s="5">
        <f>F227*C227</f>
        <v>240100</v>
      </c>
    </row>
    <row r="228" spans="1:7" x14ac:dyDescent="0.45">
      <c r="A228" s="1"/>
      <c r="B228" s="1"/>
      <c r="C228" s="1"/>
      <c r="D228" s="1"/>
      <c r="E228" s="1"/>
      <c r="F228" s="5">
        <f>3500*D228+4900*E228</f>
        <v>0</v>
      </c>
      <c r="G228" s="5">
        <f>F228*C228</f>
        <v>0</v>
      </c>
    </row>
    <row r="229" spans="1:7" x14ac:dyDescent="0.45">
      <c r="A229" s="1"/>
      <c r="B229" s="1" t="s">
        <v>53</v>
      </c>
      <c r="C229" s="1">
        <v>1</v>
      </c>
      <c r="D229" s="1">
        <v>7</v>
      </c>
      <c r="E229" s="1">
        <v>1</v>
      </c>
      <c r="F229" s="5">
        <f>4000*D229+5600*E229</f>
        <v>33600</v>
      </c>
      <c r="G229" s="5">
        <f>F229*C229</f>
        <v>33600</v>
      </c>
    </row>
    <row r="230" spans="1:7" x14ac:dyDescent="0.45">
      <c r="A230" s="1"/>
      <c r="B230" s="1" t="s">
        <v>17</v>
      </c>
      <c r="C230" s="1">
        <v>1</v>
      </c>
      <c r="D230" s="1">
        <v>7</v>
      </c>
      <c r="E230" s="1">
        <v>2</v>
      </c>
      <c r="F230" s="5">
        <f>4000*D230+5600*E230</f>
        <v>39200</v>
      </c>
      <c r="G230" s="5">
        <f>F230*C230</f>
        <v>39200</v>
      </c>
    </row>
    <row r="231" spans="1:7" x14ac:dyDescent="0.45">
      <c r="A231" s="1"/>
      <c r="B231" s="1"/>
      <c r="C231" s="1"/>
      <c r="D231" s="1"/>
      <c r="E231" s="1"/>
      <c r="F231" s="5">
        <f>4000*D231+5600*E231</f>
        <v>0</v>
      </c>
      <c r="G231" s="5">
        <f>F231*C231</f>
        <v>0</v>
      </c>
    </row>
    <row r="232" spans="1:7" x14ac:dyDescent="0.45">
      <c r="A232" s="1"/>
      <c r="B232" s="1" t="s">
        <v>25</v>
      </c>
      <c r="C232" s="1">
        <v>7.0000000000000007E-2</v>
      </c>
      <c r="D232" s="1"/>
      <c r="E232" s="1"/>
      <c r="F232" s="5"/>
      <c r="G232" s="5">
        <f>(G226+G227+G228+G229+G230+G231)*C232</f>
        <v>23961.000000000004</v>
      </c>
    </row>
    <row r="233" spans="1:7" x14ac:dyDescent="0.45">
      <c r="A233" s="2"/>
      <c r="B233" s="7" t="s">
        <v>97</v>
      </c>
      <c r="C233" s="1">
        <f>SUM(C226:C231)</f>
        <v>10</v>
      </c>
      <c r="D233" s="3"/>
      <c r="E233" s="1" t="s">
        <v>8</v>
      </c>
      <c r="F233" s="5"/>
      <c r="G233" s="5">
        <f>G226+G227+G228+G229+G230+G231+G232</f>
        <v>366261</v>
      </c>
    </row>
    <row r="234" spans="1:7" x14ac:dyDescent="0.45">
      <c r="D234" s="4"/>
      <c r="E234" s="1" t="s">
        <v>9</v>
      </c>
      <c r="F234" s="5"/>
      <c r="G234" s="5">
        <f>G233*0.1</f>
        <v>36626.1</v>
      </c>
    </row>
    <row r="235" spans="1:7" x14ac:dyDescent="0.45">
      <c r="D235" s="4"/>
      <c r="E235" s="1" t="s">
        <v>10</v>
      </c>
      <c r="F235" s="5"/>
      <c r="G235" s="5">
        <f>G233+G234</f>
        <v>402887.1</v>
      </c>
    </row>
    <row r="237" spans="1:7" x14ac:dyDescent="0.45">
      <c r="A237" s="1" t="s">
        <v>4</v>
      </c>
      <c r="B237" s="1" t="s">
        <v>0</v>
      </c>
      <c r="C237" s="1" t="s">
        <v>1</v>
      </c>
      <c r="D237" s="1" t="s">
        <v>6</v>
      </c>
      <c r="E237" s="1" t="s">
        <v>7</v>
      </c>
      <c r="F237" s="5"/>
      <c r="G237" s="1" t="s">
        <v>3</v>
      </c>
    </row>
    <row r="238" spans="1:7" x14ac:dyDescent="0.45">
      <c r="A238" s="1" t="s">
        <v>56</v>
      </c>
      <c r="B238" s="1" t="s">
        <v>13</v>
      </c>
      <c r="C238" s="1">
        <v>2</v>
      </c>
      <c r="D238" s="1">
        <v>7</v>
      </c>
      <c r="E238" s="1">
        <v>2</v>
      </c>
      <c r="F238" s="5">
        <f>3500*D238+4900*E238</f>
        <v>34300</v>
      </c>
      <c r="G238" s="5">
        <f>F238*C238</f>
        <v>68600</v>
      </c>
    </row>
    <row r="239" spans="1:7" x14ac:dyDescent="0.45">
      <c r="A239" s="1"/>
      <c r="B239" s="1" t="s">
        <v>57</v>
      </c>
      <c r="C239" s="1">
        <v>27</v>
      </c>
      <c r="D239" s="1">
        <v>6</v>
      </c>
      <c r="E239" s="1">
        <v>2</v>
      </c>
      <c r="F239" s="5">
        <f>3500*D239+4900*E239</f>
        <v>30800</v>
      </c>
      <c r="G239" s="5">
        <f>F239*C239</f>
        <v>831600</v>
      </c>
    </row>
    <row r="240" spans="1:7" x14ac:dyDescent="0.45">
      <c r="A240" s="1"/>
      <c r="B240" s="1"/>
      <c r="C240" s="1"/>
      <c r="D240" s="1"/>
      <c r="E240" s="1"/>
      <c r="F240" s="5">
        <f>3500*D240+4900*E240</f>
        <v>0</v>
      </c>
      <c r="G240" s="5">
        <f>F240*C240</f>
        <v>0</v>
      </c>
    </row>
    <row r="241" spans="1:7" x14ac:dyDescent="0.45">
      <c r="A241" s="1"/>
      <c r="B241" s="1" t="s">
        <v>58</v>
      </c>
      <c r="C241" s="1">
        <v>2</v>
      </c>
      <c r="D241" s="1">
        <v>7</v>
      </c>
      <c r="E241" s="1">
        <v>2</v>
      </c>
      <c r="F241" s="5">
        <f>4000*D241+5600*E241</f>
        <v>39200</v>
      </c>
      <c r="G241" s="5">
        <f>F241*C241</f>
        <v>78400</v>
      </c>
    </row>
    <row r="242" spans="1:7" x14ac:dyDescent="0.45">
      <c r="A242" s="1"/>
      <c r="B242" s="1"/>
      <c r="C242" s="1"/>
      <c r="D242" s="1"/>
      <c r="E242" s="1"/>
      <c r="F242" s="5">
        <f>4000*D242+5600*E242</f>
        <v>0</v>
      </c>
      <c r="G242" s="5">
        <f>F242*C242</f>
        <v>0</v>
      </c>
    </row>
    <row r="243" spans="1:7" x14ac:dyDescent="0.45">
      <c r="A243" s="1"/>
      <c r="B243" s="1"/>
      <c r="C243" s="1"/>
      <c r="D243" s="1"/>
      <c r="E243" s="1"/>
      <c r="F243" s="5">
        <f>4000*D243+5600*E243</f>
        <v>0</v>
      </c>
      <c r="G243" s="5">
        <f>F243*C243</f>
        <v>0</v>
      </c>
    </row>
    <row r="244" spans="1:7" x14ac:dyDescent="0.45">
      <c r="A244" s="1"/>
      <c r="B244" s="1" t="s">
        <v>25</v>
      </c>
      <c r="C244" s="1">
        <v>0.05</v>
      </c>
      <c r="D244" s="1"/>
      <c r="E244" s="1"/>
      <c r="F244" s="5"/>
      <c r="G244" s="5">
        <f>(G238+G239+G240+G241+G242+G243)*C244</f>
        <v>48930</v>
      </c>
    </row>
    <row r="245" spans="1:7" x14ac:dyDescent="0.45">
      <c r="A245" s="2"/>
      <c r="B245" s="7" t="s">
        <v>97</v>
      </c>
      <c r="C245" s="1">
        <f>SUM(C238:C243)</f>
        <v>31</v>
      </c>
      <c r="D245" s="3"/>
      <c r="E245" s="1" t="s">
        <v>8</v>
      </c>
      <c r="F245" s="5"/>
      <c r="G245" s="5">
        <f>G238+G239+G240+G241+G242+G243+G244</f>
        <v>1027530</v>
      </c>
    </row>
    <row r="246" spans="1:7" x14ac:dyDescent="0.45">
      <c r="D246" s="4"/>
      <c r="E246" s="1" t="s">
        <v>9</v>
      </c>
      <c r="F246" s="5"/>
      <c r="G246" s="5">
        <f>G245*0.1</f>
        <v>102753</v>
      </c>
    </row>
    <row r="247" spans="1:7" x14ac:dyDescent="0.45">
      <c r="D247" s="4"/>
      <c r="E247" s="1" t="s">
        <v>10</v>
      </c>
      <c r="F247" s="5"/>
      <c r="G247" s="5">
        <f>G245+G246</f>
        <v>1130283</v>
      </c>
    </row>
    <row r="249" spans="1:7" x14ac:dyDescent="0.45">
      <c r="A249" s="1" t="s">
        <v>4</v>
      </c>
      <c r="B249" s="1" t="s">
        <v>0</v>
      </c>
      <c r="C249" s="1" t="s">
        <v>1</v>
      </c>
      <c r="D249" s="1" t="s">
        <v>6</v>
      </c>
      <c r="E249" s="1" t="s">
        <v>7</v>
      </c>
      <c r="F249" s="5"/>
      <c r="G249" s="1" t="s">
        <v>3</v>
      </c>
    </row>
    <row r="250" spans="1:7" x14ac:dyDescent="0.45">
      <c r="A250" s="1" t="s">
        <v>101</v>
      </c>
      <c r="B250" s="1" t="s">
        <v>57</v>
      </c>
      <c r="C250" s="1">
        <v>9</v>
      </c>
      <c r="D250" s="1">
        <v>6</v>
      </c>
      <c r="E250" s="1">
        <v>2</v>
      </c>
      <c r="F250" s="5">
        <f>3500*D250+4900*E250</f>
        <v>30800</v>
      </c>
      <c r="G250" s="5">
        <f>F250*C250</f>
        <v>277200</v>
      </c>
    </row>
    <row r="251" spans="1:7" x14ac:dyDescent="0.45">
      <c r="A251" s="1"/>
      <c r="B251" s="1"/>
      <c r="C251" s="1"/>
      <c r="D251" s="1"/>
      <c r="E251" s="1"/>
      <c r="F251" s="5">
        <f>3500*D251+4900*E251</f>
        <v>0</v>
      </c>
      <c r="G251" s="5">
        <f>F251*C251</f>
        <v>0</v>
      </c>
    </row>
    <row r="252" spans="1:7" x14ac:dyDescent="0.45">
      <c r="A252" s="1"/>
      <c r="B252" s="1"/>
      <c r="C252" s="1"/>
      <c r="D252" s="1"/>
      <c r="E252" s="1"/>
      <c r="F252" s="5">
        <f>3500*D252+4900*E252</f>
        <v>0</v>
      </c>
      <c r="G252" s="5">
        <f>F252*C252</f>
        <v>0</v>
      </c>
    </row>
    <row r="253" spans="1:7" x14ac:dyDescent="0.45">
      <c r="A253" s="1"/>
      <c r="B253" s="1" t="s">
        <v>17</v>
      </c>
      <c r="C253" s="1">
        <v>1</v>
      </c>
      <c r="D253" s="1">
        <v>7</v>
      </c>
      <c r="E253" s="1">
        <v>2</v>
      </c>
      <c r="F253" s="5">
        <f>4000*D253+5600*E253</f>
        <v>39200</v>
      </c>
      <c r="G253" s="5">
        <f>F253*C253</f>
        <v>39200</v>
      </c>
    </row>
    <row r="254" spans="1:7" x14ac:dyDescent="0.45">
      <c r="A254" s="1"/>
      <c r="B254" s="1"/>
      <c r="C254" s="1"/>
      <c r="D254" s="1"/>
      <c r="E254" s="1"/>
      <c r="F254" s="5">
        <f>4000*D254+5600*E254</f>
        <v>0</v>
      </c>
      <c r="G254" s="5">
        <f>F254*C254</f>
        <v>0</v>
      </c>
    </row>
    <row r="255" spans="1:7" x14ac:dyDescent="0.45">
      <c r="A255" s="1"/>
      <c r="B255" s="1"/>
      <c r="C255" s="1"/>
      <c r="D255" s="1"/>
      <c r="E255" s="1"/>
      <c r="F255" s="5">
        <f>4000*D255+5600*E255</f>
        <v>0</v>
      </c>
      <c r="G255" s="5">
        <f>F255*C255</f>
        <v>0</v>
      </c>
    </row>
    <row r="256" spans="1:7" x14ac:dyDescent="0.45">
      <c r="A256" s="1"/>
      <c r="B256" s="1" t="s">
        <v>25</v>
      </c>
      <c r="C256" s="1">
        <v>0.05</v>
      </c>
      <c r="D256" s="1"/>
      <c r="E256" s="1"/>
      <c r="F256" s="5"/>
      <c r="G256" s="5">
        <f>(G250+G251+G252+G253+G254+G255)*C256</f>
        <v>15820</v>
      </c>
    </row>
    <row r="257" spans="1:7" x14ac:dyDescent="0.45">
      <c r="A257" s="2"/>
      <c r="B257" s="7" t="s">
        <v>97</v>
      </c>
      <c r="C257" s="1">
        <f>SUM(C250:C255)</f>
        <v>10</v>
      </c>
      <c r="D257" s="3"/>
      <c r="E257" s="1" t="s">
        <v>8</v>
      </c>
      <c r="F257" s="5"/>
      <c r="G257" s="5">
        <f>G250+G251+G252+G253+G254+G255+G256</f>
        <v>332220</v>
      </c>
    </row>
    <row r="258" spans="1:7" x14ac:dyDescent="0.45">
      <c r="D258" s="4"/>
      <c r="E258" s="1" t="s">
        <v>9</v>
      </c>
      <c r="F258" s="5"/>
      <c r="G258" s="5">
        <f>G257*0.1</f>
        <v>33222</v>
      </c>
    </row>
    <row r="259" spans="1:7" x14ac:dyDescent="0.45">
      <c r="D259" s="4"/>
      <c r="E259" s="1" t="s">
        <v>10</v>
      </c>
      <c r="F259" s="5"/>
      <c r="G259" s="5">
        <f>G257+G258</f>
        <v>365442</v>
      </c>
    </row>
    <row r="261" spans="1:7" x14ac:dyDescent="0.45">
      <c r="A261" s="1" t="s">
        <v>4</v>
      </c>
      <c r="B261" s="1" t="s">
        <v>0</v>
      </c>
      <c r="C261" s="1" t="s">
        <v>1</v>
      </c>
      <c r="D261" s="1" t="s">
        <v>6</v>
      </c>
      <c r="E261" s="1" t="s">
        <v>7</v>
      </c>
      <c r="F261" s="5"/>
      <c r="G261" s="1" t="s">
        <v>3</v>
      </c>
    </row>
    <row r="262" spans="1:7" x14ac:dyDescent="0.45">
      <c r="A262" s="1" t="s">
        <v>59</v>
      </c>
      <c r="B262" s="1" t="s">
        <v>57</v>
      </c>
      <c r="C262" s="1">
        <v>9</v>
      </c>
      <c r="D262" s="1">
        <v>6</v>
      </c>
      <c r="E262" s="1">
        <v>2</v>
      </c>
      <c r="F262" s="5">
        <f>3500*D262+4900*E262</f>
        <v>30800</v>
      </c>
      <c r="G262" s="5">
        <f>F262*C262</f>
        <v>277200</v>
      </c>
    </row>
    <row r="263" spans="1:7" x14ac:dyDescent="0.45">
      <c r="A263" s="1"/>
      <c r="B263" s="1"/>
      <c r="C263" s="1"/>
      <c r="D263" s="1"/>
      <c r="E263" s="1"/>
      <c r="F263" s="5">
        <f>3500*D263+4900*E263</f>
        <v>0</v>
      </c>
      <c r="G263" s="5">
        <f>F263*C263</f>
        <v>0</v>
      </c>
    </row>
    <row r="264" spans="1:7" x14ac:dyDescent="0.45">
      <c r="A264" s="1"/>
      <c r="B264" s="1"/>
      <c r="C264" s="1"/>
      <c r="D264" s="1"/>
      <c r="E264" s="1"/>
      <c r="F264" s="5">
        <f>3500*D264+4900*E264</f>
        <v>0</v>
      </c>
      <c r="G264" s="5">
        <f>F264*C264</f>
        <v>0</v>
      </c>
    </row>
    <row r="265" spans="1:7" x14ac:dyDescent="0.45">
      <c r="A265" s="1"/>
      <c r="B265" s="1" t="s">
        <v>17</v>
      </c>
      <c r="C265" s="1">
        <v>1</v>
      </c>
      <c r="D265" s="1">
        <v>7</v>
      </c>
      <c r="E265" s="1">
        <v>2</v>
      </c>
      <c r="F265" s="5">
        <f>4000*D265+5600*E265</f>
        <v>39200</v>
      </c>
      <c r="G265" s="5">
        <f>F265*C265</f>
        <v>39200</v>
      </c>
    </row>
    <row r="266" spans="1:7" x14ac:dyDescent="0.45">
      <c r="A266" s="1"/>
      <c r="B266" s="1"/>
      <c r="C266" s="1"/>
      <c r="D266" s="1"/>
      <c r="E266" s="1"/>
      <c r="F266" s="5">
        <f>4000*D266+5600*E266</f>
        <v>0</v>
      </c>
      <c r="G266" s="5">
        <f>F266*C266</f>
        <v>0</v>
      </c>
    </row>
    <row r="267" spans="1:7" x14ac:dyDescent="0.45">
      <c r="A267" s="1"/>
      <c r="B267" s="1"/>
      <c r="C267" s="1"/>
      <c r="D267" s="1"/>
      <c r="E267" s="1"/>
      <c r="F267" s="5">
        <f>4000*D267+5600*E267</f>
        <v>0</v>
      </c>
      <c r="G267" s="5">
        <f>F267*C267</f>
        <v>0</v>
      </c>
    </row>
    <row r="268" spans="1:7" x14ac:dyDescent="0.45">
      <c r="A268" s="1"/>
      <c r="B268" s="1" t="s">
        <v>25</v>
      </c>
      <c r="C268" s="1">
        <v>7.0000000000000007E-2</v>
      </c>
      <c r="D268" s="1"/>
      <c r="E268" s="1"/>
      <c r="F268" s="5"/>
      <c r="G268" s="5">
        <f>(G262+G263+G264+G265+G266+G267)*C268</f>
        <v>22148.000000000004</v>
      </c>
    </row>
    <row r="269" spans="1:7" x14ac:dyDescent="0.45">
      <c r="A269" s="2"/>
      <c r="B269" s="7" t="s">
        <v>97</v>
      </c>
      <c r="C269" s="1">
        <f>SUM(C262:C267)</f>
        <v>10</v>
      </c>
      <c r="D269" s="3"/>
      <c r="E269" s="1" t="s">
        <v>8</v>
      </c>
      <c r="F269" s="5"/>
      <c r="G269" s="5">
        <f>G262+G263+G264+G265+G266+G267+G268</f>
        <v>338548</v>
      </c>
    </row>
    <row r="270" spans="1:7" x14ac:dyDescent="0.45">
      <c r="D270" s="4"/>
      <c r="E270" s="1" t="s">
        <v>9</v>
      </c>
      <c r="F270" s="5"/>
      <c r="G270" s="5">
        <f>G269*0.1</f>
        <v>33854.800000000003</v>
      </c>
    </row>
    <row r="271" spans="1:7" x14ac:dyDescent="0.45">
      <c r="D271" s="4"/>
      <c r="E271" s="1" t="s">
        <v>10</v>
      </c>
      <c r="F271" s="5"/>
      <c r="G271" s="5">
        <f>G269+G270</f>
        <v>372402.8</v>
      </c>
    </row>
    <row r="273" spans="1:7" x14ac:dyDescent="0.45">
      <c r="A273" s="1" t="s">
        <v>4</v>
      </c>
      <c r="B273" s="1" t="s">
        <v>0</v>
      </c>
      <c r="C273" s="1" t="s">
        <v>1</v>
      </c>
      <c r="D273" s="1" t="s">
        <v>6</v>
      </c>
      <c r="E273" s="1" t="s">
        <v>7</v>
      </c>
      <c r="F273" s="5"/>
      <c r="G273" s="1" t="s">
        <v>3</v>
      </c>
    </row>
    <row r="274" spans="1:7" x14ac:dyDescent="0.45">
      <c r="A274" s="1" t="s">
        <v>60</v>
      </c>
      <c r="B274" s="1" t="s">
        <v>57</v>
      </c>
      <c r="C274" s="1">
        <v>13</v>
      </c>
      <c r="D274" s="1">
        <v>6</v>
      </c>
      <c r="E274" s="1">
        <v>2</v>
      </c>
      <c r="F274" s="5">
        <f>3500*D274+4900*E274</f>
        <v>30800</v>
      </c>
      <c r="G274" s="5">
        <f>F274*C274</f>
        <v>400400</v>
      </c>
    </row>
    <row r="275" spans="1:7" x14ac:dyDescent="0.45">
      <c r="A275" s="1"/>
      <c r="B275" s="1"/>
      <c r="C275" s="1"/>
      <c r="D275" s="1"/>
      <c r="E275" s="1"/>
      <c r="F275" s="5">
        <f>3500*D275+4900*E275</f>
        <v>0</v>
      </c>
      <c r="G275" s="5">
        <f>F275*C275</f>
        <v>0</v>
      </c>
    </row>
    <row r="276" spans="1:7" x14ac:dyDescent="0.45">
      <c r="A276" s="1"/>
      <c r="B276" s="1"/>
      <c r="C276" s="1"/>
      <c r="D276" s="1"/>
      <c r="E276" s="1"/>
      <c r="F276" s="5">
        <f>3500*D276+4900*E276</f>
        <v>0</v>
      </c>
      <c r="G276" s="5">
        <f>F276*C276</f>
        <v>0</v>
      </c>
    </row>
    <row r="277" spans="1:7" x14ac:dyDescent="0.45">
      <c r="A277" s="1"/>
      <c r="B277" s="1" t="s">
        <v>17</v>
      </c>
      <c r="C277" s="1">
        <v>1</v>
      </c>
      <c r="D277" s="1">
        <v>7</v>
      </c>
      <c r="E277" s="1">
        <v>2</v>
      </c>
      <c r="F277" s="5">
        <f>4000*D277+5600*E277</f>
        <v>39200</v>
      </c>
      <c r="G277" s="5">
        <f>F277*C277</f>
        <v>39200</v>
      </c>
    </row>
    <row r="278" spans="1:7" x14ac:dyDescent="0.45">
      <c r="A278" s="1"/>
      <c r="B278" s="1"/>
      <c r="C278" s="1"/>
      <c r="D278" s="1"/>
      <c r="E278" s="1"/>
      <c r="F278" s="5">
        <f>4000*D278+5600*E278</f>
        <v>0</v>
      </c>
      <c r="G278" s="5">
        <f>F278*C278</f>
        <v>0</v>
      </c>
    </row>
    <row r="279" spans="1:7" x14ac:dyDescent="0.45">
      <c r="A279" s="1"/>
      <c r="B279" s="1"/>
      <c r="C279" s="1"/>
      <c r="D279" s="1"/>
      <c r="E279" s="1"/>
      <c r="F279" s="5">
        <f>4000*D279+5600*E279</f>
        <v>0</v>
      </c>
      <c r="G279" s="5">
        <f>F279*C279</f>
        <v>0</v>
      </c>
    </row>
    <row r="280" spans="1:7" x14ac:dyDescent="0.45">
      <c r="A280" s="1"/>
      <c r="B280" s="1" t="s">
        <v>25</v>
      </c>
      <c r="C280" s="1">
        <v>0.05</v>
      </c>
      <c r="D280" s="1"/>
      <c r="E280" s="1"/>
      <c r="F280" s="5"/>
      <c r="G280" s="5">
        <f>(G274+G275+G276+G277+G278+G279)*C280</f>
        <v>21980</v>
      </c>
    </row>
    <row r="281" spans="1:7" x14ac:dyDescent="0.45">
      <c r="A281" s="2"/>
      <c r="B281" s="7" t="s">
        <v>97</v>
      </c>
      <c r="C281" s="1">
        <f>SUM(C274:C279)</f>
        <v>14</v>
      </c>
      <c r="D281" s="3"/>
      <c r="E281" s="1" t="s">
        <v>8</v>
      </c>
      <c r="F281" s="5"/>
      <c r="G281" s="5">
        <f>G274+G275+G276+G277+G278+G279+G280</f>
        <v>461580</v>
      </c>
    </row>
    <row r="282" spans="1:7" x14ac:dyDescent="0.45">
      <c r="D282" s="4"/>
      <c r="E282" s="1" t="s">
        <v>9</v>
      </c>
      <c r="F282" s="5"/>
      <c r="G282" s="5">
        <f>G281*0.1</f>
        <v>46158</v>
      </c>
    </row>
    <row r="283" spans="1:7" x14ac:dyDescent="0.45">
      <c r="D283" s="4"/>
      <c r="E283" s="1" t="s">
        <v>10</v>
      </c>
      <c r="F283" s="5"/>
      <c r="G283" s="5">
        <f>G281+G282</f>
        <v>507738</v>
      </c>
    </row>
    <row r="285" spans="1:7" x14ac:dyDescent="0.45">
      <c r="A285" s="1" t="s">
        <v>4</v>
      </c>
      <c r="B285" s="1" t="s">
        <v>0</v>
      </c>
      <c r="C285" s="1" t="s">
        <v>1</v>
      </c>
      <c r="D285" s="1" t="s">
        <v>6</v>
      </c>
      <c r="E285" s="1" t="s">
        <v>7</v>
      </c>
      <c r="F285" s="5"/>
      <c r="G285" s="1" t="s">
        <v>3</v>
      </c>
    </row>
    <row r="286" spans="1:7" x14ac:dyDescent="0.45">
      <c r="A286" s="1" t="s">
        <v>61</v>
      </c>
      <c r="B286" s="1" t="s">
        <v>13</v>
      </c>
      <c r="C286" s="1">
        <v>17</v>
      </c>
      <c r="D286" s="1">
        <v>7</v>
      </c>
      <c r="E286" s="1">
        <v>2</v>
      </c>
      <c r="F286" s="5">
        <f>3500*D286+4900*E286</f>
        <v>34300</v>
      </c>
      <c r="G286" s="5">
        <f>F286*C286</f>
        <v>583100</v>
      </c>
    </row>
    <row r="287" spans="1:7" x14ac:dyDescent="0.45">
      <c r="A287" s="1"/>
      <c r="B287" s="1" t="s">
        <v>12</v>
      </c>
      <c r="C287" s="1">
        <v>11</v>
      </c>
      <c r="D287" s="1">
        <v>7</v>
      </c>
      <c r="E287" s="1">
        <v>1</v>
      </c>
      <c r="F287" s="5">
        <f>3500*D287+4900*E287</f>
        <v>29400</v>
      </c>
      <c r="G287" s="5">
        <f>F287*C287</f>
        <v>323400</v>
      </c>
    </row>
    <row r="288" spans="1:7" x14ac:dyDescent="0.45">
      <c r="A288" s="1"/>
      <c r="B288" s="1"/>
      <c r="C288" s="1"/>
      <c r="D288" s="1"/>
      <c r="E288" s="1"/>
      <c r="F288" s="5">
        <f>3500*D288+4900*E288</f>
        <v>0</v>
      </c>
      <c r="G288" s="5">
        <f>F288*C288</f>
        <v>0</v>
      </c>
    </row>
    <row r="289" spans="1:7" x14ac:dyDescent="0.45">
      <c r="A289" s="1"/>
      <c r="B289" s="1" t="s">
        <v>17</v>
      </c>
      <c r="C289" s="1">
        <v>4</v>
      </c>
      <c r="D289" s="1">
        <v>7</v>
      </c>
      <c r="E289" s="1">
        <v>2</v>
      </c>
      <c r="F289" s="5">
        <f>4000*D289+5600*E289</f>
        <v>39200</v>
      </c>
      <c r="G289" s="5">
        <f>F289*C289</f>
        <v>156800</v>
      </c>
    </row>
    <row r="290" spans="1:7" x14ac:dyDescent="0.45">
      <c r="A290" s="1"/>
      <c r="B290" s="1"/>
      <c r="C290" s="1"/>
      <c r="D290" s="1"/>
      <c r="E290" s="1"/>
      <c r="F290" s="5">
        <f>4000*D290+5600*E290</f>
        <v>0</v>
      </c>
      <c r="G290" s="5">
        <f>F290*C290</f>
        <v>0</v>
      </c>
    </row>
    <row r="291" spans="1:7" x14ac:dyDescent="0.45">
      <c r="A291" s="1"/>
      <c r="B291" s="1"/>
      <c r="C291" s="1"/>
      <c r="D291" s="1"/>
      <c r="E291" s="1"/>
      <c r="F291" s="5">
        <f>4000*D291+5600*E291</f>
        <v>0</v>
      </c>
      <c r="G291" s="5">
        <f>F291*C291</f>
        <v>0</v>
      </c>
    </row>
    <row r="292" spans="1:7" x14ac:dyDescent="0.45">
      <c r="A292" s="1"/>
      <c r="B292" s="1" t="s">
        <v>25</v>
      </c>
      <c r="C292" s="1">
        <v>0.05</v>
      </c>
      <c r="D292" s="1"/>
      <c r="E292" s="1"/>
      <c r="F292" s="5"/>
      <c r="G292" s="5">
        <f>(G286+G287+G288+G289+G290+G291)*C292</f>
        <v>53165</v>
      </c>
    </row>
    <row r="293" spans="1:7" x14ac:dyDescent="0.45">
      <c r="A293" s="2"/>
      <c r="B293" s="7" t="s">
        <v>97</v>
      </c>
      <c r="C293" s="1">
        <f>SUM(C286:C291)</f>
        <v>32</v>
      </c>
      <c r="D293" s="3"/>
      <c r="E293" s="1" t="s">
        <v>8</v>
      </c>
      <c r="F293" s="5"/>
      <c r="G293" s="5">
        <f>G286+G287+G288+G289+G290+G291+G292</f>
        <v>1116465</v>
      </c>
    </row>
    <row r="294" spans="1:7" x14ac:dyDescent="0.45">
      <c r="D294" s="4"/>
      <c r="E294" s="1" t="s">
        <v>9</v>
      </c>
      <c r="F294" s="5"/>
      <c r="G294" s="5">
        <f>G293*0.1</f>
        <v>111646.5</v>
      </c>
    </row>
    <row r="295" spans="1:7" x14ac:dyDescent="0.45">
      <c r="D295" s="4"/>
      <c r="E295" s="1" t="s">
        <v>10</v>
      </c>
      <c r="F295" s="5"/>
      <c r="G295" s="5">
        <f>G293+G294</f>
        <v>1228111.5</v>
      </c>
    </row>
    <row r="297" spans="1:7" x14ac:dyDescent="0.45">
      <c r="A297" s="1" t="s">
        <v>4</v>
      </c>
      <c r="B297" s="1" t="s">
        <v>0</v>
      </c>
      <c r="C297" s="1" t="s">
        <v>1</v>
      </c>
      <c r="D297" s="1" t="s">
        <v>6</v>
      </c>
      <c r="E297" s="1" t="s">
        <v>7</v>
      </c>
      <c r="F297" s="5"/>
      <c r="G297" s="1" t="s">
        <v>3</v>
      </c>
    </row>
    <row r="298" spans="1:7" x14ac:dyDescent="0.45">
      <c r="A298" s="1" t="s">
        <v>62</v>
      </c>
      <c r="B298" s="1" t="s">
        <v>12</v>
      </c>
      <c r="C298" s="1">
        <v>10</v>
      </c>
      <c r="D298" s="1">
        <v>7</v>
      </c>
      <c r="E298" s="1">
        <v>1</v>
      </c>
      <c r="F298" s="5">
        <f>3500*D298+4900*E298</f>
        <v>29400</v>
      </c>
      <c r="G298" s="5">
        <f>F298*C298</f>
        <v>294000</v>
      </c>
    </row>
    <row r="299" spans="1:7" x14ac:dyDescent="0.45">
      <c r="A299" s="1"/>
      <c r="B299" s="1" t="s">
        <v>206</v>
      </c>
      <c r="C299" s="1">
        <v>7</v>
      </c>
      <c r="D299" s="1">
        <v>6</v>
      </c>
      <c r="E299" s="1">
        <v>2</v>
      </c>
      <c r="F299" s="5">
        <f>3500*D299+4900*E299</f>
        <v>30800</v>
      </c>
      <c r="G299" s="5">
        <f>F299*C299</f>
        <v>215600</v>
      </c>
    </row>
    <row r="300" spans="1:7" x14ac:dyDescent="0.45">
      <c r="A300" s="1"/>
      <c r="B300" s="1"/>
      <c r="C300" s="1"/>
      <c r="D300" s="1"/>
      <c r="E300" s="1"/>
      <c r="F300" s="5">
        <f>3500*D300+4900*E300</f>
        <v>0</v>
      </c>
      <c r="G300" s="5">
        <f>F300*C300</f>
        <v>0</v>
      </c>
    </row>
    <row r="301" spans="1:7" x14ac:dyDescent="0.45">
      <c r="A301" s="1"/>
      <c r="B301" s="1" t="s">
        <v>63</v>
      </c>
      <c r="C301" s="1">
        <v>1</v>
      </c>
      <c r="D301" s="1">
        <v>7</v>
      </c>
      <c r="E301" s="1">
        <v>2</v>
      </c>
      <c r="F301" s="5">
        <f>4000*D301+5600*E301</f>
        <v>39200</v>
      </c>
      <c r="G301" s="5">
        <f>F301*C301</f>
        <v>39200</v>
      </c>
    </row>
    <row r="302" spans="1:7" x14ac:dyDescent="0.45">
      <c r="A302" s="1"/>
      <c r="B302" s="1" t="s">
        <v>16</v>
      </c>
      <c r="C302" s="1">
        <v>1</v>
      </c>
      <c r="D302" s="1">
        <v>7</v>
      </c>
      <c r="E302" s="1">
        <v>1</v>
      </c>
      <c r="F302" s="5">
        <f>4000*D302+5600*E302</f>
        <v>33600</v>
      </c>
      <c r="G302" s="5">
        <f>F302*C302</f>
        <v>33600</v>
      </c>
    </row>
    <row r="303" spans="1:7" x14ac:dyDescent="0.45">
      <c r="A303" s="1"/>
      <c r="B303" s="1"/>
      <c r="C303" s="1"/>
      <c r="D303" s="1"/>
      <c r="E303" s="1"/>
      <c r="F303" s="5">
        <f>4000*D303+5600*E303</f>
        <v>0</v>
      </c>
      <c r="G303" s="5">
        <f>F303*C303</f>
        <v>0</v>
      </c>
    </row>
    <row r="304" spans="1:7" x14ac:dyDescent="0.45">
      <c r="A304" s="1"/>
      <c r="B304" s="1" t="s">
        <v>25</v>
      </c>
      <c r="C304" s="1">
        <v>7.0000000000000007E-2</v>
      </c>
      <c r="D304" s="1"/>
      <c r="E304" s="1"/>
      <c r="F304" s="5"/>
      <c r="G304" s="5">
        <f>(G298+G299+G300+G301+G302+G303)*C304</f>
        <v>40768.000000000007</v>
      </c>
    </row>
    <row r="305" spans="1:7" x14ac:dyDescent="0.45">
      <c r="A305" s="2"/>
      <c r="B305" s="7" t="s">
        <v>97</v>
      </c>
      <c r="C305" s="1">
        <f>SUM(C298:C303)</f>
        <v>19</v>
      </c>
      <c r="D305" s="3"/>
      <c r="E305" s="1" t="s">
        <v>8</v>
      </c>
      <c r="F305" s="5"/>
      <c r="G305" s="5">
        <f>G298+G299+G300+G301+G302+G303+G304</f>
        <v>623168</v>
      </c>
    </row>
    <row r="306" spans="1:7" x14ac:dyDescent="0.45">
      <c r="D306" s="4"/>
      <c r="E306" s="1" t="s">
        <v>9</v>
      </c>
      <c r="F306" s="5"/>
      <c r="G306" s="5">
        <f>G305*0.1</f>
        <v>62316.800000000003</v>
      </c>
    </row>
    <row r="307" spans="1:7" x14ac:dyDescent="0.45">
      <c r="D307" s="4"/>
      <c r="E307" s="1" t="s">
        <v>10</v>
      </c>
      <c r="F307" s="5"/>
      <c r="G307" s="5">
        <f>G305+G306</f>
        <v>685484.8</v>
      </c>
    </row>
    <row r="309" spans="1:7" x14ac:dyDescent="0.45">
      <c r="A309" s="1" t="s">
        <v>4</v>
      </c>
      <c r="B309" s="1" t="s">
        <v>0</v>
      </c>
      <c r="C309" s="1" t="s">
        <v>1</v>
      </c>
      <c r="D309" s="1" t="s">
        <v>6</v>
      </c>
      <c r="E309" s="1" t="s">
        <v>7</v>
      </c>
      <c r="F309" s="5"/>
      <c r="G309" s="1" t="s">
        <v>3</v>
      </c>
    </row>
    <row r="310" spans="1:7" x14ac:dyDescent="0.45">
      <c r="A310" s="1" t="s">
        <v>64</v>
      </c>
      <c r="B310" s="1" t="s">
        <v>12</v>
      </c>
      <c r="C310" s="1">
        <v>22</v>
      </c>
      <c r="D310" s="1">
        <v>7</v>
      </c>
      <c r="E310" s="1">
        <v>1</v>
      </c>
      <c r="F310" s="5">
        <f>3500*D310+4900*E310</f>
        <v>29400</v>
      </c>
      <c r="G310" s="5">
        <f>F310*C310</f>
        <v>646800</v>
      </c>
    </row>
    <row r="311" spans="1:7" x14ac:dyDescent="0.45">
      <c r="A311" s="1"/>
      <c r="B311" s="1"/>
      <c r="C311" s="1"/>
      <c r="D311" s="1"/>
      <c r="E311" s="1"/>
      <c r="F311" s="5">
        <f>3500*D311+4900*E311</f>
        <v>0</v>
      </c>
      <c r="G311" s="5">
        <f>F311*C311</f>
        <v>0</v>
      </c>
    </row>
    <row r="312" spans="1:7" x14ac:dyDescent="0.45">
      <c r="A312" s="1"/>
      <c r="B312" s="1"/>
      <c r="C312" s="1"/>
      <c r="D312" s="1"/>
      <c r="E312" s="1"/>
      <c r="F312" s="5">
        <f>3500*D312+4900*E312</f>
        <v>0</v>
      </c>
      <c r="G312" s="5">
        <f>F312*C312</f>
        <v>0</v>
      </c>
    </row>
    <row r="313" spans="1:7" x14ac:dyDescent="0.45">
      <c r="A313" s="1"/>
      <c r="B313" s="1" t="s">
        <v>65</v>
      </c>
      <c r="C313" s="1">
        <v>4</v>
      </c>
      <c r="D313" s="1">
        <v>7</v>
      </c>
      <c r="E313" s="1">
        <v>1</v>
      </c>
      <c r="F313" s="5">
        <f>4000*D313+5600*E313</f>
        <v>33600</v>
      </c>
      <c r="G313" s="5">
        <f>F313*C313</f>
        <v>134400</v>
      </c>
    </row>
    <row r="314" spans="1:7" x14ac:dyDescent="0.45">
      <c r="A314" s="1"/>
      <c r="B314" s="1"/>
      <c r="C314" s="1"/>
      <c r="D314" s="1"/>
      <c r="E314" s="1"/>
      <c r="F314" s="5">
        <f>4000*D314+5600*E314</f>
        <v>0</v>
      </c>
      <c r="G314" s="5">
        <f>F314*C314</f>
        <v>0</v>
      </c>
    </row>
    <row r="315" spans="1:7" x14ac:dyDescent="0.45">
      <c r="A315" s="1"/>
      <c r="B315" s="1"/>
      <c r="C315" s="1"/>
      <c r="D315" s="1"/>
      <c r="E315" s="1"/>
      <c r="F315" s="5">
        <f>4000*D315+5600*E315</f>
        <v>0</v>
      </c>
      <c r="G315" s="5">
        <f>F315*C315</f>
        <v>0</v>
      </c>
    </row>
    <row r="316" spans="1:7" x14ac:dyDescent="0.45">
      <c r="A316" s="1"/>
      <c r="B316" s="1" t="s">
        <v>25</v>
      </c>
      <c r="C316" s="1">
        <v>0.05</v>
      </c>
      <c r="D316" s="1"/>
      <c r="E316" s="1"/>
      <c r="F316" s="5"/>
      <c r="G316" s="5">
        <f>(G310+G311+G312+G313+G314+G315)*C316</f>
        <v>39060</v>
      </c>
    </row>
    <row r="317" spans="1:7" x14ac:dyDescent="0.45">
      <c r="A317" s="2"/>
      <c r="B317" s="7" t="s">
        <v>97</v>
      </c>
      <c r="C317" s="1">
        <f>SUM(C310:C315)</f>
        <v>26</v>
      </c>
      <c r="D317" s="3"/>
      <c r="E317" s="1" t="s">
        <v>8</v>
      </c>
      <c r="F317" s="5"/>
      <c r="G317" s="5">
        <f>G310+G311+G312+G313+G314+G315+G316</f>
        <v>820260</v>
      </c>
    </row>
    <row r="318" spans="1:7" x14ac:dyDescent="0.45">
      <c r="D318" s="4"/>
      <c r="E318" s="1" t="s">
        <v>9</v>
      </c>
      <c r="F318" s="5"/>
      <c r="G318" s="5">
        <f>G317*0.1</f>
        <v>82026</v>
      </c>
    </row>
    <row r="319" spans="1:7" x14ac:dyDescent="0.45">
      <c r="D319" s="4"/>
      <c r="E319" s="1" t="s">
        <v>10</v>
      </c>
      <c r="F319" s="5"/>
      <c r="G319" s="5">
        <f>G317+G318</f>
        <v>902286</v>
      </c>
    </row>
    <row r="321" spans="1:7" x14ac:dyDescent="0.45">
      <c r="A321" s="1" t="s">
        <v>4</v>
      </c>
      <c r="B321" s="1" t="s">
        <v>0</v>
      </c>
      <c r="C321" s="1" t="s">
        <v>1</v>
      </c>
      <c r="D321" s="1" t="s">
        <v>6</v>
      </c>
      <c r="E321" s="1" t="s">
        <v>7</v>
      </c>
      <c r="F321" s="5"/>
      <c r="G321" s="1" t="s">
        <v>3</v>
      </c>
    </row>
    <row r="322" spans="1:7" x14ac:dyDescent="0.45">
      <c r="A322" s="1" t="s">
        <v>66</v>
      </c>
      <c r="B322" s="1" t="s">
        <v>12</v>
      </c>
      <c r="C322" s="1">
        <v>10</v>
      </c>
      <c r="D322" s="1">
        <v>7</v>
      </c>
      <c r="E322" s="1">
        <v>1</v>
      </c>
      <c r="F322" s="5">
        <f>3500*D322+4900*E322</f>
        <v>29400</v>
      </c>
      <c r="G322" s="5">
        <f>F322*C322</f>
        <v>294000</v>
      </c>
    </row>
    <row r="323" spans="1:7" x14ac:dyDescent="0.45">
      <c r="A323" s="1"/>
      <c r="B323" s="1"/>
      <c r="C323" s="1"/>
      <c r="D323" s="1"/>
      <c r="E323" s="1"/>
      <c r="F323" s="5">
        <f>3500*D323+4900*E323</f>
        <v>0</v>
      </c>
      <c r="G323" s="5">
        <f>F323*C323</f>
        <v>0</v>
      </c>
    </row>
    <row r="324" spans="1:7" x14ac:dyDescent="0.45">
      <c r="A324" s="1"/>
      <c r="B324" s="1"/>
      <c r="C324" s="1"/>
      <c r="D324" s="1"/>
      <c r="E324" s="1"/>
      <c r="F324" s="5">
        <f>3500*D324+4900*E324</f>
        <v>0</v>
      </c>
      <c r="G324" s="5">
        <f>F324*C324</f>
        <v>0</v>
      </c>
    </row>
    <row r="325" spans="1:7" x14ac:dyDescent="0.45">
      <c r="A325" s="1"/>
      <c r="B325" s="1"/>
      <c r="C325" s="1"/>
      <c r="D325" s="1"/>
      <c r="E325" s="1"/>
      <c r="F325" s="5">
        <f>4000*D325+5600*E325</f>
        <v>0</v>
      </c>
      <c r="G325" s="5">
        <f>F325*C325</f>
        <v>0</v>
      </c>
    </row>
    <row r="326" spans="1:7" x14ac:dyDescent="0.45">
      <c r="A326" s="1"/>
      <c r="B326" s="1"/>
      <c r="C326" s="1"/>
      <c r="D326" s="1"/>
      <c r="E326" s="1"/>
      <c r="F326" s="5">
        <f>4000*D326+5600*E326</f>
        <v>0</v>
      </c>
      <c r="G326" s="5">
        <f>F326*C326</f>
        <v>0</v>
      </c>
    </row>
    <row r="327" spans="1:7" x14ac:dyDescent="0.45">
      <c r="A327" s="1"/>
      <c r="B327" s="1"/>
      <c r="C327" s="1"/>
      <c r="D327" s="1"/>
      <c r="E327" s="1"/>
      <c r="F327" s="5">
        <f>4000*D327+5600*E327</f>
        <v>0</v>
      </c>
      <c r="G327" s="5">
        <f>F327*C327</f>
        <v>0</v>
      </c>
    </row>
    <row r="328" spans="1:7" x14ac:dyDescent="0.45">
      <c r="A328" s="1"/>
      <c r="B328" s="1" t="s">
        <v>25</v>
      </c>
      <c r="C328" s="1">
        <v>0.05</v>
      </c>
      <c r="D328" s="1"/>
      <c r="E328" s="1"/>
      <c r="F328" s="5"/>
      <c r="G328" s="5">
        <f>(G322+G323+G324+G325+G326+G327)*C328</f>
        <v>14700</v>
      </c>
    </row>
    <row r="329" spans="1:7" x14ac:dyDescent="0.45">
      <c r="A329" s="2"/>
      <c r="B329" s="7" t="s">
        <v>97</v>
      </c>
      <c r="C329" s="1">
        <f>SUM(C322:C327)</f>
        <v>10</v>
      </c>
      <c r="D329" s="3"/>
      <c r="E329" s="1" t="s">
        <v>8</v>
      </c>
      <c r="F329" s="5"/>
      <c r="G329" s="5">
        <f>G322+G323+G324+G325+G326+G327+G328</f>
        <v>308700</v>
      </c>
    </row>
    <row r="330" spans="1:7" x14ac:dyDescent="0.45">
      <c r="D330" s="4"/>
      <c r="E330" s="1" t="s">
        <v>9</v>
      </c>
      <c r="F330" s="5"/>
      <c r="G330" s="5">
        <f>G329*0.1</f>
        <v>30870</v>
      </c>
    </row>
    <row r="331" spans="1:7" x14ac:dyDescent="0.45">
      <c r="D331" s="4"/>
      <c r="E331" s="1" t="s">
        <v>10</v>
      </c>
      <c r="F331" s="5"/>
      <c r="G331" s="5">
        <f>G329+G330</f>
        <v>339570</v>
      </c>
    </row>
    <row r="333" spans="1:7" x14ac:dyDescent="0.45">
      <c r="A333" s="1" t="s">
        <v>4</v>
      </c>
      <c r="B333" s="1" t="s">
        <v>0</v>
      </c>
      <c r="C333" s="1" t="s">
        <v>1</v>
      </c>
      <c r="D333" s="1" t="s">
        <v>6</v>
      </c>
      <c r="E333" s="1" t="s">
        <v>7</v>
      </c>
      <c r="F333" s="5"/>
      <c r="G333" s="1" t="s">
        <v>3</v>
      </c>
    </row>
    <row r="334" spans="1:7" x14ac:dyDescent="0.45">
      <c r="A334" s="1" t="s">
        <v>67</v>
      </c>
      <c r="B334" s="1" t="s">
        <v>12</v>
      </c>
      <c r="C334" s="1">
        <v>4</v>
      </c>
      <c r="D334" s="1">
        <v>7</v>
      </c>
      <c r="E334" s="1">
        <v>1</v>
      </c>
      <c r="F334" s="5">
        <f>3500*D334+4900*E334</f>
        <v>29400</v>
      </c>
      <c r="G334" s="5">
        <f>F334*C334</f>
        <v>117600</v>
      </c>
    </row>
    <row r="335" spans="1:7" x14ac:dyDescent="0.45">
      <c r="A335" s="1"/>
      <c r="B335" s="1"/>
      <c r="C335" s="1"/>
      <c r="D335" s="1"/>
      <c r="E335" s="1"/>
      <c r="F335" s="5">
        <f>3500*D335+4900*E335</f>
        <v>0</v>
      </c>
      <c r="G335" s="5">
        <f>F335*C335</f>
        <v>0</v>
      </c>
    </row>
    <row r="336" spans="1:7" x14ac:dyDescent="0.45">
      <c r="A336" s="1"/>
      <c r="B336" s="1"/>
      <c r="C336" s="1"/>
      <c r="D336" s="1"/>
      <c r="E336" s="1"/>
      <c r="F336" s="5">
        <f>3500*D336+4900*E336</f>
        <v>0</v>
      </c>
      <c r="G336" s="5">
        <f>F336*C336</f>
        <v>0</v>
      </c>
    </row>
    <row r="337" spans="1:7" x14ac:dyDescent="0.45">
      <c r="A337" s="1"/>
      <c r="B337" s="1" t="s">
        <v>65</v>
      </c>
      <c r="C337" s="1">
        <v>1</v>
      </c>
      <c r="D337" s="1">
        <v>7</v>
      </c>
      <c r="E337" s="1">
        <v>1</v>
      </c>
      <c r="F337" s="5">
        <f>4000*D337+5600*E337</f>
        <v>33600</v>
      </c>
      <c r="G337" s="5">
        <f>F337*C337</f>
        <v>33600</v>
      </c>
    </row>
    <row r="338" spans="1:7" x14ac:dyDescent="0.45">
      <c r="A338" s="1"/>
      <c r="B338" s="1"/>
      <c r="C338" s="1"/>
      <c r="D338" s="1"/>
      <c r="E338" s="1"/>
      <c r="F338" s="5">
        <f>4000*D338+5600*E338</f>
        <v>0</v>
      </c>
      <c r="G338" s="5">
        <f>F338*C338</f>
        <v>0</v>
      </c>
    </row>
    <row r="339" spans="1:7" x14ac:dyDescent="0.45">
      <c r="A339" s="1"/>
      <c r="B339" s="1"/>
      <c r="C339" s="1"/>
      <c r="D339" s="1"/>
      <c r="E339" s="1"/>
      <c r="F339" s="5">
        <f>4000*D339+5600*E339</f>
        <v>0</v>
      </c>
      <c r="G339" s="5">
        <f>F339*C339</f>
        <v>0</v>
      </c>
    </row>
    <row r="340" spans="1:7" x14ac:dyDescent="0.45">
      <c r="A340" s="1"/>
      <c r="B340" s="1" t="s">
        <v>25</v>
      </c>
      <c r="C340" s="1">
        <v>0.04</v>
      </c>
      <c r="D340" s="1"/>
      <c r="E340" s="1"/>
      <c r="F340" s="5"/>
      <c r="G340" s="5">
        <f>(G334+G335+G336+G337+G338+G339)*C340</f>
        <v>6048</v>
      </c>
    </row>
    <row r="341" spans="1:7" x14ac:dyDescent="0.45">
      <c r="A341" s="2"/>
      <c r="B341" s="7" t="s">
        <v>97</v>
      </c>
      <c r="C341" s="1">
        <f>SUM(C334:C339)</f>
        <v>5</v>
      </c>
      <c r="D341" s="3"/>
      <c r="E341" s="1" t="s">
        <v>8</v>
      </c>
      <c r="F341" s="5"/>
      <c r="G341" s="5">
        <f>G334+G335+G336+G337+G338+G339+G340</f>
        <v>157248</v>
      </c>
    </row>
    <row r="342" spans="1:7" x14ac:dyDescent="0.45">
      <c r="D342" s="4"/>
      <c r="E342" s="1" t="s">
        <v>9</v>
      </c>
      <c r="F342" s="5"/>
      <c r="G342" s="5">
        <f>G341*0.1</f>
        <v>15724.800000000001</v>
      </c>
    </row>
    <row r="343" spans="1:7" x14ac:dyDescent="0.45">
      <c r="D343" s="4"/>
      <c r="E343" s="1" t="s">
        <v>10</v>
      </c>
      <c r="F343" s="5"/>
      <c r="G343" s="5">
        <f>G341+G342</f>
        <v>172972.79999999999</v>
      </c>
    </row>
    <row r="345" spans="1:7" x14ac:dyDescent="0.45">
      <c r="A345" s="1" t="s">
        <v>4</v>
      </c>
      <c r="B345" s="1" t="s">
        <v>0</v>
      </c>
      <c r="C345" s="1" t="s">
        <v>1</v>
      </c>
      <c r="D345" s="1" t="s">
        <v>6</v>
      </c>
      <c r="E345" s="1" t="s">
        <v>7</v>
      </c>
      <c r="F345" s="5"/>
      <c r="G345" s="1" t="s">
        <v>3</v>
      </c>
    </row>
    <row r="346" spans="1:7" x14ac:dyDescent="0.45">
      <c r="A346" s="1" t="s">
        <v>68</v>
      </c>
      <c r="B346" s="1" t="s">
        <v>43</v>
      </c>
      <c r="C346" s="1">
        <v>13</v>
      </c>
      <c r="D346" s="1">
        <v>7</v>
      </c>
      <c r="E346" s="1">
        <v>0.5</v>
      </c>
      <c r="F346" s="5">
        <f>3500*D346+4900*E346</f>
        <v>26950</v>
      </c>
      <c r="G346" s="5">
        <f>F346*C346</f>
        <v>350350</v>
      </c>
    </row>
    <row r="347" spans="1:7" x14ac:dyDescent="0.45">
      <c r="A347" s="1"/>
      <c r="B347" s="1"/>
      <c r="C347" s="1"/>
      <c r="D347" s="1"/>
      <c r="E347" s="1"/>
      <c r="F347" s="5">
        <f>3500*D347+4900*E347</f>
        <v>0</v>
      </c>
      <c r="G347" s="5">
        <f>F347*C347</f>
        <v>0</v>
      </c>
    </row>
    <row r="348" spans="1:7" x14ac:dyDescent="0.45">
      <c r="A348" s="1"/>
      <c r="B348" s="1"/>
      <c r="C348" s="1"/>
      <c r="D348" s="1"/>
      <c r="E348" s="1"/>
      <c r="F348" s="5">
        <f>3500*D348+4900*E348</f>
        <v>0</v>
      </c>
      <c r="G348" s="5">
        <f>F348*C348</f>
        <v>0</v>
      </c>
    </row>
    <row r="349" spans="1:7" x14ac:dyDescent="0.45">
      <c r="A349" s="1"/>
      <c r="B349" s="1" t="s">
        <v>69</v>
      </c>
      <c r="C349" s="1">
        <v>1</v>
      </c>
      <c r="D349" s="1">
        <v>7</v>
      </c>
      <c r="E349" s="1">
        <v>0.5</v>
      </c>
      <c r="F349" s="5">
        <f>4000*D349+5600*E349</f>
        <v>30800</v>
      </c>
      <c r="G349" s="5">
        <f>F349*C349</f>
        <v>30800</v>
      </c>
    </row>
    <row r="350" spans="1:7" x14ac:dyDescent="0.45">
      <c r="A350" s="1"/>
      <c r="B350" s="1" t="s">
        <v>16</v>
      </c>
      <c r="C350" s="1">
        <v>1</v>
      </c>
      <c r="D350" s="1">
        <v>7</v>
      </c>
      <c r="E350" s="1">
        <v>1</v>
      </c>
      <c r="F350" s="5">
        <f>4000*D350+5600*E350</f>
        <v>33600</v>
      </c>
      <c r="G350" s="5">
        <f>F350*C350</f>
        <v>33600</v>
      </c>
    </row>
    <row r="351" spans="1:7" x14ac:dyDescent="0.45">
      <c r="A351" s="1"/>
      <c r="B351" s="1"/>
      <c r="C351" s="1"/>
      <c r="D351" s="1"/>
      <c r="E351" s="1"/>
      <c r="F351" s="5">
        <f>4000*D351+5600*E351</f>
        <v>0</v>
      </c>
      <c r="G351" s="5">
        <f>F351*C351</f>
        <v>0</v>
      </c>
    </row>
    <row r="352" spans="1:7" x14ac:dyDescent="0.45">
      <c r="A352" s="1"/>
      <c r="B352" s="1" t="s">
        <v>25</v>
      </c>
      <c r="C352" s="1">
        <v>0.05</v>
      </c>
      <c r="D352" s="1"/>
      <c r="E352" s="1"/>
      <c r="F352" s="5"/>
      <c r="G352" s="5">
        <f>(G346+G347+G348+G349+G350+G351)*C352</f>
        <v>20737.5</v>
      </c>
    </row>
    <row r="353" spans="1:7" x14ac:dyDescent="0.45">
      <c r="A353" s="2"/>
      <c r="B353" s="7" t="s">
        <v>97</v>
      </c>
      <c r="C353" s="1">
        <f>SUM(C346:C351)</f>
        <v>15</v>
      </c>
      <c r="D353" s="3"/>
      <c r="E353" s="1" t="s">
        <v>8</v>
      </c>
      <c r="F353" s="5"/>
      <c r="G353" s="5">
        <f>G346+G347+G348+G349+G350+G351+G352</f>
        <v>435487.5</v>
      </c>
    </row>
    <row r="354" spans="1:7" x14ac:dyDescent="0.45">
      <c r="D354" s="4"/>
      <c r="E354" s="1" t="s">
        <v>9</v>
      </c>
      <c r="F354" s="5"/>
      <c r="G354" s="5">
        <f>G353*0.1</f>
        <v>43548.75</v>
      </c>
    </row>
    <row r="355" spans="1:7" x14ac:dyDescent="0.45">
      <c r="D355" s="4"/>
      <c r="E355" s="1" t="s">
        <v>10</v>
      </c>
      <c r="F355" s="5"/>
      <c r="G355" s="5">
        <f>G353+G354</f>
        <v>479036.25</v>
      </c>
    </row>
    <row r="357" spans="1:7" x14ac:dyDescent="0.45">
      <c r="A357" s="1" t="s">
        <v>4</v>
      </c>
      <c r="B357" s="1" t="s">
        <v>0</v>
      </c>
      <c r="C357" s="1" t="s">
        <v>1</v>
      </c>
      <c r="D357" s="1" t="s">
        <v>6</v>
      </c>
      <c r="E357" s="1" t="s">
        <v>7</v>
      </c>
      <c r="F357" s="5"/>
      <c r="G357" s="1" t="s">
        <v>3</v>
      </c>
    </row>
    <row r="358" spans="1:7" x14ac:dyDescent="0.45">
      <c r="A358" s="1" t="s">
        <v>70</v>
      </c>
      <c r="B358" s="1" t="s">
        <v>71</v>
      </c>
      <c r="C358" s="1">
        <v>4</v>
      </c>
      <c r="D358" s="1">
        <v>6</v>
      </c>
      <c r="E358" s="1">
        <v>1</v>
      </c>
      <c r="F358" s="5">
        <f>3500*D358+4900*E358</f>
        <v>25900</v>
      </c>
      <c r="G358" s="5">
        <f>F358*C358</f>
        <v>103600</v>
      </c>
    </row>
    <row r="359" spans="1:7" x14ac:dyDescent="0.45">
      <c r="A359" s="1"/>
      <c r="B359" s="1" t="s">
        <v>85</v>
      </c>
      <c r="C359" s="1">
        <v>9</v>
      </c>
      <c r="D359" s="1">
        <v>7</v>
      </c>
      <c r="E359" s="1">
        <v>0.5</v>
      </c>
      <c r="F359" s="5">
        <f>3500*D359+4900*E359</f>
        <v>26950</v>
      </c>
      <c r="G359" s="5">
        <f>F359*C359</f>
        <v>242550</v>
      </c>
    </row>
    <row r="360" spans="1:7" x14ac:dyDescent="0.45">
      <c r="A360" s="1"/>
      <c r="B360" s="1"/>
      <c r="C360" s="1"/>
      <c r="D360" s="1"/>
      <c r="E360" s="1"/>
      <c r="F360" s="5">
        <f>3500*D360+4900*E360</f>
        <v>0</v>
      </c>
      <c r="G360" s="5">
        <f>F360*C360</f>
        <v>0</v>
      </c>
    </row>
    <row r="361" spans="1:7" x14ac:dyDescent="0.45">
      <c r="A361" s="1"/>
      <c r="B361" s="1" t="s">
        <v>72</v>
      </c>
      <c r="C361" s="1">
        <v>1</v>
      </c>
      <c r="D361" s="1">
        <v>6</v>
      </c>
      <c r="E361" s="1">
        <v>1</v>
      </c>
      <c r="F361" s="5">
        <f>4000*D361+5600*E361</f>
        <v>29600</v>
      </c>
      <c r="G361" s="5">
        <f>F361*C361</f>
        <v>29600</v>
      </c>
    </row>
    <row r="362" spans="1:7" x14ac:dyDescent="0.45">
      <c r="A362" s="1"/>
      <c r="B362" s="1" t="s">
        <v>73</v>
      </c>
      <c r="C362" s="1">
        <v>1</v>
      </c>
      <c r="D362" s="1">
        <v>6</v>
      </c>
      <c r="E362" s="1"/>
      <c r="F362" s="5">
        <f>4000*D362+5600*E362</f>
        <v>24000</v>
      </c>
      <c r="G362" s="5">
        <f>F362*C362</f>
        <v>24000</v>
      </c>
    </row>
    <row r="363" spans="1:7" x14ac:dyDescent="0.45">
      <c r="A363" s="1"/>
      <c r="B363" s="1" t="s">
        <v>65</v>
      </c>
      <c r="C363" s="1">
        <v>1</v>
      </c>
      <c r="D363" s="1">
        <v>7</v>
      </c>
      <c r="E363" s="1">
        <v>1</v>
      </c>
      <c r="F363" s="5">
        <f>4000*D363+5600*E363</f>
        <v>33600</v>
      </c>
      <c r="G363" s="5">
        <f>F363*C363</f>
        <v>33600</v>
      </c>
    </row>
    <row r="364" spans="1:7" x14ac:dyDescent="0.45">
      <c r="A364" s="1"/>
      <c r="B364" s="1" t="s">
        <v>25</v>
      </c>
      <c r="C364" s="1">
        <v>0.03</v>
      </c>
      <c r="D364" s="1"/>
      <c r="E364" s="1"/>
      <c r="F364" s="5"/>
      <c r="G364" s="5">
        <f>(G358+G359+G360+G361+G362+G363)*C364</f>
        <v>13000.5</v>
      </c>
    </row>
    <row r="365" spans="1:7" x14ac:dyDescent="0.45">
      <c r="A365" s="2"/>
      <c r="B365" s="7" t="s">
        <v>97</v>
      </c>
      <c r="C365" s="1">
        <f>SUM(C358:C363)</f>
        <v>16</v>
      </c>
      <c r="D365" s="3"/>
      <c r="E365" s="1" t="s">
        <v>8</v>
      </c>
      <c r="F365" s="5"/>
      <c r="G365" s="5">
        <f>G358+G359+G360+G361+G362+G363+G364</f>
        <v>446350.5</v>
      </c>
    </row>
    <row r="366" spans="1:7" x14ac:dyDescent="0.45">
      <c r="D366" s="4"/>
      <c r="E366" s="1" t="s">
        <v>9</v>
      </c>
      <c r="F366" s="5"/>
      <c r="G366" s="5">
        <f>G365*0.1</f>
        <v>44635.05</v>
      </c>
    </row>
    <row r="367" spans="1:7" x14ac:dyDescent="0.45">
      <c r="D367" s="4"/>
      <c r="E367" s="1" t="s">
        <v>10</v>
      </c>
      <c r="F367" s="5"/>
      <c r="G367" s="5">
        <f>G365+G366</f>
        <v>490985.55</v>
      </c>
    </row>
    <row r="369" spans="1:7" x14ac:dyDescent="0.45">
      <c r="A369" s="1" t="s">
        <v>4</v>
      </c>
      <c r="B369" s="1" t="s">
        <v>0</v>
      </c>
      <c r="C369" s="1" t="s">
        <v>1</v>
      </c>
      <c r="D369" s="1" t="s">
        <v>6</v>
      </c>
      <c r="E369" s="1" t="s">
        <v>7</v>
      </c>
      <c r="F369" s="5"/>
      <c r="G369" s="1" t="s">
        <v>3</v>
      </c>
    </row>
    <row r="370" spans="1:7" x14ac:dyDescent="0.45">
      <c r="A370" s="1" t="s">
        <v>74</v>
      </c>
      <c r="B370" s="1" t="s">
        <v>76</v>
      </c>
      <c r="C370" s="1">
        <v>11</v>
      </c>
      <c r="D370" s="1">
        <v>7</v>
      </c>
      <c r="E370" s="1"/>
      <c r="F370" s="5">
        <f>3500*D370+4900*E370</f>
        <v>24500</v>
      </c>
      <c r="G370" s="5">
        <f>F370*C370</f>
        <v>269500</v>
      </c>
    </row>
    <row r="371" spans="1:7" x14ac:dyDescent="0.45">
      <c r="A371" s="1"/>
      <c r="B371" s="1" t="s">
        <v>75</v>
      </c>
      <c r="C371" s="1">
        <v>7</v>
      </c>
      <c r="D371" s="1">
        <v>6</v>
      </c>
      <c r="E371" s="1"/>
      <c r="F371" s="5">
        <f>3500*D371+4900*E371</f>
        <v>21000</v>
      </c>
      <c r="G371" s="5">
        <f>F371*C371</f>
        <v>147000</v>
      </c>
    </row>
    <row r="372" spans="1:7" x14ac:dyDescent="0.45">
      <c r="A372" s="1"/>
      <c r="B372" s="1"/>
      <c r="C372" s="1"/>
      <c r="D372" s="1"/>
      <c r="E372" s="1"/>
      <c r="F372" s="5">
        <f>3500*D372+4900*E372</f>
        <v>0</v>
      </c>
      <c r="G372" s="5">
        <f>F372*C372</f>
        <v>0</v>
      </c>
    </row>
    <row r="373" spans="1:7" x14ac:dyDescent="0.45">
      <c r="A373" s="1"/>
      <c r="B373" s="1" t="s">
        <v>31</v>
      </c>
      <c r="C373" s="1">
        <v>1</v>
      </c>
      <c r="D373" s="1">
        <v>7</v>
      </c>
      <c r="E373" s="1"/>
      <c r="F373" s="5">
        <f>4000*D373+5600*E373</f>
        <v>28000</v>
      </c>
      <c r="G373" s="5">
        <f>F373*C373</f>
        <v>28000</v>
      </c>
    </row>
    <row r="374" spans="1:7" x14ac:dyDescent="0.45">
      <c r="A374" s="1"/>
      <c r="B374" s="1"/>
      <c r="C374" s="1"/>
      <c r="D374" s="1"/>
      <c r="E374" s="1"/>
      <c r="F374" s="5">
        <f>4000*D374+5600*E374</f>
        <v>0</v>
      </c>
      <c r="G374" s="5">
        <f>F374*C374</f>
        <v>0</v>
      </c>
    </row>
    <row r="375" spans="1:7" x14ac:dyDescent="0.45">
      <c r="A375" s="1"/>
      <c r="B375" s="1"/>
      <c r="C375" s="1"/>
      <c r="D375" s="1"/>
      <c r="E375" s="1"/>
      <c r="F375" s="5">
        <f>4000*D375+5600*E375</f>
        <v>0</v>
      </c>
      <c r="G375" s="5">
        <f>F375*C375</f>
        <v>0</v>
      </c>
    </row>
    <row r="376" spans="1:7" x14ac:dyDescent="0.45">
      <c r="A376" s="1"/>
      <c r="B376" s="1" t="s">
        <v>25</v>
      </c>
      <c r="C376" s="1">
        <v>0.03</v>
      </c>
      <c r="D376" s="1"/>
      <c r="E376" s="1"/>
      <c r="F376" s="5"/>
      <c r="G376" s="5">
        <f>(G370+G371+G372+G373+G374+G375)*C376</f>
        <v>13335</v>
      </c>
    </row>
    <row r="377" spans="1:7" x14ac:dyDescent="0.45">
      <c r="A377" s="2"/>
      <c r="B377" s="7" t="s">
        <v>97</v>
      </c>
      <c r="C377" s="1">
        <f>SUM(C370:C375)</f>
        <v>19</v>
      </c>
      <c r="D377" s="3"/>
      <c r="E377" s="1" t="s">
        <v>8</v>
      </c>
      <c r="F377" s="5"/>
      <c r="G377" s="5">
        <f>G370+G371+G372+G373+G374+G375+G376</f>
        <v>457835</v>
      </c>
    </row>
    <row r="378" spans="1:7" x14ac:dyDescent="0.45">
      <c r="D378" s="4"/>
      <c r="E378" s="1" t="s">
        <v>9</v>
      </c>
      <c r="F378" s="5"/>
      <c r="G378" s="5">
        <f>G377*0.1</f>
        <v>45783.5</v>
      </c>
    </row>
    <row r="379" spans="1:7" x14ac:dyDescent="0.45">
      <c r="D379" s="4"/>
      <c r="E379" s="1" t="s">
        <v>10</v>
      </c>
      <c r="F379" s="5"/>
      <c r="G379" s="5">
        <f>G377+G378</f>
        <v>503618.5</v>
      </c>
    </row>
    <row r="381" spans="1:7" x14ac:dyDescent="0.45">
      <c r="A381" s="1" t="s">
        <v>4</v>
      </c>
      <c r="B381" s="1" t="s">
        <v>0</v>
      </c>
      <c r="C381" s="1" t="s">
        <v>1</v>
      </c>
      <c r="D381" s="1" t="s">
        <v>6</v>
      </c>
      <c r="E381" s="1" t="s">
        <v>7</v>
      </c>
      <c r="F381" s="5"/>
      <c r="G381" s="1" t="s">
        <v>3</v>
      </c>
    </row>
    <row r="382" spans="1:7" x14ac:dyDescent="0.45">
      <c r="A382" s="1" t="s">
        <v>77</v>
      </c>
      <c r="B382" s="1" t="s">
        <v>29</v>
      </c>
      <c r="C382" s="1">
        <v>8</v>
      </c>
      <c r="D382" s="1">
        <v>7</v>
      </c>
      <c r="E382" s="1"/>
      <c r="F382" s="5">
        <f>3500*D382+4900*E382</f>
        <v>24500</v>
      </c>
      <c r="G382" s="5">
        <f>F382*C382</f>
        <v>196000</v>
      </c>
    </row>
    <row r="383" spans="1:7" x14ac:dyDescent="0.45">
      <c r="A383" s="1"/>
      <c r="B383" s="1"/>
      <c r="C383" s="1"/>
      <c r="D383" s="1"/>
      <c r="E383" s="1"/>
      <c r="F383" s="5">
        <f>3500*D383+4900*E383</f>
        <v>0</v>
      </c>
      <c r="G383" s="5">
        <f>F383*C383</f>
        <v>0</v>
      </c>
    </row>
    <row r="384" spans="1:7" x14ac:dyDescent="0.45">
      <c r="A384" s="1"/>
      <c r="B384" s="1"/>
      <c r="C384" s="1"/>
      <c r="D384" s="1"/>
      <c r="E384" s="1"/>
      <c r="F384" s="5">
        <f>3500*D384+4900*E384</f>
        <v>0</v>
      </c>
      <c r="G384" s="5">
        <f>F384*C384</f>
        <v>0</v>
      </c>
    </row>
    <row r="385" spans="1:7" x14ac:dyDescent="0.45">
      <c r="A385" s="1"/>
      <c r="B385" s="1" t="s">
        <v>78</v>
      </c>
      <c r="C385" s="1">
        <v>2</v>
      </c>
      <c r="D385" s="1">
        <v>7</v>
      </c>
      <c r="E385" s="1"/>
      <c r="F385" s="5">
        <f>4000*D385+5600*E385</f>
        <v>28000</v>
      </c>
      <c r="G385" s="5">
        <f>F385*C385</f>
        <v>56000</v>
      </c>
    </row>
    <row r="386" spans="1:7" x14ac:dyDescent="0.45">
      <c r="A386" s="1"/>
      <c r="B386" s="1"/>
      <c r="C386" s="1"/>
      <c r="D386" s="1"/>
      <c r="E386" s="1"/>
      <c r="F386" s="5">
        <f>4000*D386+5600*E386</f>
        <v>0</v>
      </c>
      <c r="G386" s="5">
        <f>F386*C386</f>
        <v>0</v>
      </c>
    </row>
    <row r="387" spans="1:7" x14ac:dyDescent="0.45">
      <c r="A387" s="1"/>
      <c r="B387" s="1"/>
      <c r="C387" s="1"/>
      <c r="D387" s="1"/>
      <c r="E387" s="1"/>
      <c r="F387" s="5">
        <f>4000*D387+5600*E387</f>
        <v>0</v>
      </c>
      <c r="G387" s="5">
        <f>F387*C387</f>
        <v>0</v>
      </c>
    </row>
    <row r="388" spans="1:7" x14ac:dyDescent="0.45">
      <c r="A388" s="1"/>
      <c r="B388" s="1" t="s">
        <v>25</v>
      </c>
      <c r="C388" s="1">
        <v>0.03</v>
      </c>
      <c r="D388" s="1"/>
      <c r="E388" s="1"/>
      <c r="F388" s="5"/>
      <c r="G388" s="5">
        <f>(G382+G383+G384+G385+G386+G387)*C388</f>
        <v>7560</v>
      </c>
    </row>
    <row r="389" spans="1:7" x14ac:dyDescent="0.45">
      <c r="A389" s="2"/>
      <c r="B389" s="7" t="s">
        <v>97</v>
      </c>
      <c r="C389" s="1">
        <f>SUM(C382:C387)</f>
        <v>10</v>
      </c>
      <c r="D389" s="3"/>
      <c r="E389" s="1" t="s">
        <v>8</v>
      </c>
      <c r="F389" s="5"/>
      <c r="G389" s="5">
        <f>G382+G383+G384+G385+G386+G387+G388</f>
        <v>259560</v>
      </c>
    </row>
    <row r="390" spans="1:7" x14ac:dyDescent="0.45">
      <c r="D390" s="4"/>
      <c r="E390" s="1" t="s">
        <v>9</v>
      </c>
      <c r="F390" s="5"/>
      <c r="G390" s="5">
        <f>G389*0.1</f>
        <v>25956</v>
      </c>
    </row>
    <row r="391" spans="1:7" x14ac:dyDescent="0.45">
      <c r="D391" s="4"/>
      <c r="E391" s="1" t="s">
        <v>10</v>
      </c>
      <c r="F391" s="5"/>
      <c r="G391" s="5">
        <f>G389+G390</f>
        <v>285516</v>
      </c>
    </row>
    <row r="393" spans="1:7" x14ac:dyDescent="0.45">
      <c r="A393" s="1" t="s">
        <v>4</v>
      </c>
      <c r="B393" s="1" t="s">
        <v>0</v>
      </c>
      <c r="C393" s="1" t="s">
        <v>1</v>
      </c>
      <c r="D393" s="1" t="s">
        <v>6</v>
      </c>
      <c r="E393" s="1" t="s">
        <v>7</v>
      </c>
      <c r="F393" s="5"/>
      <c r="G393" s="1" t="s">
        <v>3</v>
      </c>
    </row>
    <row r="394" spans="1:7" x14ac:dyDescent="0.45">
      <c r="A394" s="1" t="s">
        <v>79</v>
      </c>
      <c r="B394" s="1" t="s">
        <v>13</v>
      </c>
      <c r="C394" s="1">
        <v>27</v>
      </c>
      <c r="D394" s="1">
        <v>7</v>
      </c>
      <c r="E394" s="1">
        <v>2</v>
      </c>
      <c r="F394" s="5">
        <f>3500*D394+4900*E394</f>
        <v>34300</v>
      </c>
      <c r="G394" s="5">
        <f>F394*C394</f>
        <v>926100</v>
      </c>
    </row>
    <row r="395" spans="1:7" x14ac:dyDescent="0.45">
      <c r="A395" s="1"/>
      <c r="B395" s="1" t="s">
        <v>57</v>
      </c>
      <c r="C395" s="1">
        <v>3</v>
      </c>
      <c r="D395" s="1">
        <v>6</v>
      </c>
      <c r="E395" s="1">
        <v>2</v>
      </c>
      <c r="F395" s="5">
        <f>3500*D395+4900*E395</f>
        <v>30800</v>
      </c>
      <c r="G395" s="5">
        <f>F395*C395</f>
        <v>92400</v>
      </c>
    </row>
    <row r="396" spans="1:7" x14ac:dyDescent="0.45">
      <c r="A396" s="1"/>
      <c r="B396" s="1"/>
      <c r="C396" s="1"/>
      <c r="D396" s="1"/>
      <c r="E396" s="1"/>
      <c r="F396" s="5">
        <f>3500*D396+4900*E396</f>
        <v>0</v>
      </c>
      <c r="G396" s="5">
        <f>F396*C396</f>
        <v>0</v>
      </c>
    </row>
    <row r="397" spans="1:7" x14ac:dyDescent="0.45">
      <c r="A397" s="1"/>
      <c r="B397" s="1" t="s">
        <v>80</v>
      </c>
      <c r="C397" s="1">
        <v>1</v>
      </c>
      <c r="D397" s="1">
        <v>6</v>
      </c>
      <c r="E397" s="1">
        <v>2</v>
      </c>
      <c r="F397" s="5">
        <f>4000*D397+5600*E397</f>
        <v>35200</v>
      </c>
      <c r="G397" s="5">
        <f>F397*C397</f>
        <v>35200</v>
      </c>
    </row>
    <row r="398" spans="1:7" x14ac:dyDescent="0.45">
      <c r="A398" s="1"/>
      <c r="B398" s="1" t="s">
        <v>17</v>
      </c>
      <c r="C398" s="1">
        <v>4</v>
      </c>
      <c r="D398" s="1">
        <v>7</v>
      </c>
      <c r="E398" s="1">
        <v>2</v>
      </c>
      <c r="F398" s="5">
        <f>4000*D398+5600*E398</f>
        <v>39200</v>
      </c>
      <c r="G398" s="5">
        <f>F398*C398</f>
        <v>156800</v>
      </c>
    </row>
    <row r="399" spans="1:7" x14ac:dyDescent="0.45">
      <c r="A399" s="1"/>
      <c r="B399" s="1"/>
      <c r="C399" s="1"/>
      <c r="D399" s="1"/>
      <c r="E399" s="1"/>
      <c r="F399" s="5">
        <f>4000*D399+5600*E399</f>
        <v>0</v>
      </c>
      <c r="G399" s="5">
        <f>F399*C399</f>
        <v>0</v>
      </c>
    </row>
    <row r="400" spans="1:7" x14ac:dyDescent="0.45">
      <c r="A400" s="1"/>
      <c r="B400" s="1" t="s">
        <v>25</v>
      </c>
      <c r="C400" s="1">
        <v>7.0000000000000007E-2</v>
      </c>
      <c r="D400" s="1"/>
      <c r="E400" s="1"/>
      <c r="F400" s="5"/>
      <c r="G400" s="5">
        <f>(G394+G395+G396+G397+G398+G399)*C400</f>
        <v>84735.000000000015</v>
      </c>
    </row>
    <row r="401" spans="1:7" x14ac:dyDescent="0.45">
      <c r="A401" s="2"/>
      <c r="B401" s="7" t="s">
        <v>97</v>
      </c>
      <c r="C401" s="1">
        <f>SUM(C394:C399)</f>
        <v>35</v>
      </c>
      <c r="D401" s="3"/>
      <c r="E401" s="1" t="s">
        <v>8</v>
      </c>
      <c r="F401" s="5"/>
      <c r="G401" s="5">
        <f>G394+G395+G396+G397+G398+G399+G400</f>
        <v>1295235</v>
      </c>
    </row>
    <row r="402" spans="1:7" x14ac:dyDescent="0.45">
      <c r="D402" s="4"/>
      <c r="E402" s="1" t="s">
        <v>9</v>
      </c>
      <c r="F402" s="5"/>
      <c r="G402" s="5">
        <f>G401*0.1</f>
        <v>129523.5</v>
      </c>
    </row>
    <row r="403" spans="1:7" x14ac:dyDescent="0.45">
      <c r="D403" s="4"/>
      <c r="E403" s="1" t="s">
        <v>10</v>
      </c>
      <c r="F403" s="5"/>
      <c r="G403" s="5">
        <f>G401+G402</f>
        <v>1424758.5</v>
      </c>
    </row>
    <row r="405" spans="1:7" x14ac:dyDescent="0.45">
      <c r="A405" s="1" t="s">
        <v>4</v>
      </c>
      <c r="B405" s="1" t="s">
        <v>0</v>
      </c>
      <c r="C405" s="1" t="s">
        <v>1</v>
      </c>
      <c r="D405" s="1" t="s">
        <v>6</v>
      </c>
      <c r="E405" s="1" t="s">
        <v>7</v>
      </c>
      <c r="F405" s="5"/>
      <c r="G405" s="1" t="s">
        <v>3</v>
      </c>
    </row>
    <row r="406" spans="1:7" x14ac:dyDescent="0.45">
      <c r="A406" s="1" t="s">
        <v>81</v>
      </c>
      <c r="B406" s="1" t="s">
        <v>71</v>
      </c>
      <c r="C406" s="1">
        <v>1</v>
      </c>
      <c r="D406" s="1">
        <v>6</v>
      </c>
      <c r="E406" s="1">
        <v>1</v>
      </c>
      <c r="F406" s="5">
        <f>3500*D406+4900*E406</f>
        <v>25900</v>
      </c>
      <c r="G406" s="5">
        <f>F406*C406</f>
        <v>25900</v>
      </c>
    </row>
    <row r="407" spans="1:7" x14ac:dyDescent="0.45">
      <c r="A407" s="1"/>
      <c r="B407" s="1" t="s">
        <v>82</v>
      </c>
      <c r="C407" s="1">
        <v>2</v>
      </c>
      <c r="D407" s="1">
        <v>10</v>
      </c>
      <c r="E407" s="1"/>
      <c r="F407" s="5">
        <f>3500*D407+4900*E407</f>
        <v>35000</v>
      </c>
      <c r="G407" s="5">
        <f>F407*C407</f>
        <v>70000</v>
      </c>
    </row>
    <row r="408" spans="1:7" x14ac:dyDescent="0.45">
      <c r="A408" s="1"/>
      <c r="B408" s="1" t="s">
        <v>83</v>
      </c>
      <c r="C408" s="1">
        <v>11</v>
      </c>
      <c r="D408" s="1">
        <v>6</v>
      </c>
      <c r="E408" s="1"/>
      <c r="F408" s="5">
        <f>3500*D408+4900*E408</f>
        <v>21000</v>
      </c>
      <c r="G408" s="5">
        <f>F408*C408</f>
        <v>231000</v>
      </c>
    </row>
    <row r="409" spans="1:7" x14ac:dyDescent="0.45">
      <c r="A409" s="1"/>
      <c r="B409" s="1" t="s">
        <v>72</v>
      </c>
      <c r="C409" s="1">
        <v>1</v>
      </c>
      <c r="D409" s="1">
        <v>6</v>
      </c>
      <c r="E409" s="1">
        <v>1</v>
      </c>
      <c r="F409" s="5">
        <f>4000*D409+5600*E409</f>
        <v>29600</v>
      </c>
      <c r="G409" s="5">
        <f>F409*C409</f>
        <v>29600</v>
      </c>
    </row>
    <row r="410" spans="1:7" x14ac:dyDescent="0.45">
      <c r="A410" s="1"/>
      <c r="B410" s="1" t="s">
        <v>84</v>
      </c>
      <c r="C410" s="1">
        <v>1</v>
      </c>
      <c r="D410" s="1">
        <v>10</v>
      </c>
      <c r="E410" s="1"/>
      <c r="F410" s="5">
        <f>4000*D410+5600*E410</f>
        <v>40000</v>
      </c>
      <c r="G410" s="5">
        <f>F410*C410</f>
        <v>40000</v>
      </c>
    </row>
    <row r="411" spans="1:7" x14ac:dyDescent="0.45">
      <c r="A411" s="1"/>
      <c r="B411" s="1" t="s">
        <v>73</v>
      </c>
      <c r="C411" s="1">
        <v>1</v>
      </c>
      <c r="D411" s="1">
        <v>6</v>
      </c>
      <c r="E411" s="1"/>
      <c r="F411" s="5">
        <f>4000*D411+5600*E411</f>
        <v>24000</v>
      </c>
      <c r="G411" s="5">
        <f>F411*C411</f>
        <v>24000</v>
      </c>
    </row>
    <row r="412" spans="1:7" x14ac:dyDescent="0.45">
      <c r="A412" s="1"/>
      <c r="B412" s="1" t="s">
        <v>25</v>
      </c>
      <c r="C412" s="1">
        <v>0.03</v>
      </c>
      <c r="D412" s="1"/>
      <c r="E412" s="1"/>
      <c r="F412" s="5"/>
      <c r="G412" s="5">
        <f>(G406+G407+G408+G409+G410+G411)*C412</f>
        <v>12615</v>
      </c>
    </row>
    <row r="413" spans="1:7" x14ac:dyDescent="0.45">
      <c r="A413" s="2"/>
      <c r="B413" s="7" t="s">
        <v>97</v>
      </c>
      <c r="C413" s="1">
        <f>SUM(C406:C411)</f>
        <v>17</v>
      </c>
      <c r="D413" s="3"/>
      <c r="E413" s="1" t="s">
        <v>8</v>
      </c>
      <c r="F413" s="5"/>
      <c r="G413" s="5">
        <f>G406+G407+G408+G409+G410+G411+G412</f>
        <v>433115</v>
      </c>
    </row>
    <row r="414" spans="1:7" x14ac:dyDescent="0.45">
      <c r="D414" s="4"/>
      <c r="E414" s="1" t="s">
        <v>9</v>
      </c>
      <c r="F414" s="5"/>
      <c r="G414" s="5">
        <f>G413*0.1</f>
        <v>43311.5</v>
      </c>
    </row>
    <row r="415" spans="1:7" x14ac:dyDescent="0.45">
      <c r="D415" s="4"/>
      <c r="E415" s="1" t="s">
        <v>10</v>
      </c>
      <c r="F415" s="5"/>
      <c r="G415" s="5">
        <f>G413+G414</f>
        <v>476426.5</v>
      </c>
    </row>
    <row r="417" spans="1:7" x14ac:dyDescent="0.45">
      <c r="A417" s="1" t="s">
        <v>4</v>
      </c>
      <c r="B417" s="1" t="s">
        <v>0</v>
      </c>
      <c r="C417" s="1" t="s">
        <v>1</v>
      </c>
      <c r="D417" s="1" t="s">
        <v>6</v>
      </c>
      <c r="E417" s="1" t="s">
        <v>7</v>
      </c>
      <c r="F417" s="5"/>
      <c r="G417" s="1" t="s">
        <v>3</v>
      </c>
    </row>
    <row r="418" spans="1:7" x14ac:dyDescent="0.45">
      <c r="A418" s="1" t="s">
        <v>86</v>
      </c>
      <c r="B418" s="1" t="s">
        <v>82</v>
      </c>
      <c r="C418" s="1">
        <v>1</v>
      </c>
      <c r="D418" s="1">
        <v>10</v>
      </c>
      <c r="E418" s="1"/>
      <c r="F418" s="5">
        <f>3500*D418+4900*E418</f>
        <v>35000</v>
      </c>
      <c r="G418" s="5">
        <f>F418*C418</f>
        <v>35000</v>
      </c>
    </row>
    <row r="419" spans="1:7" x14ac:dyDescent="0.45">
      <c r="A419" s="1"/>
      <c r="B419" s="1" t="s">
        <v>83</v>
      </c>
      <c r="C419" s="1">
        <v>9</v>
      </c>
      <c r="D419" s="1">
        <v>6</v>
      </c>
      <c r="E419" s="1"/>
      <c r="F419" s="5">
        <f>3500*D419+4900*E419</f>
        <v>21000</v>
      </c>
      <c r="G419" s="5">
        <f>F419*C419</f>
        <v>189000</v>
      </c>
    </row>
    <row r="420" spans="1:7" x14ac:dyDescent="0.45">
      <c r="A420" s="1"/>
      <c r="B420" s="1" t="s">
        <v>71</v>
      </c>
      <c r="C420" s="1">
        <v>2</v>
      </c>
      <c r="D420" s="1">
        <v>6</v>
      </c>
      <c r="E420" s="1">
        <v>1</v>
      </c>
      <c r="F420" s="5">
        <f>3500*D420+4900*E420</f>
        <v>25900</v>
      </c>
      <c r="G420" s="5">
        <f>F420*C420</f>
        <v>51800</v>
      </c>
    </row>
    <row r="421" spans="1:7" x14ac:dyDescent="0.45">
      <c r="A421" s="1"/>
      <c r="B421" s="1" t="s">
        <v>73</v>
      </c>
      <c r="C421" s="1">
        <v>3</v>
      </c>
      <c r="D421" s="1">
        <v>6</v>
      </c>
      <c r="E421" s="1"/>
      <c r="F421" s="5">
        <f>4000*D421+5600*E421</f>
        <v>24000</v>
      </c>
      <c r="G421" s="5">
        <f>F421*C421</f>
        <v>72000</v>
      </c>
    </row>
    <row r="422" spans="1:7" x14ac:dyDescent="0.45">
      <c r="A422" s="1"/>
      <c r="B422" s="1" t="s">
        <v>72</v>
      </c>
      <c r="C422" s="1">
        <v>1</v>
      </c>
      <c r="D422" s="1">
        <v>6</v>
      </c>
      <c r="E422" s="1">
        <v>1</v>
      </c>
      <c r="F422" s="5">
        <f>4000*D422+5600*E422</f>
        <v>29600</v>
      </c>
      <c r="G422" s="5">
        <f>F422*C422</f>
        <v>29600</v>
      </c>
    </row>
    <row r="423" spans="1:7" x14ac:dyDescent="0.45">
      <c r="A423" s="1"/>
      <c r="B423" s="1"/>
      <c r="C423" s="1"/>
      <c r="D423" s="1"/>
      <c r="E423" s="1"/>
      <c r="F423" s="5">
        <f>4000*D423+5600*E423</f>
        <v>0</v>
      </c>
      <c r="G423" s="5">
        <f>F423*C423</f>
        <v>0</v>
      </c>
    </row>
    <row r="424" spans="1:7" x14ac:dyDescent="0.45">
      <c r="A424" s="1"/>
      <c r="B424" s="1" t="s">
        <v>25</v>
      </c>
      <c r="C424" s="1">
        <v>0.04</v>
      </c>
      <c r="D424" s="1"/>
      <c r="E424" s="1"/>
      <c r="F424" s="5"/>
      <c r="G424" s="5">
        <f>(G418+G419+G420+G421+G422+G423)*C424</f>
        <v>15096</v>
      </c>
    </row>
    <row r="425" spans="1:7" x14ac:dyDescent="0.45">
      <c r="A425" s="2"/>
      <c r="B425" s="7" t="s">
        <v>97</v>
      </c>
      <c r="C425" s="1">
        <f>SUM(C418:C423)</f>
        <v>16</v>
      </c>
      <c r="D425" s="3"/>
      <c r="E425" s="1" t="s">
        <v>8</v>
      </c>
      <c r="F425" s="5"/>
      <c r="G425" s="5">
        <f>G418+G419+G420+G421+G422+G423+G424</f>
        <v>392496</v>
      </c>
    </row>
    <row r="426" spans="1:7" x14ac:dyDescent="0.45">
      <c r="D426" s="4"/>
      <c r="E426" s="1" t="s">
        <v>9</v>
      </c>
      <c r="F426" s="5"/>
      <c r="G426" s="5">
        <f>G425*0.1</f>
        <v>39249.599999999999</v>
      </c>
    </row>
    <row r="427" spans="1:7" x14ac:dyDescent="0.45">
      <c r="D427" s="4"/>
      <c r="E427" s="1" t="s">
        <v>10</v>
      </c>
      <c r="F427" s="5"/>
      <c r="G427" s="5">
        <f>G425+G426</f>
        <v>431745.6</v>
      </c>
    </row>
    <row r="429" spans="1:7" x14ac:dyDescent="0.45">
      <c r="A429" s="1" t="s">
        <v>4</v>
      </c>
      <c r="B429" s="1" t="s">
        <v>0</v>
      </c>
      <c r="C429" s="1" t="s">
        <v>1</v>
      </c>
      <c r="D429" s="1" t="s">
        <v>6</v>
      </c>
      <c r="E429" s="1" t="s">
        <v>7</v>
      </c>
      <c r="F429" s="5"/>
      <c r="G429" s="1" t="s">
        <v>3</v>
      </c>
    </row>
    <row r="430" spans="1:7" x14ac:dyDescent="0.45">
      <c r="A430" s="1" t="s">
        <v>102</v>
      </c>
      <c r="B430" s="1" t="s">
        <v>83</v>
      </c>
      <c r="C430" s="1">
        <v>3</v>
      </c>
      <c r="D430" s="1">
        <v>6</v>
      </c>
      <c r="E430" s="1"/>
      <c r="F430" s="5">
        <f>3500*D430+4900*E430</f>
        <v>21000</v>
      </c>
      <c r="G430" s="5">
        <f>F430*C430</f>
        <v>63000</v>
      </c>
    </row>
    <row r="431" spans="1:7" x14ac:dyDescent="0.45">
      <c r="A431" s="1"/>
      <c r="B431" s="1"/>
      <c r="C431" s="1"/>
      <c r="D431" s="1"/>
      <c r="E431" s="1"/>
      <c r="F431" s="5">
        <f>3500*D431+4900*E431</f>
        <v>0</v>
      </c>
      <c r="G431" s="5">
        <f>F431*C431</f>
        <v>0</v>
      </c>
    </row>
    <row r="432" spans="1:7" x14ac:dyDescent="0.45">
      <c r="A432" s="1"/>
      <c r="B432" s="1"/>
      <c r="C432" s="1"/>
      <c r="D432" s="1"/>
      <c r="E432" s="1"/>
      <c r="F432" s="5">
        <f>3500*D432+4900*E432</f>
        <v>0</v>
      </c>
      <c r="G432" s="5">
        <f>F432*C432</f>
        <v>0</v>
      </c>
    </row>
    <row r="433" spans="1:7" x14ac:dyDescent="0.45">
      <c r="A433" s="1"/>
      <c r="B433" s="1" t="s">
        <v>87</v>
      </c>
      <c r="C433" s="1">
        <v>2</v>
      </c>
      <c r="D433" s="1">
        <v>6</v>
      </c>
      <c r="E433" s="1"/>
      <c r="F433" s="5">
        <f>4000*D433+5600*E433</f>
        <v>24000</v>
      </c>
      <c r="G433" s="5">
        <f>F433*C433</f>
        <v>48000</v>
      </c>
    </row>
    <row r="434" spans="1:7" x14ac:dyDescent="0.45">
      <c r="A434" s="1"/>
      <c r="B434" s="1"/>
      <c r="C434" s="1"/>
      <c r="D434" s="1"/>
      <c r="E434" s="1"/>
      <c r="F434" s="5">
        <f>4000*D434+5600*E434</f>
        <v>0</v>
      </c>
      <c r="G434" s="5">
        <f>F434*C434</f>
        <v>0</v>
      </c>
    </row>
    <row r="435" spans="1:7" x14ac:dyDescent="0.45">
      <c r="A435" s="1"/>
      <c r="B435" s="1"/>
      <c r="C435" s="1"/>
      <c r="D435" s="1"/>
      <c r="E435" s="1"/>
      <c r="F435" s="5">
        <f>4000*D435+5600*E435</f>
        <v>0</v>
      </c>
      <c r="G435" s="5">
        <f>F435*C435</f>
        <v>0</v>
      </c>
    </row>
    <row r="436" spans="1:7" x14ac:dyDescent="0.45">
      <c r="A436" s="1"/>
      <c r="B436" s="1" t="s">
        <v>25</v>
      </c>
      <c r="C436" s="1">
        <v>0.04</v>
      </c>
      <c r="D436" s="1"/>
      <c r="E436" s="1"/>
      <c r="F436" s="5"/>
      <c r="G436" s="5">
        <f>(G430+G431+G432+G433+G434+G435)*C436</f>
        <v>4440</v>
      </c>
    </row>
    <row r="437" spans="1:7" x14ac:dyDescent="0.45">
      <c r="A437" s="2"/>
      <c r="B437" s="7" t="s">
        <v>97</v>
      </c>
      <c r="C437" s="1">
        <f>SUM(C430:C435)</f>
        <v>5</v>
      </c>
      <c r="D437" s="3"/>
      <c r="E437" s="1" t="s">
        <v>8</v>
      </c>
      <c r="F437" s="5"/>
      <c r="G437" s="5">
        <f>G430+G431+G432+G433+G434+G435+G436</f>
        <v>115440</v>
      </c>
    </row>
    <row r="438" spans="1:7" x14ac:dyDescent="0.45">
      <c r="D438" s="4"/>
      <c r="E438" s="1" t="s">
        <v>9</v>
      </c>
      <c r="F438" s="5"/>
      <c r="G438" s="5">
        <f>G437*0.1</f>
        <v>11544</v>
      </c>
    </row>
    <row r="439" spans="1:7" x14ac:dyDescent="0.45">
      <c r="D439" s="4"/>
      <c r="E439" s="1" t="s">
        <v>10</v>
      </c>
      <c r="F439" s="5"/>
      <c r="G439" s="5">
        <f>G437+G438</f>
        <v>126984</v>
      </c>
    </row>
    <row r="441" spans="1:7" x14ac:dyDescent="0.45">
      <c r="A441" s="1" t="s">
        <v>4</v>
      </c>
      <c r="B441" s="1" t="s">
        <v>0</v>
      </c>
      <c r="C441" s="1" t="s">
        <v>1</v>
      </c>
      <c r="D441" s="1" t="s">
        <v>6</v>
      </c>
      <c r="E441" s="1" t="s">
        <v>7</v>
      </c>
      <c r="F441" s="5"/>
      <c r="G441" s="1" t="s">
        <v>3</v>
      </c>
    </row>
    <row r="442" spans="1:7" x14ac:dyDescent="0.45">
      <c r="A442" s="1" t="s">
        <v>88</v>
      </c>
      <c r="B442" s="1" t="s">
        <v>71</v>
      </c>
      <c r="C442" s="1">
        <v>8</v>
      </c>
      <c r="D442" s="1">
        <v>6</v>
      </c>
      <c r="E442" s="1">
        <v>1</v>
      </c>
      <c r="F442" s="5">
        <f>3500*D442+4900*E442</f>
        <v>25900</v>
      </c>
      <c r="G442" s="5">
        <f>F442*C442</f>
        <v>207200</v>
      </c>
    </row>
    <row r="443" spans="1:7" x14ac:dyDescent="0.45">
      <c r="A443" s="1"/>
      <c r="B443" s="1"/>
      <c r="C443" s="1"/>
      <c r="D443" s="1"/>
      <c r="E443" s="1"/>
      <c r="F443" s="5">
        <f>3500*D443+4900*E443</f>
        <v>0</v>
      </c>
      <c r="G443" s="5">
        <f>F443*C443</f>
        <v>0</v>
      </c>
    </row>
    <row r="444" spans="1:7" x14ac:dyDescent="0.45">
      <c r="A444" s="1"/>
      <c r="B444" s="1"/>
      <c r="C444" s="1"/>
      <c r="D444" s="1"/>
      <c r="E444" s="1"/>
      <c r="F444" s="5">
        <f>3500*D444+4900*E444</f>
        <v>0</v>
      </c>
      <c r="G444" s="5">
        <f>F444*C444</f>
        <v>0</v>
      </c>
    </row>
    <row r="445" spans="1:7" x14ac:dyDescent="0.45">
      <c r="A445" s="1"/>
      <c r="B445" s="1" t="s">
        <v>89</v>
      </c>
      <c r="C445" s="1">
        <v>1</v>
      </c>
      <c r="D445" s="1">
        <v>6</v>
      </c>
      <c r="E445" s="1">
        <v>1</v>
      </c>
      <c r="F445" s="5">
        <f>4000*D445+5600*E445</f>
        <v>29600</v>
      </c>
      <c r="G445" s="5">
        <f>F445*C445</f>
        <v>29600</v>
      </c>
    </row>
    <row r="446" spans="1:7" x14ac:dyDescent="0.45">
      <c r="A446" s="1"/>
      <c r="B446" s="1" t="s">
        <v>73</v>
      </c>
      <c r="C446" s="1">
        <v>1</v>
      </c>
      <c r="D446" s="1">
        <v>6</v>
      </c>
      <c r="E446" s="1"/>
      <c r="F446" s="5">
        <f>4000*D446+5600*E446</f>
        <v>24000</v>
      </c>
      <c r="G446" s="5">
        <f>F446*C446</f>
        <v>24000</v>
      </c>
    </row>
    <row r="447" spans="1:7" x14ac:dyDescent="0.45">
      <c r="A447" s="1"/>
      <c r="B447" s="1"/>
      <c r="C447" s="1"/>
      <c r="D447" s="1"/>
      <c r="E447" s="1"/>
      <c r="F447" s="5">
        <f>4000*D447+5600*E447</f>
        <v>0</v>
      </c>
      <c r="G447" s="5">
        <f>F447*C447</f>
        <v>0</v>
      </c>
    </row>
    <row r="448" spans="1:7" x14ac:dyDescent="0.45">
      <c r="A448" s="1"/>
      <c r="B448" s="1" t="s">
        <v>25</v>
      </c>
      <c r="C448" s="1">
        <v>0.03</v>
      </c>
      <c r="D448" s="1"/>
      <c r="E448" s="1"/>
      <c r="F448" s="5"/>
      <c r="G448" s="5">
        <f>(G442+G443+G444+G445+G446+G447)*C448</f>
        <v>7824</v>
      </c>
    </row>
    <row r="449" spans="1:7" x14ac:dyDescent="0.45">
      <c r="A449" s="2"/>
      <c r="B449" s="7" t="s">
        <v>97</v>
      </c>
      <c r="C449" s="1">
        <f>SUM(C442:C447)</f>
        <v>10</v>
      </c>
      <c r="D449" s="3"/>
      <c r="E449" s="1" t="s">
        <v>8</v>
      </c>
      <c r="F449" s="5"/>
      <c r="G449" s="5">
        <f>G442+G443+G444+G445+G446+G447+G448</f>
        <v>268624</v>
      </c>
    </row>
    <row r="450" spans="1:7" x14ac:dyDescent="0.45">
      <c r="D450" s="4"/>
      <c r="E450" s="1" t="s">
        <v>9</v>
      </c>
      <c r="F450" s="5"/>
      <c r="G450" s="5">
        <f>G449*0.1</f>
        <v>26862.400000000001</v>
      </c>
    </row>
    <row r="451" spans="1:7" x14ac:dyDescent="0.45">
      <c r="D451" s="4"/>
      <c r="E451" s="1" t="s">
        <v>10</v>
      </c>
      <c r="F451" s="5"/>
      <c r="G451" s="5">
        <f>G449+G450</f>
        <v>295486.40000000002</v>
      </c>
    </row>
    <row r="453" spans="1:7" x14ac:dyDescent="0.45">
      <c r="A453" s="1" t="s">
        <v>4</v>
      </c>
      <c r="B453" s="1" t="s">
        <v>0</v>
      </c>
      <c r="C453" s="1" t="s">
        <v>1</v>
      </c>
      <c r="D453" s="1" t="s">
        <v>6</v>
      </c>
      <c r="E453" s="1" t="s">
        <v>7</v>
      </c>
      <c r="F453" s="5"/>
      <c r="G453" s="1" t="s">
        <v>3</v>
      </c>
    </row>
    <row r="454" spans="1:7" x14ac:dyDescent="0.45">
      <c r="A454" s="1" t="s">
        <v>90</v>
      </c>
      <c r="B454" s="1" t="s">
        <v>83</v>
      </c>
      <c r="C454" s="1">
        <v>3</v>
      </c>
      <c r="D454" s="1">
        <v>6</v>
      </c>
      <c r="E454" s="1"/>
      <c r="F454" s="5">
        <f>3500*D454+4900*E454</f>
        <v>21000</v>
      </c>
      <c r="G454" s="5">
        <f>F454*C454</f>
        <v>63000</v>
      </c>
    </row>
    <row r="455" spans="1:7" x14ac:dyDescent="0.45">
      <c r="A455" s="1"/>
      <c r="B455" s="1" t="s">
        <v>82</v>
      </c>
      <c r="C455" s="1">
        <v>1</v>
      </c>
      <c r="D455" s="1">
        <v>10</v>
      </c>
      <c r="E455" s="1"/>
      <c r="F455" s="5">
        <f>3500*D455+4900*E455</f>
        <v>35000</v>
      </c>
      <c r="G455" s="5">
        <f>F455*C455</f>
        <v>35000</v>
      </c>
    </row>
    <row r="456" spans="1:7" x14ac:dyDescent="0.45">
      <c r="A456" s="1"/>
      <c r="B456" s="1"/>
      <c r="C456" s="1"/>
      <c r="D456" s="1"/>
      <c r="E456" s="1"/>
      <c r="F456" s="5">
        <f>3500*D456+4900*E456</f>
        <v>0</v>
      </c>
      <c r="G456" s="5">
        <f>F456*C456</f>
        <v>0</v>
      </c>
    </row>
    <row r="457" spans="1:7" x14ac:dyDescent="0.45">
      <c r="A457" s="1"/>
      <c r="B457" s="1" t="s">
        <v>84</v>
      </c>
      <c r="C457" s="1">
        <v>1</v>
      </c>
      <c r="D457" s="1">
        <v>10</v>
      </c>
      <c r="E457" s="1"/>
      <c r="F457" s="5">
        <f>4000*D457+5600*E457</f>
        <v>40000</v>
      </c>
      <c r="G457" s="5">
        <f>F457*C457</f>
        <v>40000</v>
      </c>
    </row>
    <row r="458" spans="1:7" x14ac:dyDescent="0.45">
      <c r="A458" s="1"/>
      <c r="B458" s="1"/>
      <c r="C458" s="1"/>
      <c r="D458" s="1"/>
      <c r="E458" s="1"/>
      <c r="F458" s="5">
        <f>4000*D458+5600*E458</f>
        <v>0</v>
      </c>
      <c r="G458" s="5">
        <f>F458*C458</f>
        <v>0</v>
      </c>
    </row>
    <row r="459" spans="1:7" x14ac:dyDescent="0.45">
      <c r="A459" s="1"/>
      <c r="B459" s="1"/>
      <c r="C459" s="1"/>
      <c r="D459" s="1"/>
      <c r="E459" s="1"/>
      <c r="F459" s="5">
        <f>4000*D459+5600*E459</f>
        <v>0</v>
      </c>
      <c r="G459" s="5">
        <f>F459*C459</f>
        <v>0</v>
      </c>
    </row>
    <row r="460" spans="1:7" x14ac:dyDescent="0.45">
      <c r="A460" s="1"/>
      <c r="B460" s="1" t="s">
        <v>25</v>
      </c>
      <c r="C460" s="1">
        <v>0.03</v>
      </c>
      <c r="D460" s="1"/>
      <c r="E460" s="1"/>
      <c r="F460" s="5"/>
      <c r="G460" s="5">
        <f>(G454+G455+G456+G457+G458+G459)*C460</f>
        <v>4140</v>
      </c>
    </row>
    <row r="461" spans="1:7" x14ac:dyDescent="0.45">
      <c r="A461" s="2"/>
      <c r="B461" s="7" t="s">
        <v>97</v>
      </c>
      <c r="C461" s="1">
        <f>SUM(C454:C459)</f>
        <v>5</v>
      </c>
      <c r="D461" s="3"/>
      <c r="E461" s="1" t="s">
        <v>8</v>
      </c>
      <c r="F461" s="5"/>
      <c r="G461" s="5">
        <f>G454+G455+G456+G457+G458+G459+G460</f>
        <v>142140</v>
      </c>
    </row>
    <row r="462" spans="1:7" x14ac:dyDescent="0.45">
      <c r="D462" s="4"/>
      <c r="E462" s="1" t="s">
        <v>9</v>
      </c>
      <c r="F462" s="5"/>
      <c r="G462" s="5">
        <f>G461*0.1</f>
        <v>14214</v>
      </c>
    </row>
    <row r="463" spans="1:7" x14ac:dyDescent="0.45">
      <c r="D463" s="4"/>
      <c r="E463" s="1" t="s">
        <v>10</v>
      </c>
      <c r="F463" s="5"/>
      <c r="G463" s="5">
        <f>G461+G462</f>
        <v>156354</v>
      </c>
    </row>
    <row r="465" spans="1:7" x14ac:dyDescent="0.45">
      <c r="A465" s="1" t="s">
        <v>4</v>
      </c>
      <c r="B465" s="1" t="s">
        <v>0</v>
      </c>
      <c r="C465" s="1" t="s">
        <v>1</v>
      </c>
      <c r="D465" s="1" t="s">
        <v>6</v>
      </c>
      <c r="E465" s="1" t="s">
        <v>7</v>
      </c>
      <c r="F465" s="5"/>
      <c r="G465" s="1" t="s">
        <v>3</v>
      </c>
    </row>
    <row r="466" spans="1:7" x14ac:dyDescent="0.45">
      <c r="A466" s="1" t="s">
        <v>91</v>
      </c>
      <c r="B466" s="1" t="s">
        <v>82</v>
      </c>
      <c r="C466" s="1">
        <v>3</v>
      </c>
      <c r="D466" s="1">
        <v>10</v>
      </c>
      <c r="E466" s="1"/>
      <c r="F466" s="5">
        <f>3500*D466+4900*E466</f>
        <v>35000</v>
      </c>
      <c r="G466" s="5">
        <f>F466*C466</f>
        <v>105000</v>
      </c>
    </row>
    <row r="467" spans="1:7" x14ac:dyDescent="0.45">
      <c r="A467" s="1"/>
      <c r="B467" s="1" t="s">
        <v>92</v>
      </c>
      <c r="C467" s="1">
        <v>4</v>
      </c>
      <c r="D467" s="1">
        <v>5</v>
      </c>
      <c r="E467" s="1"/>
      <c r="F467" s="5">
        <f>3500*D467+4900*E467</f>
        <v>17500</v>
      </c>
      <c r="G467" s="5">
        <f>F467*C467</f>
        <v>70000</v>
      </c>
    </row>
    <row r="468" spans="1:7" x14ac:dyDescent="0.45">
      <c r="A468" s="1"/>
      <c r="B468" s="1"/>
      <c r="C468" s="1"/>
      <c r="D468" s="1"/>
      <c r="E468" s="1"/>
      <c r="F468" s="5">
        <f>3500*D468+4900*E468</f>
        <v>0</v>
      </c>
      <c r="G468" s="5">
        <f>F468*C468</f>
        <v>0</v>
      </c>
    </row>
    <row r="469" spans="1:7" x14ac:dyDescent="0.45">
      <c r="A469" s="1"/>
      <c r="B469" s="1" t="s">
        <v>73</v>
      </c>
      <c r="C469" s="1">
        <v>1</v>
      </c>
      <c r="D469" s="1">
        <v>6</v>
      </c>
      <c r="E469" s="1"/>
      <c r="F469" s="5">
        <f>4000*D469+5600*E469</f>
        <v>24000</v>
      </c>
      <c r="G469" s="5">
        <f>F469*C469</f>
        <v>24000</v>
      </c>
    </row>
    <row r="470" spans="1:7" x14ac:dyDescent="0.45">
      <c r="A470" s="1"/>
      <c r="B470" s="1" t="s">
        <v>93</v>
      </c>
      <c r="C470" s="1">
        <v>2</v>
      </c>
      <c r="D470" s="1">
        <v>5</v>
      </c>
      <c r="E470" s="1"/>
      <c r="F470" s="5">
        <f>4000*D470+5600*E470</f>
        <v>20000</v>
      </c>
      <c r="G470" s="5">
        <f>F470*C470</f>
        <v>40000</v>
      </c>
    </row>
    <row r="471" spans="1:7" x14ac:dyDescent="0.45">
      <c r="A471" s="1"/>
      <c r="B471" s="1"/>
      <c r="C471" s="1"/>
      <c r="D471" s="1"/>
      <c r="E471" s="1"/>
      <c r="F471" s="5">
        <f>4000*D471+5600*E471</f>
        <v>0</v>
      </c>
      <c r="G471" s="5">
        <f>F471*C471</f>
        <v>0</v>
      </c>
    </row>
    <row r="472" spans="1:7" x14ac:dyDescent="0.45">
      <c r="A472" s="1"/>
      <c r="B472" s="1" t="s">
        <v>25</v>
      </c>
      <c r="C472" s="1">
        <v>0.04</v>
      </c>
      <c r="D472" s="1"/>
      <c r="E472" s="1"/>
      <c r="F472" s="5"/>
      <c r="G472" s="5">
        <f>(G466+G467+G468+G469+G470+G471)*C472</f>
        <v>9560</v>
      </c>
    </row>
    <row r="473" spans="1:7" x14ac:dyDescent="0.45">
      <c r="A473" s="2"/>
      <c r="B473" s="7" t="s">
        <v>97</v>
      </c>
      <c r="C473" s="1">
        <f>SUM(C466:C471)</f>
        <v>10</v>
      </c>
      <c r="D473" s="3"/>
      <c r="E473" s="1" t="s">
        <v>8</v>
      </c>
      <c r="F473" s="5"/>
      <c r="G473" s="5">
        <f>G466+G467+G468+G469+G470+G471+G472</f>
        <v>248560</v>
      </c>
    </row>
    <row r="474" spans="1:7" x14ac:dyDescent="0.45">
      <c r="D474" s="4"/>
      <c r="E474" s="1" t="s">
        <v>9</v>
      </c>
      <c r="F474" s="5"/>
      <c r="G474" s="5">
        <f>G473*0.1</f>
        <v>24856</v>
      </c>
    </row>
    <row r="475" spans="1:7" x14ac:dyDescent="0.45">
      <c r="D475" s="4"/>
      <c r="E475" s="1" t="s">
        <v>10</v>
      </c>
      <c r="F475" s="5"/>
      <c r="G475" s="5">
        <f>G473+G474</f>
        <v>273416</v>
      </c>
    </row>
    <row r="477" spans="1:7" x14ac:dyDescent="0.45">
      <c r="A477" s="1" t="s">
        <v>4</v>
      </c>
      <c r="B477" s="1" t="s">
        <v>0</v>
      </c>
      <c r="C477" s="1" t="s">
        <v>1</v>
      </c>
      <c r="D477" s="1" t="s">
        <v>6</v>
      </c>
      <c r="E477" s="1" t="s">
        <v>7</v>
      </c>
      <c r="F477" s="5"/>
      <c r="G477" s="1" t="s">
        <v>3</v>
      </c>
    </row>
    <row r="478" spans="1:7" x14ac:dyDescent="0.45">
      <c r="A478" s="1" t="s">
        <v>103</v>
      </c>
      <c r="B478" s="1" t="s">
        <v>92</v>
      </c>
      <c r="C478" s="1">
        <v>5</v>
      </c>
      <c r="D478" s="1">
        <v>5</v>
      </c>
      <c r="E478" s="1"/>
      <c r="F478" s="5">
        <f>3500*D478+4900*E478</f>
        <v>17500</v>
      </c>
      <c r="G478" s="5">
        <f>F478*C478</f>
        <v>87500</v>
      </c>
    </row>
    <row r="479" spans="1:7" x14ac:dyDescent="0.45">
      <c r="A479" s="1"/>
      <c r="B479" s="1"/>
      <c r="C479" s="1"/>
      <c r="D479" s="1"/>
      <c r="E479" s="1"/>
      <c r="F479" s="5">
        <f>3500*D479+4900*E479</f>
        <v>0</v>
      </c>
      <c r="G479" s="5">
        <f>F479*C479</f>
        <v>0</v>
      </c>
    </row>
    <row r="480" spans="1:7" x14ac:dyDescent="0.45">
      <c r="A480" s="1"/>
      <c r="B480" s="1"/>
      <c r="C480" s="1"/>
      <c r="D480" s="1"/>
      <c r="E480" s="1"/>
      <c r="F480" s="5">
        <f>3500*D480+4900*E480</f>
        <v>0</v>
      </c>
      <c r="G480" s="5">
        <f>F480*C480</f>
        <v>0</v>
      </c>
    </row>
    <row r="481" spans="1:7" x14ac:dyDescent="0.45">
      <c r="A481" s="1"/>
      <c r="B481" s="1"/>
      <c r="C481" s="1"/>
      <c r="D481" s="1"/>
      <c r="E481" s="1"/>
      <c r="F481" s="5">
        <f>4000*D481+5600*E481</f>
        <v>0</v>
      </c>
      <c r="G481" s="5">
        <f>F481*C481</f>
        <v>0</v>
      </c>
    </row>
    <row r="482" spans="1:7" x14ac:dyDescent="0.45">
      <c r="A482" s="1"/>
      <c r="B482" s="1"/>
      <c r="C482" s="1"/>
      <c r="D482" s="1"/>
      <c r="E482" s="1"/>
      <c r="F482" s="5">
        <f>4000*D482+5600*E482</f>
        <v>0</v>
      </c>
      <c r="G482" s="5">
        <f>F482*C482</f>
        <v>0</v>
      </c>
    </row>
    <row r="483" spans="1:7" x14ac:dyDescent="0.45">
      <c r="A483" s="1"/>
      <c r="B483" s="1"/>
      <c r="C483" s="1"/>
      <c r="D483" s="1"/>
      <c r="E483" s="1"/>
      <c r="F483" s="5">
        <f>4000*D483+5600*E483</f>
        <v>0</v>
      </c>
      <c r="G483" s="5">
        <f>F483*C483</f>
        <v>0</v>
      </c>
    </row>
    <row r="484" spans="1:7" x14ac:dyDescent="0.45">
      <c r="A484" s="1"/>
      <c r="B484" s="1" t="s">
        <v>25</v>
      </c>
      <c r="C484" s="1">
        <v>0.05</v>
      </c>
      <c r="D484" s="1"/>
      <c r="E484" s="1"/>
      <c r="F484" s="5"/>
      <c r="G484" s="5">
        <f>(G478+G479+G480+G481+G482+G483)*C484</f>
        <v>4375</v>
      </c>
    </row>
    <row r="485" spans="1:7" x14ac:dyDescent="0.45">
      <c r="A485" s="2"/>
      <c r="B485" s="7" t="s">
        <v>97</v>
      </c>
      <c r="C485" s="1">
        <f>SUM(C478:C483)</f>
        <v>5</v>
      </c>
      <c r="D485" s="3"/>
      <c r="E485" s="1" t="s">
        <v>8</v>
      </c>
      <c r="F485" s="5"/>
      <c r="G485" s="5">
        <f>G478+G479+G480+G481+G482+G483+G484</f>
        <v>91875</v>
      </c>
    </row>
    <row r="486" spans="1:7" x14ac:dyDescent="0.45">
      <c r="D486" s="4"/>
      <c r="E486" s="1" t="s">
        <v>9</v>
      </c>
      <c r="F486" s="5"/>
      <c r="G486" s="5">
        <f>G485*0.1</f>
        <v>9187.5</v>
      </c>
    </row>
    <row r="487" spans="1:7" x14ac:dyDescent="0.45">
      <c r="D487" s="4"/>
      <c r="E487" s="1" t="s">
        <v>10</v>
      </c>
      <c r="F487" s="5"/>
      <c r="G487" s="5">
        <f>G485+G486</f>
        <v>101062.5</v>
      </c>
    </row>
    <row r="489" spans="1:7" x14ac:dyDescent="0.45">
      <c r="A489" s="1" t="s">
        <v>4</v>
      </c>
      <c r="B489" s="1" t="s">
        <v>0</v>
      </c>
      <c r="C489" s="1" t="s">
        <v>1</v>
      </c>
      <c r="D489" s="1" t="s">
        <v>6</v>
      </c>
      <c r="E489" s="1" t="s">
        <v>7</v>
      </c>
      <c r="F489" s="5"/>
      <c r="G489" s="1" t="s">
        <v>3</v>
      </c>
    </row>
    <row r="490" spans="1:7" x14ac:dyDescent="0.45">
      <c r="A490" s="1" t="s">
        <v>94</v>
      </c>
      <c r="B490" s="1" t="s">
        <v>92</v>
      </c>
      <c r="C490" s="1">
        <v>5</v>
      </c>
      <c r="D490" s="1">
        <v>5</v>
      </c>
      <c r="E490" s="1"/>
      <c r="F490" s="5">
        <f>3500*D490+4900*E490</f>
        <v>17500</v>
      </c>
      <c r="G490" s="5">
        <f>F490*C490</f>
        <v>87500</v>
      </c>
    </row>
    <row r="491" spans="1:7" x14ac:dyDescent="0.45">
      <c r="A491" s="1"/>
      <c r="B491" s="1"/>
      <c r="C491" s="1"/>
      <c r="D491" s="1"/>
      <c r="E491" s="1"/>
      <c r="F491" s="5">
        <f>3500*D491+4900*E491</f>
        <v>0</v>
      </c>
      <c r="G491" s="5">
        <f>F491*C491</f>
        <v>0</v>
      </c>
    </row>
    <row r="492" spans="1:7" x14ac:dyDescent="0.45">
      <c r="A492" s="1"/>
      <c r="B492" s="1"/>
      <c r="C492" s="1"/>
      <c r="D492" s="1"/>
      <c r="E492" s="1"/>
      <c r="F492" s="5">
        <f>3500*D492+4900*E492</f>
        <v>0</v>
      </c>
      <c r="G492" s="5">
        <f>F492*C492</f>
        <v>0</v>
      </c>
    </row>
    <row r="493" spans="1:7" x14ac:dyDescent="0.45">
      <c r="A493" s="1"/>
      <c r="B493" s="1"/>
      <c r="C493" s="1"/>
      <c r="D493" s="1"/>
      <c r="E493" s="1"/>
      <c r="F493" s="5">
        <f>4000*D493+5600*E493</f>
        <v>0</v>
      </c>
      <c r="G493" s="5">
        <f>F493*C493</f>
        <v>0</v>
      </c>
    </row>
    <row r="494" spans="1:7" x14ac:dyDescent="0.45">
      <c r="A494" s="1"/>
      <c r="B494" s="1"/>
      <c r="C494" s="1"/>
      <c r="D494" s="1"/>
      <c r="E494" s="1"/>
      <c r="F494" s="5">
        <f>4000*D494+5600*E494</f>
        <v>0</v>
      </c>
      <c r="G494" s="5">
        <f>F494*C494</f>
        <v>0</v>
      </c>
    </row>
    <row r="495" spans="1:7" x14ac:dyDescent="0.45">
      <c r="A495" s="1"/>
      <c r="B495" s="1"/>
      <c r="C495" s="1"/>
      <c r="D495" s="1"/>
      <c r="E495" s="1"/>
      <c r="F495" s="5">
        <f>4000*D495+5600*E495</f>
        <v>0</v>
      </c>
      <c r="G495" s="5">
        <f>F495*C495</f>
        <v>0</v>
      </c>
    </row>
    <row r="496" spans="1:7" x14ac:dyDescent="0.45">
      <c r="A496" s="1"/>
      <c r="B496" s="1" t="s">
        <v>25</v>
      </c>
      <c r="C496" s="1">
        <v>0.05</v>
      </c>
      <c r="D496" s="1"/>
      <c r="E496" s="1"/>
      <c r="F496" s="5"/>
      <c r="G496" s="5">
        <f>(G490+G491+G492+G493+G494+G495)*C496</f>
        <v>4375</v>
      </c>
    </row>
    <row r="497" spans="1:7" x14ac:dyDescent="0.45">
      <c r="A497" s="2"/>
      <c r="B497" s="7" t="s">
        <v>97</v>
      </c>
      <c r="C497" s="1">
        <f>SUM(C490:C495)</f>
        <v>5</v>
      </c>
      <c r="D497" s="3"/>
      <c r="E497" s="1" t="s">
        <v>8</v>
      </c>
      <c r="F497" s="5"/>
      <c r="G497" s="5">
        <f>G490+G491+G492+G493+G494+G495+G496</f>
        <v>91875</v>
      </c>
    </row>
    <row r="498" spans="1:7" x14ac:dyDescent="0.45">
      <c r="D498" s="4"/>
      <c r="E498" s="1" t="s">
        <v>9</v>
      </c>
      <c r="F498" s="5"/>
      <c r="G498" s="5">
        <f>G497*0.1</f>
        <v>9187.5</v>
      </c>
    </row>
    <row r="499" spans="1:7" x14ac:dyDescent="0.45">
      <c r="D499" s="4"/>
      <c r="E499" s="1" t="s">
        <v>10</v>
      </c>
      <c r="F499" s="5"/>
      <c r="G499" s="5">
        <f>G497+G498</f>
        <v>101062.5</v>
      </c>
    </row>
    <row r="501" spans="1:7" x14ac:dyDescent="0.45">
      <c r="A501" s="1" t="s">
        <v>4</v>
      </c>
      <c r="B501" s="1" t="s">
        <v>0</v>
      </c>
      <c r="C501" s="1" t="s">
        <v>1</v>
      </c>
      <c r="D501" s="1" t="s">
        <v>6</v>
      </c>
      <c r="E501" s="1" t="s">
        <v>7</v>
      </c>
      <c r="F501" s="5"/>
      <c r="G501" s="1" t="s">
        <v>3</v>
      </c>
    </row>
    <row r="502" spans="1:7" x14ac:dyDescent="0.45">
      <c r="A502" s="1" t="s">
        <v>95</v>
      </c>
      <c r="B502" s="1" t="s">
        <v>92</v>
      </c>
      <c r="C502" s="1">
        <v>4</v>
      </c>
      <c r="D502" s="1">
        <v>5</v>
      </c>
      <c r="E502" s="1"/>
      <c r="F502" s="5">
        <f>3500*D502+4900*E502</f>
        <v>17500</v>
      </c>
      <c r="G502" s="5">
        <f>F502*C502</f>
        <v>70000</v>
      </c>
    </row>
    <row r="503" spans="1:7" x14ac:dyDescent="0.45">
      <c r="A503" s="1"/>
      <c r="B503" s="1"/>
      <c r="C503" s="1"/>
      <c r="D503" s="1"/>
      <c r="E503" s="1"/>
      <c r="F503" s="5">
        <f>3500*D503+4900*E503</f>
        <v>0</v>
      </c>
      <c r="G503" s="5">
        <f>F503*C503</f>
        <v>0</v>
      </c>
    </row>
    <row r="504" spans="1:7" x14ac:dyDescent="0.45">
      <c r="A504" s="1"/>
      <c r="B504" s="1"/>
      <c r="C504" s="1"/>
      <c r="D504" s="1"/>
      <c r="E504" s="1"/>
      <c r="F504" s="5">
        <f>3500*D504+4900*E504</f>
        <v>0</v>
      </c>
      <c r="G504" s="5">
        <f>F504*C504</f>
        <v>0</v>
      </c>
    </row>
    <row r="505" spans="1:7" x14ac:dyDescent="0.45">
      <c r="A505" s="1"/>
      <c r="B505" s="1" t="s">
        <v>96</v>
      </c>
      <c r="C505" s="1">
        <v>2</v>
      </c>
      <c r="D505" s="1">
        <v>5</v>
      </c>
      <c r="E505" s="1"/>
      <c r="F505" s="5">
        <f>4000*D505+5600*E505</f>
        <v>20000</v>
      </c>
      <c r="G505" s="5">
        <f>F505*C505</f>
        <v>40000</v>
      </c>
    </row>
    <row r="506" spans="1:7" x14ac:dyDescent="0.45">
      <c r="A506" s="1"/>
      <c r="B506" s="1"/>
      <c r="C506" s="1"/>
      <c r="D506" s="1"/>
      <c r="E506" s="1"/>
      <c r="F506" s="5">
        <f>4000*D506+5600*E506</f>
        <v>0</v>
      </c>
      <c r="G506" s="5">
        <f>F506*C506</f>
        <v>0</v>
      </c>
    </row>
    <row r="507" spans="1:7" x14ac:dyDescent="0.45">
      <c r="A507" s="1"/>
      <c r="B507" s="1"/>
      <c r="C507" s="1"/>
      <c r="D507" s="1"/>
      <c r="E507" s="1"/>
      <c r="F507" s="5">
        <f>4000*D507+5600*E507</f>
        <v>0</v>
      </c>
      <c r="G507" s="5">
        <f>F507*C507</f>
        <v>0</v>
      </c>
    </row>
    <row r="508" spans="1:7" x14ac:dyDescent="0.45">
      <c r="A508" s="1"/>
      <c r="B508" s="1" t="s">
        <v>25</v>
      </c>
      <c r="C508" s="1">
        <v>0.05</v>
      </c>
      <c r="D508" s="1"/>
      <c r="E508" s="1"/>
      <c r="F508" s="5"/>
      <c r="G508" s="5">
        <f>(G502+G503+G504+G505+G506+G507)*C508</f>
        <v>5500</v>
      </c>
    </row>
    <row r="509" spans="1:7" x14ac:dyDescent="0.45">
      <c r="A509" s="2"/>
      <c r="B509" s="7" t="s">
        <v>97</v>
      </c>
      <c r="C509" s="1">
        <f>SUM(C502:C507)</f>
        <v>6</v>
      </c>
      <c r="D509" s="3"/>
      <c r="E509" s="1" t="s">
        <v>8</v>
      </c>
      <c r="F509" s="5"/>
      <c r="G509" s="5">
        <f>G502+G503+G504+G505+G506+G507+G508</f>
        <v>115500</v>
      </c>
    </row>
    <row r="510" spans="1:7" x14ac:dyDescent="0.45">
      <c r="D510" s="4"/>
      <c r="E510" s="1" t="s">
        <v>9</v>
      </c>
      <c r="F510" s="5"/>
      <c r="G510" s="5">
        <f>G509*0.1</f>
        <v>11550</v>
      </c>
    </row>
    <row r="511" spans="1:7" x14ac:dyDescent="0.45">
      <c r="D511" s="4"/>
      <c r="E511" s="1" t="s">
        <v>10</v>
      </c>
      <c r="F511" s="5"/>
      <c r="G511" s="5">
        <f>G509+G510</f>
        <v>127050</v>
      </c>
    </row>
    <row r="513" spans="1:7" x14ac:dyDescent="0.45">
      <c r="A513" s="1" t="s">
        <v>4</v>
      </c>
      <c r="B513" s="1" t="s">
        <v>0</v>
      </c>
      <c r="C513" s="1" t="s">
        <v>1</v>
      </c>
      <c r="D513" s="1" t="s">
        <v>6</v>
      </c>
      <c r="E513" s="1" t="s">
        <v>7</v>
      </c>
      <c r="F513" s="5"/>
      <c r="G513" s="1" t="s">
        <v>3</v>
      </c>
    </row>
    <row r="514" spans="1:7" x14ac:dyDescent="0.45">
      <c r="A514" s="1" t="s">
        <v>98</v>
      </c>
      <c r="B514" s="1" t="s">
        <v>99</v>
      </c>
      <c r="C514" s="1">
        <v>4</v>
      </c>
      <c r="D514" s="1">
        <v>7</v>
      </c>
      <c r="E514" s="1">
        <v>1</v>
      </c>
      <c r="F514" s="5">
        <f>3500*D514+4900*E514</f>
        <v>29400</v>
      </c>
      <c r="G514" s="5">
        <f>F514*C514</f>
        <v>117600</v>
      </c>
    </row>
    <row r="515" spans="1:7" x14ac:dyDescent="0.45">
      <c r="A515" s="1"/>
      <c r="B515" s="1"/>
      <c r="C515" s="1"/>
      <c r="D515" s="1"/>
      <c r="E515" s="1"/>
      <c r="F515" s="5">
        <f t="shared" ref="F514:F516" si="0">3500*D515+4900*E515</f>
        <v>0</v>
      </c>
      <c r="G515" s="5">
        <f t="shared" ref="G514:G519" si="1">F515*C515</f>
        <v>0</v>
      </c>
    </row>
    <row r="516" spans="1:7" x14ac:dyDescent="0.45">
      <c r="A516" s="1"/>
      <c r="B516" s="1"/>
      <c r="C516" s="1"/>
      <c r="D516" s="1"/>
      <c r="E516" s="1"/>
      <c r="F516" s="5">
        <f t="shared" si="0"/>
        <v>0</v>
      </c>
      <c r="G516" s="5">
        <f t="shared" si="1"/>
        <v>0</v>
      </c>
    </row>
    <row r="517" spans="1:7" x14ac:dyDescent="0.45">
      <c r="A517" s="1"/>
      <c r="B517" s="1" t="s">
        <v>65</v>
      </c>
      <c r="C517" s="1">
        <v>1</v>
      </c>
      <c r="D517" s="1">
        <v>7</v>
      </c>
      <c r="E517" s="1">
        <v>1</v>
      </c>
      <c r="F517" s="5">
        <f>4000*D517+5600*E517</f>
        <v>33600</v>
      </c>
      <c r="G517" s="5">
        <f t="shared" si="1"/>
        <v>33600</v>
      </c>
    </row>
    <row r="518" spans="1:7" x14ac:dyDescent="0.45">
      <c r="A518" s="1"/>
      <c r="B518" s="1"/>
      <c r="C518" s="1"/>
      <c r="D518" s="1"/>
      <c r="E518" s="1"/>
      <c r="F518" s="5">
        <f t="shared" ref="F518:F519" si="2">4000*D518+5600*E518</f>
        <v>0</v>
      </c>
      <c r="G518" s="5">
        <f t="shared" si="1"/>
        <v>0</v>
      </c>
    </row>
    <row r="519" spans="1:7" x14ac:dyDescent="0.45">
      <c r="A519" s="1"/>
      <c r="B519" s="1"/>
      <c r="C519" s="1"/>
      <c r="D519" s="1"/>
      <c r="E519" s="1"/>
      <c r="F519" s="5">
        <f t="shared" si="2"/>
        <v>0</v>
      </c>
      <c r="G519" s="5">
        <f t="shared" si="1"/>
        <v>0</v>
      </c>
    </row>
    <row r="520" spans="1:7" x14ac:dyDescent="0.45">
      <c r="A520" s="1"/>
      <c r="B520" s="1" t="s">
        <v>25</v>
      </c>
      <c r="C520" s="1">
        <v>0.03</v>
      </c>
      <c r="D520" s="1"/>
      <c r="E520" s="1"/>
      <c r="F520" s="5"/>
      <c r="G520" s="5">
        <f t="shared" ref="G520" si="3">(G514+G515+G516+G517+G518+G519)*C520</f>
        <v>4536</v>
      </c>
    </row>
    <row r="521" spans="1:7" x14ac:dyDescent="0.45">
      <c r="A521" s="2"/>
      <c r="B521" s="7" t="s">
        <v>97</v>
      </c>
      <c r="C521" s="1">
        <f>SUM(C514:C519)</f>
        <v>5</v>
      </c>
      <c r="D521" s="3"/>
      <c r="E521" s="1" t="s">
        <v>8</v>
      </c>
      <c r="F521" s="5"/>
      <c r="G521" s="5">
        <f t="shared" ref="G521" si="4">G514+G515+G516+G517+G518+G519+G520</f>
        <v>155736</v>
      </c>
    </row>
    <row r="522" spans="1:7" x14ac:dyDescent="0.45">
      <c r="D522" s="4"/>
      <c r="E522" s="1" t="s">
        <v>9</v>
      </c>
      <c r="F522" s="5"/>
      <c r="G522" s="5">
        <f t="shared" ref="G522" si="5">G521*0.1</f>
        <v>15573.6</v>
      </c>
    </row>
    <row r="523" spans="1:7" x14ac:dyDescent="0.45">
      <c r="D523" s="4"/>
      <c r="E523" s="1" t="s">
        <v>10</v>
      </c>
      <c r="F523" s="5"/>
      <c r="G523" s="5">
        <f t="shared" ref="G523" si="6">G521+G522</f>
        <v>171309.6</v>
      </c>
    </row>
  </sheetData>
  <phoneticPr fontId="1"/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70A5-8391-46D2-BB05-1292A23A49AC}">
  <sheetPr>
    <pageSetUpPr fitToPage="1"/>
  </sheetPr>
  <dimension ref="A1:AW45"/>
  <sheetViews>
    <sheetView view="pageBreakPreview" topLeftCell="A16" zoomScaleNormal="100" zoomScaleSheetLayoutView="100" workbookViewId="0">
      <selection activeCell="A29" sqref="A29:XFD29"/>
    </sheetView>
  </sheetViews>
  <sheetFormatPr defaultRowHeight="18" x14ac:dyDescent="0.45"/>
  <cols>
    <col min="1" max="1" width="35.8984375" customWidth="1"/>
    <col min="2" max="2" width="22.19921875" customWidth="1"/>
    <col min="6" max="6" width="14.69921875" customWidth="1"/>
    <col min="7" max="7" width="16.19921875" customWidth="1"/>
    <col min="8" max="8" width="22" customWidth="1"/>
    <col min="12" max="12" width="14.69921875" customWidth="1"/>
    <col min="13" max="13" width="16.19921875" customWidth="1"/>
    <col min="14" max="14" width="22.19921875" customWidth="1"/>
    <col min="18" max="18" width="14.69921875" customWidth="1"/>
    <col min="19" max="19" width="16.19921875" customWidth="1"/>
    <col min="20" max="20" width="22.19921875" customWidth="1"/>
    <col min="24" max="24" width="14.69921875" customWidth="1"/>
    <col min="25" max="25" width="16.19921875" customWidth="1"/>
    <col min="26" max="26" width="22.19921875" customWidth="1"/>
    <col min="30" max="30" width="14.69921875" customWidth="1"/>
    <col min="31" max="31" width="16.19921875" customWidth="1"/>
    <col min="32" max="32" width="22.19921875" customWidth="1"/>
    <col min="36" max="36" width="14.69921875" customWidth="1"/>
    <col min="37" max="37" width="16.19921875" customWidth="1"/>
    <col min="38" max="38" width="22.19921875" customWidth="1"/>
    <col min="42" max="42" width="14.69921875" customWidth="1"/>
    <col min="43" max="43" width="16.19921875" customWidth="1"/>
    <col min="44" max="44" width="10.3984375" customWidth="1"/>
    <col min="46" max="46" width="15.3984375" customWidth="1"/>
    <col min="47" max="47" width="10.59765625" customWidth="1"/>
    <col min="48" max="48" width="11.8984375" customWidth="1"/>
    <col min="49" max="49" width="15.3984375" customWidth="1"/>
  </cols>
  <sheetData>
    <row r="1" spans="1:49" x14ac:dyDescent="0.45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10" t="s">
        <v>2</v>
      </c>
      <c r="G1" s="8" t="s">
        <v>3</v>
      </c>
      <c r="H1" s="1" t="s">
        <v>105</v>
      </c>
      <c r="I1" s="1" t="s">
        <v>106</v>
      </c>
      <c r="J1" s="1" t="s">
        <v>107</v>
      </c>
      <c r="K1" s="1" t="s">
        <v>108</v>
      </c>
      <c r="L1" s="10" t="s">
        <v>109</v>
      </c>
      <c r="M1" s="8" t="s">
        <v>110</v>
      </c>
      <c r="N1" s="1" t="s">
        <v>130</v>
      </c>
      <c r="O1" s="1" t="s">
        <v>131</v>
      </c>
      <c r="P1" s="1" t="s">
        <v>132</v>
      </c>
      <c r="Q1" s="1" t="s">
        <v>133</v>
      </c>
      <c r="R1" s="10" t="s">
        <v>134</v>
      </c>
      <c r="S1" s="8" t="s">
        <v>135</v>
      </c>
      <c r="T1" s="1" t="s">
        <v>136</v>
      </c>
      <c r="U1" s="1" t="s">
        <v>137</v>
      </c>
      <c r="V1" s="1" t="s">
        <v>138</v>
      </c>
      <c r="W1" s="1" t="s">
        <v>139</v>
      </c>
      <c r="X1" s="10" t="s">
        <v>140</v>
      </c>
      <c r="Y1" s="8" t="s">
        <v>141</v>
      </c>
      <c r="Z1" s="1" t="s">
        <v>143</v>
      </c>
      <c r="AA1" s="1" t="s">
        <v>144</v>
      </c>
      <c r="AB1" s="1" t="s">
        <v>145</v>
      </c>
      <c r="AC1" s="1" t="s">
        <v>146</v>
      </c>
      <c r="AD1" s="10" t="s">
        <v>147</v>
      </c>
      <c r="AE1" s="8" t="s">
        <v>148</v>
      </c>
      <c r="AF1" s="1" t="s">
        <v>149</v>
      </c>
      <c r="AG1" s="1" t="s">
        <v>150</v>
      </c>
      <c r="AH1" s="1" t="s">
        <v>151</v>
      </c>
      <c r="AI1" s="1" t="s">
        <v>152</v>
      </c>
      <c r="AJ1" s="10" t="s">
        <v>153</v>
      </c>
      <c r="AK1" s="8" t="s">
        <v>154</v>
      </c>
      <c r="AL1" s="1" t="s">
        <v>155</v>
      </c>
      <c r="AM1" s="1" t="s">
        <v>156</v>
      </c>
      <c r="AN1" s="1" t="s">
        <v>157</v>
      </c>
      <c r="AO1" s="1" t="s">
        <v>158</v>
      </c>
      <c r="AP1" s="10" t="s">
        <v>159</v>
      </c>
      <c r="AQ1" s="8" t="s">
        <v>160</v>
      </c>
      <c r="AR1" s="1" t="s">
        <v>97</v>
      </c>
      <c r="AS1" s="1" t="s">
        <v>162</v>
      </c>
      <c r="AT1" s="1" t="s">
        <v>161</v>
      </c>
      <c r="AU1" s="1" t="s">
        <v>8</v>
      </c>
      <c r="AV1" s="1" t="s">
        <v>9</v>
      </c>
      <c r="AW1" s="1" t="s">
        <v>10</v>
      </c>
    </row>
    <row r="2" spans="1:49" x14ac:dyDescent="0.45">
      <c r="A2" s="11" t="s">
        <v>142</v>
      </c>
      <c r="B2" s="11" t="s">
        <v>12</v>
      </c>
      <c r="C2" s="11">
        <v>54</v>
      </c>
      <c r="D2" s="11">
        <v>7</v>
      </c>
      <c r="E2" s="11">
        <v>1</v>
      </c>
      <c r="F2" s="12">
        <f>3500*D2+4900*E2</f>
        <v>29400</v>
      </c>
      <c r="G2" s="12">
        <f>F2*C2</f>
        <v>1587600</v>
      </c>
      <c r="H2" s="11" t="s">
        <v>13</v>
      </c>
      <c r="I2" s="11">
        <v>5</v>
      </c>
      <c r="J2" s="11">
        <v>7</v>
      </c>
      <c r="K2" s="11">
        <v>2</v>
      </c>
      <c r="L2" s="12">
        <f>3500*J2+4900*K2</f>
        <v>34300</v>
      </c>
      <c r="M2" s="12">
        <f>L2*I2</f>
        <v>171500</v>
      </c>
      <c r="N2" s="11" t="s">
        <v>14</v>
      </c>
      <c r="O2" s="11">
        <v>6</v>
      </c>
      <c r="P2" s="11">
        <v>9</v>
      </c>
      <c r="Q2" s="11">
        <v>1</v>
      </c>
      <c r="R2" s="12">
        <f>3500*P2+4900*Q2</f>
        <v>36400</v>
      </c>
      <c r="S2" s="12">
        <f>R2*O2</f>
        <v>218400</v>
      </c>
      <c r="T2" s="11" t="s">
        <v>15</v>
      </c>
      <c r="U2" s="11">
        <v>3</v>
      </c>
      <c r="V2" s="11">
        <v>9</v>
      </c>
      <c r="W2" s="11"/>
      <c r="X2" s="12">
        <f>3500*V2+4900*W2</f>
        <v>31500</v>
      </c>
      <c r="Y2" s="12">
        <f>X2*U2</f>
        <v>94500</v>
      </c>
      <c r="Z2" s="11" t="s">
        <v>16</v>
      </c>
      <c r="AA2" s="11">
        <v>10</v>
      </c>
      <c r="AB2" s="11">
        <v>7</v>
      </c>
      <c r="AC2" s="11">
        <v>1</v>
      </c>
      <c r="AD2" s="12">
        <f>4000*AB2+5600*AC2</f>
        <v>33600</v>
      </c>
      <c r="AE2" s="12">
        <f t="shared" ref="AE2" si="0">AD2*AA2</f>
        <v>336000</v>
      </c>
      <c r="AF2" s="11" t="s">
        <v>58</v>
      </c>
      <c r="AG2" s="11">
        <v>1</v>
      </c>
      <c r="AH2" s="11">
        <v>7</v>
      </c>
      <c r="AI2" s="11">
        <v>2</v>
      </c>
      <c r="AJ2" s="12">
        <f t="shared" ref="AJ2" si="1">4000*AH2+5600*AI2</f>
        <v>39200</v>
      </c>
      <c r="AK2" s="12">
        <f t="shared" ref="AK2" si="2">AJ2*AG2</f>
        <v>39200</v>
      </c>
      <c r="AL2" s="11" t="s">
        <v>18</v>
      </c>
      <c r="AM2" s="11">
        <v>2</v>
      </c>
      <c r="AN2" s="11">
        <v>9</v>
      </c>
      <c r="AO2" s="11">
        <v>1</v>
      </c>
      <c r="AP2" s="12">
        <f t="shared" ref="AP2" si="3">4000*AN2+5600*AO2</f>
        <v>41600</v>
      </c>
      <c r="AQ2" s="12">
        <f t="shared" ref="AQ2" si="4">AP2*AM2</f>
        <v>83200</v>
      </c>
      <c r="AR2" s="11">
        <f>AM2+AG2+AA2+U2+O2+I2+C2</f>
        <v>81</v>
      </c>
      <c r="AS2" s="11">
        <v>7.0000000000000007E-2</v>
      </c>
      <c r="AT2" s="12">
        <f>(AQ2+AK2+AE2+Y2+S2+M2+G2)*AS2</f>
        <v>177128.00000000003</v>
      </c>
      <c r="AU2" s="12">
        <f>AQ2+AK2+AE2+Y2+S2+M2+G2+AT2</f>
        <v>2707528</v>
      </c>
      <c r="AV2" s="12">
        <f>AU2*0.1</f>
        <v>270752.8</v>
      </c>
      <c r="AW2" s="12">
        <f>AU2+AV2</f>
        <v>2978280.8</v>
      </c>
    </row>
    <row r="3" spans="1:49" x14ac:dyDescent="0.45">
      <c r="A3" s="1" t="s">
        <v>36</v>
      </c>
      <c r="B3" s="1" t="s">
        <v>37</v>
      </c>
      <c r="C3" s="1">
        <v>9</v>
      </c>
      <c r="D3" s="1">
        <v>11</v>
      </c>
      <c r="E3" s="1">
        <v>1</v>
      </c>
      <c r="F3" s="5">
        <f t="shared" ref="F3:F7" si="5">3500*D3+4900*E3</f>
        <v>43400</v>
      </c>
      <c r="G3" s="5">
        <f t="shared" ref="G3:G7" si="6">F3*C3</f>
        <v>390600</v>
      </c>
      <c r="H3" s="1" t="s">
        <v>38</v>
      </c>
      <c r="I3" s="1">
        <v>13</v>
      </c>
      <c r="J3" s="1">
        <v>8.5</v>
      </c>
      <c r="K3" s="1"/>
      <c r="L3" s="5">
        <f t="shared" ref="L3:L7" si="7">3500*J3+4900*K3</f>
        <v>29750</v>
      </c>
      <c r="M3" s="5">
        <f t="shared" ref="M3:M7" si="8">L3*I3</f>
        <v>386750</v>
      </c>
      <c r="N3" s="1" t="s">
        <v>29</v>
      </c>
      <c r="O3" s="1">
        <v>8</v>
      </c>
      <c r="P3" s="1">
        <v>7</v>
      </c>
      <c r="Q3" s="1"/>
      <c r="R3" s="5">
        <f t="shared" ref="R3:R7" si="9">3500*P3+4900*Q3</f>
        <v>24500</v>
      </c>
      <c r="S3" s="5">
        <f t="shared" ref="S3:S7" si="10">R3*O3</f>
        <v>196000</v>
      </c>
      <c r="T3" s="1" t="s">
        <v>100</v>
      </c>
      <c r="U3" s="1">
        <v>1</v>
      </c>
      <c r="V3" s="1">
        <v>7</v>
      </c>
      <c r="W3" s="1"/>
      <c r="X3" s="5">
        <f t="shared" ref="X3:X7" si="11">3500*V3+4900*W3</f>
        <v>24500</v>
      </c>
      <c r="Y3" s="5">
        <f t="shared" ref="Y3:Y7" si="12">X3*U3</f>
        <v>24500</v>
      </c>
      <c r="Z3" s="1" t="s">
        <v>39</v>
      </c>
      <c r="AA3" s="1">
        <v>1</v>
      </c>
      <c r="AB3" s="1">
        <v>11</v>
      </c>
      <c r="AC3" s="1">
        <v>1</v>
      </c>
      <c r="AD3" s="5">
        <f t="shared" ref="AD3:AD7" si="13">4000*AB3+5600*AC3</f>
        <v>49600</v>
      </c>
      <c r="AE3" s="5">
        <f t="shared" ref="AE3:AE7" si="14">AD3*AA3</f>
        <v>49600</v>
      </c>
      <c r="AF3" s="1" t="s">
        <v>40</v>
      </c>
      <c r="AG3" s="1">
        <v>4</v>
      </c>
      <c r="AH3" s="1">
        <v>8.5</v>
      </c>
      <c r="AI3" s="1"/>
      <c r="AJ3" s="5">
        <f t="shared" ref="AJ3:AJ7" si="15">4000*AH3+5600*AI3</f>
        <v>34000</v>
      </c>
      <c r="AK3" s="5">
        <f t="shared" ref="AK3:AK7" si="16">AJ3*AG3</f>
        <v>136000</v>
      </c>
      <c r="AL3" s="1"/>
      <c r="AM3" s="1"/>
      <c r="AN3" s="1"/>
      <c r="AO3" s="1"/>
      <c r="AP3" s="5">
        <f t="shared" ref="AP3:AP7" si="17">4000*AN3+5600*AO3</f>
        <v>0</v>
      </c>
      <c r="AQ3" s="5">
        <f t="shared" ref="AQ3:AQ7" si="18">AP3*AM3</f>
        <v>0</v>
      </c>
      <c r="AR3" s="1">
        <f t="shared" ref="AR3:AR7" si="19">AM3+AG3+AA3+U3+O3+I3+C3</f>
        <v>36</v>
      </c>
      <c r="AS3" s="1">
        <v>0.05</v>
      </c>
      <c r="AT3" s="5">
        <f>(AQ3+AK3+AE3+Y3+S3+M3+G3)*AS3</f>
        <v>59172.5</v>
      </c>
      <c r="AU3" s="5">
        <f t="shared" ref="AU3:AU7" si="20">AQ3+AK3+AE3+Y3+S3+M3+G3+AT3</f>
        <v>1242622.5</v>
      </c>
      <c r="AV3" s="5">
        <f t="shared" ref="AV3:AV43" si="21">AU3*0.1</f>
        <v>124262.25</v>
      </c>
      <c r="AW3" s="5">
        <f t="shared" ref="AW3:AW7" si="22">AU3+AV3</f>
        <v>1366884.75</v>
      </c>
    </row>
    <row r="4" spans="1:49" x14ac:dyDescent="0.45">
      <c r="A4" s="11" t="s">
        <v>23</v>
      </c>
      <c r="B4" s="11" t="s">
        <v>163</v>
      </c>
      <c r="C4" s="11">
        <v>6</v>
      </c>
      <c r="D4" s="11">
        <v>7</v>
      </c>
      <c r="E4" s="11">
        <v>1</v>
      </c>
      <c r="F4" s="12">
        <f t="shared" si="5"/>
        <v>29400</v>
      </c>
      <c r="G4" s="12">
        <f t="shared" si="6"/>
        <v>176400</v>
      </c>
      <c r="H4" s="11"/>
      <c r="I4" s="11"/>
      <c r="J4" s="11"/>
      <c r="K4" s="11"/>
      <c r="L4" s="12">
        <f t="shared" si="7"/>
        <v>0</v>
      </c>
      <c r="M4" s="12">
        <f t="shared" si="8"/>
        <v>0</v>
      </c>
      <c r="N4" s="11"/>
      <c r="O4" s="11"/>
      <c r="P4" s="11"/>
      <c r="Q4" s="11"/>
      <c r="R4" s="12">
        <f t="shared" si="9"/>
        <v>0</v>
      </c>
      <c r="S4" s="12">
        <f t="shared" si="10"/>
        <v>0</v>
      </c>
      <c r="T4" s="11"/>
      <c r="U4" s="11"/>
      <c r="V4" s="11"/>
      <c r="W4" s="11"/>
      <c r="X4" s="12">
        <f t="shared" si="11"/>
        <v>0</v>
      </c>
      <c r="Y4" s="12">
        <f t="shared" si="12"/>
        <v>0</v>
      </c>
      <c r="Z4" s="11" t="s">
        <v>16</v>
      </c>
      <c r="AA4" s="11">
        <v>1</v>
      </c>
      <c r="AB4" s="11">
        <v>7</v>
      </c>
      <c r="AC4" s="11">
        <v>1</v>
      </c>
      <c r="AD4" s="12">
        <f t="shared" si="13"/>
        <v>33600</v>
      </c>
      <c r="AE4" s="12">
        <f t="shared" si="14"/>
        <v>33600</v>
      </c>
      <c r="AF4" s="11"/>
      <c r="AG4" s="11"/>
      <c r="AH4" s="11"/>
      <c r="AI4" s="11"/>
      <c r="AJ4" s="12">
        <f t="shared" si="15"/>
        <v>0</v>
      </c>
      <c r="AK4" s="12">
        <f t="shared" si="16"/>
        <v>0</v>
      </c>
      <c r="AL4" s="11"/>
      <c r="AM4" s="11"/>
      <c r="AN4" s="11"/>
      <c r="AO4" s="11"/>
      <c r="AP4" s="12">
        <f t="shared" si="17"/>
        <v>0</v>
      </c>
      <c r="AQ4" s="12">
        <f t="shared" si="18"/>
        <v>0</v>
      </c>
      <c r="AR4" s="11">
        <f t="shared" si="19"/>
        <v>7</v>
      </c>
      <c r="AS4" s="11">
        <v>7.0000000000000007E-2</v>
      </c>
      <c r="AT4" s="12">
        <f t="shared" ref="AT4:AT7" si="23">(AQ4+AK4+AE4+Y4+S4+M4+G4)*AS4</f>
        <v>14700.000000000002</v>
      </c>
      <c r="AU4" s="12">
        <f t="shared" si="20"/>
        <v>224700</v>
      </c>
      <c r="AV4" s="12">
        <f t="shared" si="21"/>
        <v>22470</v>
      </c>
      <c r="AW4" s="12">
        <f t="shared" si="22"/>
        <v>247170</v>
      </c>
    </row>
    <row r="5" spans="1:49" x14ac:dyDescent="0.45">
      <c r="A5" s="1" t="s">
        <v>26</v>
      </c>
      <c r="B5" s="1" t="s">
        <v>13</v>
      </c>
      <c r="C5" s="1">
        <v>16</v>
      </c>
      <c r="D5" s="1">
        <v>7</v>
      </c>
      <c r="E5" s="1">
        <v>2</v>
      </c>
      <c r="F5" s="5">
        <f t="shared" si="5"/>
        <v>34300</v>
      </c>
      <c r="G5" s="5">
        <f t="shared" si="6"/>
        <v>548800</v>
      </c>
      <c r="H5" s="1"/>
      <c r="I5" s="1"/>
      <c r="J5" s="1"/>
      <c r="K5" s="1"/>
      <c r="L5" s="5">
        <f t="shared" si="7"/>
        <v>0</v>
      </c>
      <c r="M5" s="5">
        <f t="shared" si="8"/>
        <v>0</v>
      </c>
      <c r="N5" s="1"/>
      <c r="O5" s="1"/>
      <c r="P5" s="1"/>
      <c r="Q5" s="1"/>
      <c r="R5" s="5">
        <f t="shared" si="9"/>
        <v>0</v>
      </c>
      <c r="S5" s="5">
        <f t="shared" si="10"/>
        <v>0</v>
      </c>
      <c r="T5" s="1"/>
      <c r="U5" s="1"/>
      <c r="V5" s="1"/>
      <c r="W5" s="1"/>
      <c r="X5" s="5">
        <f t="shared" si="11"/>
        <v>0</v>
      </c>
      <c r="Y5" s="5">
        <f t="shared" si="12"/>
        <v>0</v>
      </c>
      <c r="Z5" s="1" t="s">
        <v>17</v>
      </c>
      <c r="AA5" s="1">
        <v>4</v>
      </c>
      <c r="AB5" s="1">
        <v>7</v>
      </c>
      <c r="AC5" s="1">
        <v>2</v>
      </c>
      <c r="AD5" s="5">
        <f t="shared" si="13"/>
        <v>39200</v>
      </c>
      <c r="AE5" s="5">
        <f t="shared" si="14"/>
        <v>156800</v>
      </c>
      <c r="AF5" s="1"/>
      <c r="AG5" s="1"/>
      <c r="AH5" s="1"/>
      <c r="AI5" s="1"/>
      <c r="AJ5" s="5">
        <f t="shared" si="15"/>
        <v>0</v>
      </c>
      <c r="AK5" s="5">
        <f t="shared" si="16"/>
        <v>0</v>
      </c>
      <c r="AL5" s="1"/>
      <c r="AM5" s="1"/>
      <c r="AN5" s="1"/>
      <c r="AO5" s="1"/>
      <c r="AP5" s="5">
        <f t="shared" si="17"/>
        <v>0</v>
      </c>
      <c r="AQ5" s="5">
        <f t="shared" si="18"/>
        <v>0</v>
      </c>
      <c r="AR5" s="1">
        <f t="shared" si="19"/>
        <v>20</v>
      </c>
      <c r="AS5" s="1">
        <v>7.0000000000000007E-2</v>
      </c>
      <c r="AT5" s="5">
        <f t="shared" si="23"/>
        <v>49392.000000000007</v>
      </c>
      <c r="AU5" s="5">
        <f t="shared" si="20"/>
        <v>754992</v>
      </c>
      <c r="AV5" s="5">
        <f t="shared" si="21"/>
        <v>75499.199999999997</v>
      </c>
      <c r="AW5" s="5">
        <f t="shared" si="22"/>
        <v>830491.2</v>
      </c>
    </row>
    <row r="6" spans="1:49" x14ac:dyDescent="0.45">
      <c r="A6" s="11" t="s">
        <v>164</v>
      </c>
      <c r="B6" s="11" t="s">
        <v>13</v>
      </c>
      <c r="C6" s="11">
        <v>4</v>
      </c>
      <c r="D6" s="11">
        <v>7</v>
      </c>
      <c r="E6" s="11">
        <v>2</v>
      </c>
      <c r="F6" s="12">
        <f t="shared" si="5"/>
        <v>34300</v>
      </c>
      <c r="G6" s="12">
        <f t="shared" si="6"/>
        <v>137200</v>
      </c>
      <c r="H6" s="11"/>
      <c r="I6" s="11"/>
      <c r="J6" s="11"/>
      <c r="K6" s="11"/>
      <c r="L6" s="12">
        <f t="shared" si="7"/>
        <v>0</v>
      </c>
      <c r="M6" s="12">
        <f t="shared" si="8"/>
        <v>0</v>
      </c>
      <c r="N6" s="11"/>
      <c r="O6" s="11"/>
      <c r="P6" s="11"/>
      <c r="Q6" s="11"/>
      <c r="R6" s="12">
        <f t="shared" si="9"/>
        <v>0</v>
      </c>
      <c r="S6" s="12">
        <f t="shared" si="10"/>
        <v>0</v>
      </c>
      <c r="T6" s="11"/>
      <c r="U6" s="11"/>
      <c r="V6" s="11"/>
      <c r="W6" s="11"/>
      <c r="X6" s="12">
        <f t="shared" si="11"/>
        <v>0</v>
      </c>
      <c r="Y6" s="12">
        <f t="shared" si="12"/>
        <v>0</v>
      </c>
      <c r="Z6" s="11" t="s">
        <v>17</v>
      </c>
      <c r="AA6" s="11">
        <v>1</v>
      </c>
      <c r="AB6" s="11">
        <v>7</v>
      </c>
      <c r="AC6" s="11">
        <v>2</v>
      </c>
      <c r="AD6" s="12">
        <f t="shared" si="13"/>
        <v>39200</v>
      </c>
      <c r="AE6" s="12">
        <f t="shared" si="14"/>
        <v>39200</v>
      </c>
      <c r="AF6" s="11"/>
      <c r="AG6" s="11"/>
      <c r="AH6" s="11"/>
      <c r="AI6" s="11"/>
      <c r="AJ6" s="12">
        <f t="shared" si="15"/>
        <v>0</v>
      </c>
      <c r="AK6" s="12">
        <f t="shared" si="16"/>
        <v>0</v>
      </c>
      <c r="AL6" s="11"/>
      <c r="AM6" s="11"/>
      <c r="AN6" s="11"/>
      <c r="AO6" s="11"/>
      <c r="AP6" s="12">
        <f t="shared" si="17"/>
        <v>0</v>
      </c>
      <c r="AQ6" s="12">
        <f t="shared" si="18"/>
        <v>0</v>
      </c>
      <c r="AR6" s="11">
        <f t="shared" si="19"/>
        <v>5</v>
      </c>
      <c r="AS6" s="11">
        <v>0.05</v>
      </c>
      <c r="AT6" s="12">
        <f t="shared" si="23"/>
        <v>8820</v>
      </c>
      <c r="AU6" s="12">
        <f t="shared" si="20"/>
        <v>185220</v>
      </c>
      <c r="AV6" s="12">
        <f t="shared" si="21"/>
        <v>18522</v>
      </c>
      <c r="AW6" s="12">
        <f t="shared" si="22"/>
        <v>203742</v>
      </c>
    </row>
    <row r="7" spans="1:49" x14ac:dyDescent="0.45">
      <c r="A7" s="1" t="s">
        <v>165</v>
      </c>
      <c r="B7" s="1" t="s">
        <v>13</v>
      </c>
      <c r="C7" s="1">
        <v>4</v>
      </c>
      <c r="D7" s="1">
        <v>7</v>
      </c>
      <c r="E7" s="1">
        <v>2</v>
      </c>
      <c r="F7" s="5">
        <f t="shared" si="5"/>
        <v>34300</v>
      </c>
      <c r="G7" s="5">
        <f t="shared" si="6"/>
        <v>137200</v>
      </c>
      <c r="H7" s="1"/>
      <c r="I7" s="1"/>
      <c r="J7" s="1"/>
      <c r="K7" s="1"/>
      <c r="L7" s="5">
        <f t="shared" si="7"/>
        <v>0</v>
      </c>
      <c r="M7" s="5">
        <f t="shared" si="8"/>
        <v>0</v>
      </c>
      <c r="N7" s="1"/>
      <c r="O7" s="1"/>
      <c r="P7" s="1"/>
      <c r="Q7" s="1"/>
      <c r="R7" s="5">
        <f t="shared" si="9"/>
        <v>0</v>
      </c>
      <c r="S7" s="5">
        <f t="shared" si="10"/>
        <v>0</v>
      </c>
      <c r="T7" s="1"/>
      <c r="U7" s="1"/>
      <c r="V7" s="1"/>
      <c r="W7" s="1"/>
      <c r="X7" s="5">
        <f t="shared" si="11"/>
        <v>0</v>
      </c>
      <c r="Y7" s="5">
        <f t="shared" si="12"/>
        <v>0</v>
      </c>
      <c r="Z7" s="1" t="s">
        <v>17</v>
      </c>
      <c r="AA7" s="1">
        <v>1</v>
      </c>
      <c r="AB7" s="1">
        <v>7</v>
      </c>
      <c r="AC7" s="1">
        <v>2</v>
      </c>
      <c r="AD7" s="5">
        <f t="shared" si="13"/>
        <v>39200</v>
      </c>
      <c r="AE7" s="5">
        <f t="shared" si="14"/>
        <v>39200</v>
      </c>
      <c r="AF7" s="1"/>
      <c r="AG7" s="1"/>
      <c r="AH7" s="1"/>
      <c r="AI7" s="1"/>
      <c r="AJ7" s="5">
        <f t="shared" si="15"/>
        <v>0</v>
      </c>
      <c r="AK7" s="5">
        <f t="shared" si="16"/>
        <v>0</v>
      </c>
      <c r="AL7" s="1"/>
      <c r="AM7" s="1"/>
      <c r="AN7" s="1"/>
      <c r="AO7" s="1"/>
      <c r="AP7" s="5">
        <f t="shared" si="17"/>
        <v>0</v>
      </c>
      <c r="AQ7" s="5">
        <f t="shared" si="18"/>
        <v>0</v>
      </c>
      <c r="AR7" s="1">
        <f t="shared" si="19"/>
        <v>5</v>
      </c>
      <c r="AS7" s="1">
        <v>7.0000000000000007E-2</v>
      </c>
      <c r="AT7" s="5">
        <f t="shared" si="23"/>
        <v>12348.000000000002</v>
      </c>
      <c r="AU7" s="5">
        <f t="shared" si="20"/>
        <v>188748</v>
      </c>
      <c r="AV7" s="5">
        <f t="shared" si="21"/>
        <v>18874.8</v>
      </c>
      <c r="AW7" s="5">
        <f t="shared" si="22"/>
        <v>207622.8</v>
      </c>
    </row>
    <row r="8" spans="1:49" x14ac:dyDescent="0.45">
      <c r="A8" s="11" t="s">
        <v>166</v>
      </c>
      <c r="B8" s="11" t="s">
        <v>28</v>
      </c>
      <c r="C8" s="11">
        <v>2</v>
      </c>
      <c r="D8" s="11">
        <v>8</v>
      </c>
      <c r="E8" s="11"/>
      <c r="F8" s="12">
        <f t="shared" ref="F8:F30" si="24">3500*D8+4900*E8</f>
        <v>28000</v>
      </c>
      <c r="G8" s="12">
        <f t="shared" ref="G8:G30" si="25">F8*C8</f>
        <v>56000</v>
      </c>
      <c r="H8" s="11" t="s">
        <v>29</v>
      </c>
      <c r="I8" s="11">
        <v>32</v>
      </c>
      <c r="J8" s="11">
        <v>7</v>
      </c>
      <c r="K8" s="11"/>
      <c r="L8" s="12">
        <f t="shared" ref="L8:L30" si="26">3500*J8+4900*K8</f>
        <v>24500</v>
      </c>
      <c r="M8" s="12">
        <f t="shared" ref="M8:M30" si="27">L8*I8</f>
        <v>784000</v>
      </c>
      <c r="N8" s="11"/>
      <c r="O8" s="11"/>
      <c r="P8" s="11"/>
      <c r="Q8" s="11"/>
      <c r="R8" s="12">
        <f t="shared" ref="R8:R30" si="28">3500*P8+4900*Q8</f>
        <v>0</v>
      </c>
      <c r="S8" s="12">
        <f t="shared" ref="S8:S30" si="29">R8*O8</f>
        <v>0</v>
      </c>
      <c r="T8" s="11"/>
      <c r="U8" s="11"/>
      <c r="V8" s="11"/>
      <c r="W8" s="11"/>
      <c r="X8" s="12">
        <f t="shared" ref="X8:X30" si="30">3500*V8+4900*W8</f>
        <v>0</v>
      </c>
      <c r="Y8" s="12">
        <f t="shared" ref="Y8:Y30" si="31">X8*U8</f>
        <v>0</v>
      </c>
      <c r="Z8" s="11" t="s">
        <v>30</v>
      </c>
      <c r="AA8" s="11">
        <v>1</v>
      </c>
      <c r="AB8" s="11">
        <v>8</v>
      </c>
      <c r="AC8" s="11"/>
      <c r="AD8" s="12">
        <f t="shared" ref="AD8:AD30" si="32">4000*AB8+5600*AC8</f>
        <v>32000</v>
      </c>
      <c r="AE8" s="12">
        <f t="shared" ref="AE8:AE30" si="33">AD8*AA8</f>
        <v>32000</v>
      </c>
      <c r="AF8" s="11" t="s">
        <v>31</v>
      </c>
      <c r="AG8" s="11">
        <v>2</v>
      </c>
      <c r="AH8" s="11">
        <v>7</v>
      </c>
      <c r="AI8" s="11"/>
      <c r="AJ8" s="12">
        <f t="shared" ref="AJ8:AJ30" si="34">4000*AH8+5600*AI8</f>
        <v>28000</v>
      </c>
      <c r="AK8" s="12">
        <f t="shared" ref="AK8:AK30" si="35">AJ8*AG8</f>
        <v>56000</v>
      </c>
      <c r="AL8" s="11"/>
      <c r="AM8" s="11"/>
      <c r="AN8" s="11"/>
      <c r="AO8" s="11"/>
      <c r="AP8" s="12">
        <f t="shared" ref="AP8:AP30" si="36">4000*AN8+5600*AO8</f>
        <v>0</v>
      </c>
      <c r="AQ8" s="12">
        <f t="shared" ref="AQ8:AQ30" si="37">AP8*AM8</f>
        <v>0</v>
      </c>
      <c r="AR8" s="11">
        <f t="shared" ref="AR8:AR30" si="38">AM8+AG8+AA8+U8+O8+I8+C8</f>
        <v>37</v>
      </c>
      <c r="AS8" s="11">
        <v>0.03</v>
      </c>
      <c r="AT8" s="12">
        <f t="shared" ref="AT8:AT30" si="39">(AQ8+AK8+AE8+Y8+S8+M8+G8)*AS8</f>
        <v>27840</v>
      </c>
      <c r="AU8" s="12">
        <f t="shared" ref="AU8:AU30" si="40">AQ8+AK8+AE8+Y8+S8+M8+G8+AT8</f>
        <v>955840</v>
      </c>
      <c r="AV8" s="12">
        <f t="shared" si="21"/>
        <v>95584</v>
      </c>
      <c r="AW8" s="12">
        <f t="shared" ref="AW8:AW30" si="41">AU8+AV8</f>
        <v>1051424</v>
      </c>
    </row>
    <row r="9" spans="1:49" x14ac:dyDescent="0.45">
      <c r="A9" s="1" t="s">
        <v>35</v>
      </c>
      <c r="B9" s="1" t="s">
        <v>167</v>
      </c>
      <c r="C9" s="1">
        <v>16</v>
      </c>
      <c r="D9" s="1">
        <v>8</v>
      </c>
      <c r="E9" s="1"/>
      <c r="F9" s="5">
        <f t="shared" si="24"/>
        <v>28000</v>
      </c>
      <c r="G9" s="5">
        <f t="shared" si="25"/>
        <v>448000</v>
      </c>
      <c r="H9" s="1"/>
      <c r="I9" s="1"/>
      <c r="J9" s="1"/>
      <c r="K9" s="1"/>
      <c r="L9" s="5">
        <f t="shared" si="26"/>
        <v>0</v>
      </c>
      <c r="M9" s="5">
        <f t="shared" si="27"/>
        <v>0</v>
      </c>
      <c r="N9" s="1"/>
      <c r="O9" s="1"/>
      <c r="P9" s="1"/>
      <c r="Q9" s="1"/>
      <c r="R9" s="5">
        <f t="shared" si="28"/>
        <v>0</v>
      </c>
      <c r="S9" s="5">
        <f t="shared" si="29"/>
        <v>0</v>
      </c>
      <c r="T9" s="1"/>
      <c r="U9" s="1"/>
      <c r="V9" s="1"/>
      <c r="W9" s="1"/>
      <c r="X9" s="5">
        <f t="shared" si="30"/>
        <v>0</v>
      </c>
      <c r="Y9" s="5">
        <f t="shared" si="31"/>
        <v>0</v>
      </c>
      <c r="Z9" s="1" t="s">
        <v>34</v>
      </c>
      <c r="AA9" s="1">
        <v>1</v>
      </c>
      <c r="AB9" s="1">
        <v>8</v>
      </c>
      <c r="AC9" s="1"/>
      <c r="AD9" s="5">
        <f t="shared" si="32"/>
        <v>32000</v>
      </c>
      <c r="AE9" s="5">
        <f t="shared" si="33"/>
        <v>32000</v>
      </c>
      <c r="AF9" s="1"/>
      <c r="AG9" s="1"/>
      <c r="AH9" s="1"/>
      <c r="AI9" s="1"/>
      <c r="AJ9" s="5">
        <f t="shared" si="34"/>
        <v>0</v>
      </c>
      <c r="AK9" s="5">
        <f t="shared" si="35"/>
        <v>0</v>
      </c>
      <c r="AL9" s="1"/>
      <c r="AM9" s="1"/>
      <c r="AN9" s="1"/>
      <c r="AO9" s="1"/>
      <c r="AP9" s="5">
        <f t="shared" si="36"/>
        <v>0</v>
      </c>
      <c r="AQ9" s="5">
        <f t="shared" si="37"/>
        <v>0</v>
      </c>
      <c r="AR9" s="1">
        <f t="shared" si="38"/>
        <v>17</v>
      </c>
      <c r="AS9" s="1">
        <v>0.05</v>
      </c>
      <c r="AT9" s="5">
        <f t="shared" si="39"/>
        <v>24000</v>
      </c>
      <c r="AU9" s="5">
        <f t="shared" si="40"/>
        <v>504000</v>
      </c>
      <c r="AV9" s="5">
        <f t="shared" si="21"/>
        <v>50400</v>
      </c>
      <c r="AW9" s="5">
        <f t="shared" si="41"/>
        <v>554400</v>
      </c>
    </row>
    <row r="10" spans="1:49" x14ac:dyDescent="0.45">
      <c r="A10" s="11" t="s">
        <v>41</v>
      </c>
      <c r="B10" s="11" t="s">
        <v>42</v>
      </c>
      <c r="C10" s="11">
        <v>17</v>
      </c>
      <c r="D10" s="11">
        <v>7</v>
      </c>
      <c r="E10" s="11"/>
      <c r="F10" s="12">
        <f t="shared" si="24"/>
        <v>24500</v>
      </c>
      <c r="G10" s="12">
        <f t="shared" si="25"/>
        <v>416500</v>
      </c>
      <c r="H10" s="11" t="s">
        <v>12</v>
      </c>
      <c r="I10" s="11">
        <v>6</v>
      </c>
      <c r="J10" s="11">
        <v>7</v>
      </c>
      <c r="K10" s="11">
        <v>1</v>
      </c>
      <c r="L10" s="12">
        <f t="shared" si="26"/>
        <v>29400</v>
      </c>
      <c r="M10" s="12">
        <f t="shared" si="27"/>
        <v>176400</v>
      </c>
      <c r="N10" s="11" t="s">
        <v>43</v>
      </c>
      <c r="O10" s="11">
        <v>12</v>
      </c>
      <c r="P10" s="11">
        <v>7</v>
      </c>
      <c r="Q10" s="11">
        <v>0.5</v>
      </c>
      <c r="R10" s="12">
        <f t="shared" si="28"/>
        <v>26950</v>
      </c>
      <c r="S10" s="12">
        <f t="shared" si="29"/>
        <v>323400</v>
      </c>
      <c r="T10" s="11"/>
      <c r="U10" s="11"/>
      <c r="V10" s="11"/>
      <c r="W10" s="11"/>
      <c r="X10" s="12">
        <f t="shared" si="30"/>
        <v>0</v>
      </c>
      <c r="Y10" s="12">
        <f t="shared" si="31"/>
        <v>0</v>
      </c>
      <c r="Z10" s="11" t="s">
        <v>31</v>
      </c>
      <c r="AA10" s="11">
        <v>3</v>
      </c>
      <c r="AB10" s="11">
        <v>7</v>
      </c>
      <c r="AC10" s="11"/>
      <c r="AD10" s="12">
        <f t="shared" si="32"/>
        <v>28000</v>
      </c>
      <c r="AE10" s="12">
        <f t="shared" si="33"/>
        <v>84000</v>
      </c>
      <c r="AF10" s="11" t="s">
        <v>16</v>
      </c>
      <c r="AG10" s="11">
        <v>2</v>
      </c>
      <c r="AH10" s="11">
        <v>7</v>
      </c>
      <c r="AI10" s="11">
        <v>1</v>
      </c>
      <c r="AJ10" s="12">
        <f t="shared" si="34"/>
        <v>33600</v>
      </c>
      <c r="AK10" s="12">
        <f t="shared" si="35"/>
        <v>67200</v>
      </c>
      <c r="AL10" s="11"/>
      <c r="AM10" s="11"/>
      <c r="AN10" s="11"/>
      <c r="AO10" s="11"/>
      <c r="AP10" s="12">
        <f t="shared" si="36"/>
        <v>0</v>
      </c>
      <c r="AQ10" s="12">
        <f t="shared" si="37"/>
        <v>0</v>
      </c>
      <c r="AR10" s="11">
        <f t="shared" si="38"/>
        <v>40</v>
      </c>
      <c r="AS10" s="11">
        <v>7.0000000000000007E-2</v>
      </c>
      <c r="AT10" s="12">
        <f t="shared" si="39"/>
        <v>74725</v>
      </c>
      <c r="AU10" s="12">
        <f t="shared" si="40"/>
        <v>1142225</v>
      </c>
      <c r="AV10" s="12">
        <f t="shared" si="21"/>
        <v>114222.5</v>
      </c>
      <c r="AW10" s="12">
        <f t="shared" si="41"/>
        <v>1256447.5</v>
      </c>
    </row>
    <row r="11" spans="1:49" x14ac:dyDescent="0.45">
      <c r="A11" s="1" t="s">
        <v>46</v>
      </c>
      <c r="B11" s="1" t="s">
        <v>12</v>
      </c>
      <c r="C11" s="1">
        <v>10</v>
      </c>
      <c r="D11" s="1">
        <v>7</v>
      </c>
      <c r="E11" s="1">
        <v>1</v>
      </c>
      <c r="F11" s="5">
        <f t="shared" si="24"/>
        <v>29400</v>
      </c>
      <c r="G11" s="5">
        <f t="shared" si="25"/>
        <v>294000</v>
      </c>
      <c r="H11" s="1"/>
      <c r="I11" s="1"/>
      <c r="J11" s="1"/>
      <c r="K11" s="1"/>
      <c r="L11" s="5">
        <f t="shared" si="26"/>
        <v>0</v>
      </c>
      <c r="M11" s="5">
        <f t="shared" si="27"/>
        <v>0</v>
      </c>
      <c r="N11" s="1"/>
      <c r="O11" s="1"/>
      <c r="P11" s="1"/>
      <c r="Q11" s="1"/>
      <c r="R11" s="5">
        <f t="shared" si="28"/>
        <v>0</v>
      </c>
      <c r="S11" s="5">
        <f t="shared" si="29"/>
        <v>0</v>
      </c>
      <c r="T11" s="1"/>
      <c r="U11" s="1"/>
      <c r="V11" s="1"/>
      <c r="W11" s="1"/>
      <c r="X11" s="5">
        <f t="shared" si="30"/>
        <v>0</v>
      </c>
      <c r="Y11" s="5">
        <f t="shared" si="31"/>
        <v>0</v>
      </c>
      <c r="Z11" s="1" t="s">
        <v>16</v>
      </c>
      <c r="AA11" s="1">
        <v>3</v>
      </c>
      <c r="AB11" s="1">
        <v>7</v>
      </c>
      <c r="AC11" s="1">
        <v>1</v>
      </c>
      <c r="AD11" s="5">
        <f t="shared" si="32"/>
        <v>33600</v>
      </c>
      <c r="AE11" s="5">
        <f t="shared" si="33"/>
        <v>100800</v>
      </c>
      <c r="AF11" s="1"/>
      <c r="AG11" s="1"/>
      <c r="AH11" s="1"/>
      <c r="AI11" s="1"/>
      <c r="AJ11" s="5">
        <f t="shared" si="34"/>
        <v>0</v>
      </c>
      <c r="AK11" s="5">
        <f t="shared" si="35"/>
        <v>0</v>
      </c>
      <c r="AL11" s="1"/>
      <c r="AM11" s="1"/>
      <c r="AN11" s="1"/>
      <c r="AO11" s="1"/>
      <c r="AP11" s="5">
        <f t="shared" si="36"/>
        <v>0</v>
      </c>
      <c r="AQ11" s="5">
        <f t="shared" si="37"/>
        <v>0</v>
      </c>
      <c r="AR11" s="1">
        <f t="shared" si="38"/>
        <v>13</v>
      </c>
      <c r="AS11" s="1">
        <v>0.03</v>
      </c>
      <c r="AT11" s="5">
        <f t="shared" si="39"/>
        <v>11844</v>
      </c>
      <c r="AU11" s="5">
        <f t="shared" si="40"/>
        <v>406644</v>
      </c>
      <c r="AV11" s="5">
        <f t="shared" si="21"/>
        <v>40664.400000000001</v>
      </c>
      <c r="AW11" s="5">
        <f t="shared" si="41"/>
        <v>447308.4</v>
      </c>
    </row>
    <row r="12" spans="1:49" x14ac:dyDescent="0.45">
      <c r="A12" s="11" t="s">
        <v>168</v>
      </c>
      <c r="B12" s="11" t="s">
        <v>76</v>
      </c>
      <c r="C12" s="11">
        <v>22</v>
      </c>
      <c r="D12" s="11">
        <v>7</v>
      </c>
      <c r="E12" s="11"/>
      <c r="F12" s="12">
        <f t="shared" si="24"/>
        <v>24500</v>
      </c>
      <c r="G12" s="12">
        <f t="shared" si="25"/>
        <v>539000</v>
      </c>
      <c r="H12" s="11"/>
      <c r="I12" s="11"/>
      <c r="J12" s="11"/>
      <c r="K12" s="11"/>
      <c r="L12" s="12">
        <f t="shared" si="26"/>
        <v>0</v>
      </c>
      <c r="M12" s="12">
        <f t="shared" si="27"/>
        <v>0</v>
      </c>
      <c r="N12" s="11"/>
      <c r="O12" s="11"/>
      <c r="P12" s="11"/>
      <c r="Q12" s="11"/>
      <c r="R12" s="12">
        <f t="shared" si="28"/>
        <v>0</v>
      </c>
      <c r="S12" s="12">
        <f t="shared" si="29"/>
        <v>0</v>
      </c>
      <c r="T12" s="11"/>
      <c r="U12" s="11"/>
      <c r="V12" s="11"/>
      <c r="W12" s="11"/>
      <c r="X12" s="12">
        <f t="shared" si="30"/>
        <v>0</v>
      </c>
      <c r="Y12" s="12">
        <f t="shared" si="31"/>
        <v>0</v>
      </c>
      <c r="Z12" s="11" t="s">
        <v>31</v>
      </c>
      <c r="AA12" s="11">
        <v>3</v>
      </c>
      <c r="AB12" s="11">
        <v>7</v>
      </c>
      <c r="AC12" s="11"/>
      <c r="AD12" s="12">
        <f t="shared" si="32"/>
        <v>28000</v>
      </c>
      <c r="AE12" s="12">
        <f t="shared" si="33"/>
        <v>84000</v>
      </c>
      <c r="AF12" s="11"/>
      <c r="AG12" s="11"/>
      <c r="AH12" s="11"/>
      <c r="AI12" s="11"/>
      <c r="AJ12" s="12">
        <f t="shared" si="34"/>
        <v>0</v>
      </c>
      <c r="AK12" s="12">
        <f t="shared" si="35"/>
        <v>0</v>
      </c>
      <c r="AL12" s="11"/>
      <c r="AM12" s="11"/>
      <c r="AN12" s="11"/>
      <c r="AO12" s="11"/>
      <c r="AP12" s="12">
        <f t="shared" si="36"/>
        <v>0</v>
      </c>
      <c r="AQ12" s="12">
        <f t="shared" si="37"/>
        <v>0</v>
      </c>
      <c r="AR12" s="11">
        <f t="shared" si="38"/>
        <v>25</v>
      </c>
      <c r="AS12" s="11">
        <v>0.05</v>
      </c>
      <c r="AT12" s="12">
        <f t="shared" si="39"/>
        <v>31150</v>
      </c>
      <c r="AU12" s="12">
        <f t="shared" si="40"/>
        <v>654150</v>
      </c>
      <c r="AV12" s="12">
        <f t="shared" si="21"/>
        <v>65415</v>
      </c>
      <c r="AW12" s="12">
        <f t="shared" si="41"/>
        <v>719565</v>
      </c>
    </row>
    <row r="13" spans="1:49" x14ac:dyDescent="0.45">
      <c r="A13" s="1" t="s">
        <v>169</v>
      </c>
      <c r="B13" s="1" t="s">
        <v>12</v>
      </c>
      <c r="C13" s="1">
        <v>22</v>
      </c>
      <c r="D13" s="1">
        <v>7</v>
      </c>
      <c r="E13" s="1">
        <v>1</v>
      </c>
      <c r="F13" s="5">
        <f t="shared" si="24"/>
        <v>29400</v>
      </c>
      <c r="G13" s="5">
        <f t="shared" si="25"/>
        <v>646800</v>
      </c>
      <c r="H13" s="1" t="s">
        <v>48</v>
      </c>
      <c r="I13" s="1">
        <v>1</v>
      </c>
      <c r="J13" s="1">
        <v>5</v>
      </c>
      <c r="K13" s="1">
        <v>1</v>
      </c>
      <c r="L13" s="5">
        <f t="shared" si="26"/>
        <v>22400</v>
      </c>
      <c r="M13" s="5">
        <f t="shared" si="27"/>
        <v>22400</v>
      </c>
      <c r="N13" s="1"/>
      <c r="O13" s="1"/>
      <c r="P13" s="1"/>
      <c r="Q13" s="1"/>
      <c r="R13" s="5">
        <f t="shared" si="28"/>
        <v>0</v>
      </c>
      <c r="S13" s="5">
        <f t="shared" si="29"/>
        <v>0</v>
      </c>
      <c r="T13" s="1"/>
      <c r="U13" s="1"/>
      <c r="V13" s="1"/>
      <c r="W13" s="1"/>
      <c r="X13" s="5">
        <f t="shared" si="30"/>
        <v>0</v>
      </c>
      <c r="Y13" s="5">
        <f t="shared" si="31"/>
        <v>0</v>
      </c>
      <c r="Z13" s="1" t="s">
        <v>16</v>
      </c>
      <c r="AA13" s="1">
        <v>2</v>
      </c>
      <c r="AB13" s="1">
        <v>7</v>
      </c>
      <c r="AC13" s="1">
        <v>1</v>
      </c>
      <c r="AD13" s="5">
        <f t="shared" si="32"/>
        <v>33600</v>
      </c>
      <c r="AE13" s="5">
        <f t="shared" si="33"/>
        <v>67200</v>
      </c>
      <c r="AF13" s="1" t="s">
        <v>49</v>
      </c>
      <c r="AG13" s="1">
        <v>1</v>
      </c>
      <c r="AH13" s="1">
        <v>5</v>
      </c>
      <c r="AI13" s="1">
        <v>1</v>
      </c>
      <c r="AJ13" s="5">
        <f t="shared" si="34"/>
        <v>25600</v>
      </c>
      <c r="AK13" s="5">
        <f t="shared" si="35"/>
        <v>25600</v>
      </c>
      <c r="AL13" s="1"/>
      <c r="AM13" s="1"/>
      <c r="AN13" s="1"/>
      <c r="AO13" s="1"/>
      <c r="AP13" s="5">
        <f t="shared" si="36"/>
        <v>0</v>
      </c>
      <c r="AQ13" s="5">
        <f t="shared" si="37"/>
        <v>0</v>
      </c>
      <c r="AR13" s="1">
        <f t="shared" si="38"/>
        <v>26</v>
      </c>
      <c r="AS13" s="1">
        <v>0.03</v>
      </c>
      <c r="AT13" s="5">
        <f t="shared" si="39"/>
        <v>22860</v>
      </c>
      <c r="AU13" s="5">
        <f t="shared" si="40"/>
        <v>784860</v>
      </c>
      <c r="AV13" s="5">
        <f t="shared" si="21"/>
        <v>78486</v>
      </c>
      <c r="AW13" s="5">
        <f t="shared" si="41"/>
        <v>863346</v>
      </c>
    </row>
    <row r="14" spans="1:49" x14ac:dyDescent="0.45">
      <c r="A14" s="11" t="s">
        <v>170</v>
      </c>
      <c r="B14" s="11" t="s">
        <v>163</v>
      </c>
      <c r="C14" s="11">
        <v>9</v>
      </c>
      <c r="D14" s="11">
        <v>7</v>
      </c>
      <c r="E14" s="11">
        <v>1</v>
      </c>
      <c r="F14" s="12">
        <f t="shared" si="24"/>
        <v>29400</v>
      </c>
      <c r="G14" s="12">
        <f t="shared" si="25"/>
        <v>264600</v>
      </c>
      <c r="H14" s="11"/>
      <c r="I14" s="11"/>
      <c r="J14" s="11"/>
      <c r="K14" s="11"/>
      <c r="L14" s="12">
        <f t="shared" si="26"/>
        <v>0</v>
      </c>
      <c r="M14" s="12">
        <f t="shared" si="27"/>
        <v>0</v>
      </c>
      <c r="N14" s="11"/>
      <c r="O14" s="11"/>
      <c r="P14" s="11"/>
      <c r="Q14" s="11"/>
      <c r="R14" s="12">
        <f t="shared" si="28"/>
        <v>0</v>
      </c>
      <c r="S14" s="12">
        <f t="shared" si="29"/>
        <v>0</v>
      </c>
      <c r="T14" s="11"/>
      <c r="U14" s="11"/>
      <c r="V14" s="11"/>
      <c r="W14" s="11"/>
      <c r="X14" s="12">
        <f t="shared" si="30"/>
        <v>0</v>
      </c>
      <c r="Y14" s="12">
        <f t="shared" si="31"/>
        <v>0</v>
      </c>
      <c r="Z14" s="11" t="s">
        <v>16</v>
      </c>
      <c r="AA14" s="11">
        <v>1</v>
      </c>
      <c r="AB14" s="11">
        <v>7</v>
      </c>
      <c r="AC14" s="11">
        <v>1</v>
      </c>
      <c r="AD14" s="12">
        <f t="shared" si="32"/>
        <v>33600</v>
      </c>
      <c r="AE14" s="12">
        <f t="shared" si="33"/>
        <v>33600</v>
      </c>
      <c r="AF14" s="11"/>
      <c r="AG14" s="11"/>
      <c r="AH14" s="11"/>
      <c r="AI14" s="11"/>
      <c r="AJ14" s="12">
        <f t="shared" si="34"/>
        <v>0</v>
      </c>
      <c r="AK14" s="12">
        <f t="shared" si="35"/>
        <v>0</v>
      </c>
      <c r="AL14" s="11"/>
      <c r="AM14" s="11"/>
      <c r="AN14" s="11"/>
      <c r="AO14" s="11"/>
      <c r="AP14" s="12">
        <f t="shared" si="36"/>
        <v>0</v>
      </c>
      <c r="AQ14" s="12">
        <f t="shared" si="37"/>
        <v>0</v>
      </c>
      <c r="AR14" s="11">
        <f t="shared" si="38"/>
        <v>10</v>
      </c>
      <c r="AS14" s="11">
        <v>0.03</v>
      </c>
      <c r="AT14" s="12">
        <f t="shared" si="39"/>
        <v>8946</v>
      </c>
      <c r="AU14" s="12">
        <f t="shared" si="40"/>
        <v>307146</v>
      </c>
      <c r="AV14" s="12">
        <f t="shared" si="21"/>
        <v>30714.600000000002</v>
      </c>
      <c r="AW14" s="12">
        <f t="shared" si="41"/>
        <v>337860.6</v>
      </c>
    </row>
    <row r="15" spans="1:49" x14ac:dyDescent="0.45">
      <c r="A15" s="1" t="s">
        <v>171</v>
      </c>
      <c r="B15" s="1" t="s">
        <v>12</v>
      </c>
      <c r="C15" s="1">
        <v>1</v>
      </c>
      <c r="D15" s="1">
        <v>7</v>
      </c>
      <c r="E15" s="1">
        <v>1</v>
      </c>
      <c r="F15" s="5">
        <f t="shared" si="24"/>
        <v>29400</v>
      </c>
      <c r="G15" s="5">
        <f t="shared" si="25"/>
        <v>29400</v>
      </c>
      <c r="H15" s="1" t="s">
        <v>28</v>
      </c>
      <c r="I15" s="1">
        <v>11</v>
      </c>
      <c r="J15" s="1">
        <v>8</v>
      </c>
      <c r="K15" s="1"/>
      <c r="L15" s="5">
        <f t="shared" si="26"/>
        <v>28000</v>
      </c>
      <c r="M15" s="5">
        <f t="shared" si="27"/>
        <v>308000</v>
      </c>
      <c r="N15" s="1"/>
      <c r="O15" s="1"/>
      <c r="P15" s="1"/>
      <c r="Q15" s="1"/>
      <c r="R15" s="5">
        <f t="shared" si="28"/>
        <v>0</v>
      </c>
      <c r="S15" s="5">
        <f t="shared" si="29"/>
        <v>0</v>
      </c>
      <c r="T15" s="1"/>
      <c r="U15" s="1"/>
      <c r="V15" s="1"/>
      <c r="W15" s="1"/>
      <c r="X15" s="5">
        <f t="shared" si="30"/>
        <v>0</v>
      </c>
      <c r="Y15" s="5">
        <f t="shared" si="31"/>
        <v>0</v>
      </c>
      <c r="Z15" s="1" t="s">
        <v>30</v>
      </c>
      <c r="AA15" s="1">
        <v>1</v>
      </c>
      <c r="AB15" s="1">
        <v>8</v>
      </c>
      <c r="AC15" s="1"/>
      <c r="AD15" s="5">
        <f t="shared" si="32"/>
        <v>32000</v>
      </c>
      <c r="AE15" s="5">
        <f t="shared" si="33"/>
        <v>32000</v>
      </c>
      <c r="AF15" s="1"/>
      <c r="AG15" s="1"/>
      <c r="AH15" s="1"/>
      <c r="AI15" s="1"/>
      <c r="AJ15" s="5">
        <f t="shared" si="34"/>
        <v>0</v>
      </c>
      <c r="AK15" s="5">
        <f t="shared" si="35"/>
        <v>0</v>
      </c>
      <c r="AL15" s="1"/>
      <c r="AM15" s="1"/>
      <c r="AN15" s="1"/>
      <c r="AO15" s="1"/>
      <c r="AP15" s="5">
        <f t="shared" si="36"/>
        <v>0</v>
      </c>
      <c r="AQ15" s="5">
        <f t="shared" si="37"/>
        <v>0</v>
      </c>
      <c r="AR15" s="1">
        <f t="shared" si="38"/>
        <v>13</v>
      </c>
      <c r="AS15" s="1">
        <v>0.04</v>
      </c>
      <c r="AT15" s="5">
        <f t="shared" si="39"/>
        <v>14776</v>
      </c>
      <c r="AU15" s="5">
        <f t="shared" si="40"/>
        <v>384176</v>
      </c>
      <c r="AV15" s="5">
        <f t="shared" si="21"/>
        <v>38417.599999999999</v>
      </c>
      <c r="AW15" s="5">
        <f t="shared" si="41"/>
        <v>422593.6</v>
      </c>
    </row>
    <row r="16" spans="1:49" x14ac:dyDescent="0.45">
      <c r="A16" s="11" t="s">
        <v>172</v>
      </c>
      <c r="B16" s="11" t="s">
        <v>163</v>
      </c>
      <c r="C16" s="11">
        <v>39</v>
      </c>
      <c r="D16" s="11">
        <v>7</v>
      </c>
      <c r="E16" s="11">
        <v>1</v>
      </c>
      <c r="F16" s="12">
        <f t="shared" si="24"/>
        <v>29400</v>
      </c>
      <c r="G16" s="12">
        <f t="shared" si="25"/>
        <v>1146600</v>
      </c>
      <c r="H16" s="11"/>
      <c r="I16" s="11"/>
      <c r="J16" s="11"/>
      <c r="K16" s="11"/>
      <c r="L16" s="12">
        <f t="shared" si="26"/>
        <v>0</v>
      </c>
      <c r="M16" s="12">
        <f t="shared" si="27"/>
        <v>0</v>
      </c>
      <c r="N16" s="11"/>
      <c r="O16" s="11"/>
      <c r="P16" s="11"/>
      <c r="Q16" s="11"/>
      <c r="R16" s="12">
        <f t="shared" si="28"/>
        <v>0</v>
      </c>
      <c r="S16" s="12">
        <f t="shared" si="29"/>
        <v>0</v>
      </c>
      <c r="T16" s="11"/>
      <c r="U16" s="11"/>
      <c r="V16" s="11"/>
      <c r="W16" s="11"/>
      <c r="X16" s="12">
        <f t="shared" si="30"/>
        <v>0</v>
      </c>
      <c r="Y16" s="12">
        <f t="shared" si="31"/>
        <v>0</v>
      </c>
      <c r="Z16" s="11" t="s">
        <v>16</v>
      </c>
      <c r="AA16" s="11">
        <v>4</v>
      </c>
      <c r="AB16" s="11">
        <v>7</v>
      </c>
      <c r="AC16" s="11">
        <v>1</v>
      </c>
      <c r="AD16" s="12">
        <f t="shared" si="32"/>
        <v>33600</v>
      </c>
      <c r="AE16" s="12">
        <f t="shared" si="33"/>
        <v>134400</v>
      </c>
      <c r="AF16" s="11"/>
      <c r="AG16" s="11"/>
      <c r="AH16" s="11"/>
      <c r="AI16" s="11"/>
      <c r="AJ16" s="12">
        <f t="shared" si="34"/>
        <v>0</v>
      </c>
      <c r="AK16" s="12">
        <f t="shared" si="35"/>
        <v>0</v>
      </c>
      <c r="AL16" s="11"/>
      <c r="AM16" s="11"/>
      <c r="AN16" s="11"/>
      <c r="AO16" s="11"/>
      <c r="AP16" s="12">
        <f t="shared" si="36"/>
        <v>0</v>
      </c>
      <c r="AQ16" s="12">
        <f t="shared" si="37"/>
        <v>0</v>
      </c>
      <c r="AR16" s="11">
        <f t="shared" si="38"/>
        <v>43</v>
      </c>
      <c r="AS16" s="11">
        <v>0.05</v>
      </c>
      <c r="AT16" s="12">
        <f t="shared" si="39"/>
        <v>64050</v>
      </c>
      <c r="AU16" s="12">
        <f t="shared" si="40"/>
        <v>1345050</v>
      </c>
      <c r="AV16" s="12">
        <f t="shared" si="21"/>
        <v>134505</v>
      </c>
      <c r="AW16" s="12">
        <f t="shared" si="41"/>
        <v>1479555</v>
      </c>
    </row>
    <row r="17" spans="1:49" x14ac:dyDescent="0.45">
      <c r="A17" s="1" t="s">
        <v>55</v>
      </c>
      <c r="B17" s="1" t="s">
        <v>12</v>
      </c>
      <c r="C17" s="1">
        <v>1</v>
      </c>
      <c r="D17" s="1">
        <v>7</v>
      </c>
      <c r="E17" s="1">
        <v>1</v>
      </c>
      <c r="F17" s="5">
        <f t="shared" si="24"/>
        <v>29400</v>
      </c>
      <c r="G17" s="5">
        <f t="shared" si="25"/>
        <v>29400</v>
      </c>
      <c r="H17" s="1" t="s">
        <v>13</v>
      </c>
      <c r="I17" s="1">
        <v>7</v>
      </c>
      <c r="J17" s="1">
        <v>7</v>
      </c>
      <c r="K17" s="1">
        <v>2</v>
      </c>
      <c r="L17" s="5">
        <f t="shared" si="26"/>
        <v>34300</v>
      </c>
      <c r="M17" s="5">
        <f t="shared" si="27"/>
        <v>240100</v>
      </c>
      <c r="N17" s="1"/>
      <c r="O17" s="1"/>
      <c r="P17" s="1"/>
      <c r="Q17" s="1"/>
      <c r="R17" s="5">
        <f t="shared" si="28"/>
        <v>0</v>
      </c>
      <c r="S17" s="5">
        <f t="shared" si="29"/>
        <v>0</v>
      </c>
      <c r="T17" s="1"/>
      <c r="U17" s="1"/>
      <c r="V17" s="1"/>
      <c r="W17" s="1"/>
      <c r="X17" s="5">
        <f t="shared" si="30"/>
        <v>0</v>
      </c>
      <c r="Y17" s="5">
        <f t="shared" si="31"/>
        <v>0</v>
      </c>
      <c r="Z17" s="1" t="s">
        <v>16</v>
      </c>
      <c r="AA17" s="1">
        <v>1</v>
      </c>
      <c r="AB17" s="1">
        <v>7</v>
      </c>
      <c r="AC17" s="1">
        <v>1</v>
      </c>
      <c r="AD17" s="5">
        <f t="shared" si="32"/>
        <v>33600</v>
      </c>
      <c r="AE17" s="5">
        <f t="shared" si="33"/>
        <v>33600</v>
      </c>
      <c r="AF17" s="1" t="s">
        <v>17</v>
      </c>
      <c r="AG17" s="1">
        <v>1</v>
      </c>
      <c r="AH17" s="1">
        <v>7</v>
      </c>
      <c r="AI17" s="1">
        <v>2</v>
      </c>
      <c r="AJ17" s="5">
        <f t="shared" si="34"/>
        <v>39200</v>
      </c>
      <c r="AK17" s="5">
        <f t="shared" si="35"/>
        <v>39200</v>
      </c>
      <c r="AL17" s="1"/>
      <c r="AM17" s="1"/>
      <c r="AN17" s="1"/>
      <c r="AO17" s="1"/>
      <c r="AP17" s="5">
        <f t="shared" si="36"/>
        <v>0</v>
      </c>
      <c r="AQ17" s="5">
        <f t="shared" si="37"/>
        <v>0</v>
      </c>
      <c r="AR17" s="1">
        <f t="shared" si="38"/>
        <v>10</v>
      </c>
      <c r="AS17" s="1">
        <v>7.0000000000000007E-2</v>
      </c>
      <c r="AT17" s="5">
        <f t="shared" si="39"/>
        <v>23961.000000000004</v>
      </c>
      <c r="AU17" s="5">
        <f t="shared" si="40"/>
        <v>366261</v>
      </c>
      <c r="AV17" s="5">
        <f t="shared" si="21"/>
        <v>36626.1</v>
      </c>
      <c r="AW17" s="5">
        <f t="shared" si="41"/>
        <v>402887.1</v>
      </c>
    </row>
    <row r="18" spans="1:49" x14ac:dyDescent="0.45">
      <c r="A18" s="11" t="s">
        <v>173</v>
      </c>
      <c r="B18" s="11" t="s">
        <v>13</v>
      </c>
      <c r="C18" s="11">
        <v>2</v>
      </c>
      <c r="D18" s="11">
        <v>7</v>
      </c>
      <c r="E18" s="11">
        <v>2</v>
      </c>
      <c r="F18" s="12">
        <f t="shared" si="24"/>
        <v>34300</v>
      </c>
      <c r="G18" s="12">
        <f t="shared" si="25"/>
        <v>68600</v>
      </c>
      <c r="H18" s="11" t="s">
        <v>57</v>
      </c>
      <c r="I18" s="11">
        <v>27</v>
      </c>
      <c r="J18" s="11">
        <v>6</v>
      </c>
      <c r="K18" s="11">
        <v>2</v>
      </c>
      <c r="L18" s="12">
        <f t="shared" si="26"/>
        <v>30800</v>
      </c>
      <c r="M18" s="12">
        <f t="shared" si="27"/>
        <v>831600</v>
      </c>
      <c r="N18" s="11"/>
      <c r="O18" s="11"/>
      <c r="P18" s="11"/>
      <c r="Q18" s="11"/>
      <c r="R18" s="12">
        <f t="shared" si="28"/>
        <v>0</v>
      </c>
      <c r="S18" s="12">
        <f t="shared" si="29"/>
        <v>0</v>
      </c>
      <c r="T18" s="11"/>
      <c r="U18" s="11"/>
      <c r="V18" s="11"/>
      <c r="W18" s="11"/>
      <c r="X18" s="12">
        <f t="shared" si="30"/>
        <v>0</v>
      </c>
      <c r="Y18" s="12">
        <f t="shared" si="31"/>
        <v>0</v>
      </c>
      <c r="Z18" s="11" t="s">
        <v>17</v>
      </c>
      <c r="AA18" s="11">
        <v>2</v>
      </c>
      <c r="AB18" s="11">
        <v>7</v>
      </c>
      <c r="AC18" s="11">
        <v>2</v>
      </c>
      <c r="AD18" s="12">
        <f t="shared" si="32"/>
        <v>39200</v>
      </c>
      <c r="AE18" s="12">
        <f t="shared" si="33"/>
        <v>78400</v>
      </c>
      <c r="AF18" s="11"/>
      <c r="AG18" s="11"/>
      <c r="AH18" s="11"/>
      <c r="AI18" s="11"/>
      <c r="AJ18" s="12">
        <f t="shared" si="34"/>
        <v>0</v>
      </c>
      <c r="AK18" s="12">
        <f t="shared" si="35"/>
        <v>0</v>
      </c>
      <c r="AL18" s="11"/>
      <c r="AM18" s="11"/>
      <c r="AN18" s="11"/>
      <c r="AO18" s="11"/>
      <c r="AP18" s="12">
        <f t="shared" si="36"/>
        <v>0</v>
      </c>
      <c r="AQ18" s="12">
        <f t="shared" si="37"/>
        <v>0</v>
      </c>
      <c r="AR18" s="11">
        <f t="shared" si="38"/>
        <v>31</v>
      </c>
      <c r="AS18" s="11">
        <v>0.05</v>
      </c>
      <c r="AT18" s="12">
        <f t="shared" si="39"/>
        <v>48930</v>
      </c>
      <c r="AU18" s="12">
        <f t="shared" si="40"/>
        <v>1027530</v>
      </c>
      <c r="AV18" s="12">
        <f t="shared" si="21"/>
        <v>102753</v>
      </c>
      <c r="AW18" s="12">
        <f t="shared" si="41"/>
        <v>1130283</v>
      </c>
    </row>
    <row r="19" spans="1:49" x14ac:dyDescent="0.45">
      <c r="A19" s="1" t="s">
        <v>174</v>
      </c>
      <c r="B19" s="1" t="s">
        <v>57</v>
      </c>
      <c r="C19" s="1">
        <v>9</v>
      </c>
      <c r="D19" s="1">
        <v>6</v>
      </c>
      <c r="E19" s="1">
        <v>2</v>
      </c>
      <c r="F19" s="5">
        <f t="shared" si="24"/>
        <v>30800</v>
      </c>
      <c r="G19" s="5">
        <f t="shared" si="25"/>
        <v>277200</v>
      </c>
      <c r="H19" s="1"/>
      <c r="I19" s="1"/>
      <c r="J19" s="1"/>
      <c r="K19" s="1"/>
      <c r="L19" s="5">
        <f t="shared" si="26"/>
        <v>0</v>
      </c>
      <c r="M19" s="5">
        <f t="shared" si="27"/>
        <v>0</v>
      </c>
      <c r="N19" s="1"/>
      <c r="O19" s="1"/>
      <c r="P19" s="1"/>
      <c r="Q19" s="1"/>
      <c r="R19" s="5">
        <f t="shared" si="28"/>
        <v>0</v>
      </c>
      <c r="S19" s="5">
        <f t="shared" si="29"/>
        <v>0</v>
      </c>
      <c r="T19" s="1"/>
      <c r="U19" s="1"/>
      <c r="V19" s="1"/>
      <c r="W19" s="1"/>
      <c r="X19" s="5">
        <f t="shared" si="30"/>
        <v>0</v>
      </c>
      <c r="Y19" s="5">
        <f t="shared" si="31"/>
        <v>0</v>
      </c>
      <c r="Z19" s="1" t="s">
        <v>17</v>
      </c>
      <c r="AA19" s="1">
        <v>1</v>
      </c>
      <c r="AB19" s="1">
        <v>7</v>
      </c>
      <c r="AC19" s="1">
        <v>2</v>
      </c>
      <c r="AD19" s="5">
        <f t="shared" si="32"/>
        <v>39200</v>
      </c>
      <c r="AE19" s="5">
        <f t="shared" si="33"/>
        <v>39200</v>
      </c>
      <c r="AF19" s="1"/>
      <c r="AG19" s="1"/>
      <c r="AH19" s="1"/>
      <c r="AI19" s="1"/>
      <c r="AJ19" s="5">
        <f t="shared" si="34"/>
        <v>0</v>
      </c>
      <c r="AK19" s="5">
        <f t="shared" si="35"/>
        <v>0</v>
      </c>
      <c r="AL19" s="1"/>
      <c r="AM19" s="1"/>
      <c r="AN19" s="1"/>
      <c r="AO19" s="1"/>
      <c r="AP19" s="5">
        <f t="shared" si="36"/>
        <v>0</v>
      </c>
      <c r="AQ19" s="5">
        <f t="shared" si="37"/>
        <v>0</v>
      </c>
      <c r="AR19" s="1">
        <f t="shared" si="38"/>
        <v>10</v>
      </c>
      <c r="AS19" s="1">
        <v>0.05</v>
      </c>
      <c r="AT19" s="5">
        <f t="shared" si="39"/>
        <v>15820</v>
      </c>
      <c r="AU19" s="5">
        <f t="shared" si="40"/>
        <v>332220</v>
      </c>
      <c r="AV19" s="5">
        <f t="shared" si="21"/>
        <v>33222</v>
      </c>
      <c r="AW19" s="5">
        <f t="shared" si="41"/>
        <v>365442</v>
      </c>
    </row>
    <row r="20" spans="1:49" x14ac:dyDescent="0.45">
      <c r="A20" s="11" t="s">
        <v>175</v>
      </c>
      <c r="B20" s="11" t="s">
        <v>57</v>
      </c>
      <c r="C20" s="11">
        <v>9</v>
      </c>
      <c r="D20" s="11">
        <v>6</v>
      </c>
      <c r="E20" s="11">
        <v>2</v>
      </c>
      <c r="F20" s="12">
        <f t="shared" si="24"/>
        <v>30800</v>
      </c>
      <c r="G20" s="12">
        <f t="shared" si="25"/>
        <v>277200</v>
      </c>
      <c r="H20" s="11"/>
      <c r="I20" s="11"/>
      <c r="J20" s="11"/>
      <c r="K20" s="11"/>
      <c r="L20" s="12">
        <f t="shared" si="26"/>
        <v>0</v>
      </c>
      <c r="M20" s="12">
        <f t="shared" si="27"/>
        <v>0</v>
      </c>
      <c r="N20" s="11"/>
      <c r="O20" s="11"/>
      <c r="P20" s="11"/>
      <c r="Q20" s="11"/>
      <c r="R20" s="12">
        <f t="shared" si="28"/>
        <v>0</v>
      </c>
      <c r="S20" s="12">
        <f t="shared" si="29"/>
        <v>0</v>
      </c>
      <c r="T20" s="11"/>
      <c r="U20" s="11"/>
      <c r="V20" s="11"/>
      <c r="W20" s="11"/>
      <c r="X20" s="12">
        <f t="shared" si="30"/>
        <v>0</v>
      </c>
      <c r="Y20" s="12">
        <f t="shared" si="31"/>
        <v>0</v>
      </c>
      <c r="Z20" s="11" t="s">
        <v>17</v>
      </c>
      <c r="AA20" s="11">
        <v>1</v>
      </c>
      <c r="AB20" s="11">
        <v>7</v>
      </c>
      <c r="AC20" s="11">
        <v>2</v>
      </c>
      <c r="AD20" s="12">
        <f t="shared" si="32"/>
        <v>39200</v>
      </c>
      <c r="AE20" s="12">
        <f t="shared" si="33"/>
        <v>39200</v>
      </c>
      <c r="AF20" s="11"/>
      <c r="AG20" s="11"/>
      <c r="AH20" s="11"/>
      <c r="AI20" s="11"/>
      <c r="AJ20" s="12">
        <f t="shared" si="34"/>
        <v>0</v>
      </c>
      <c r="AK20" s="12">
        <f t="shared" si="35"/>
        <v>0</v>
      </c>
      <c r="AL20" s="11"/>
      <c r="AM20" s="11"/>
      <c r="AN20" s="11"/>
      <c r="AO20" s="11"/>
      <c r="AP20" s="12">
        <f t="shared" si="36"/>
        <v>0</v>
      </c>
      <c r="AQ20" s="12">
        <f t="shared" si="37"/>
        <v>0</v>
      </c>
      <c r="AR20" s="11">
        <f t="shared" si="38"/>
        <v>10</v>
      </c>
      <c r="AS20" s="11">
        <v>7.0000000000000007E-2</v>
      </c>
      <c r="AT20" s="12">
        <f t="shared" si="39"/>
        <v>22148.000000000004</v>
      </c>
      <c r="AU20" s="12">
        <f t="shared" si="40"/>
        <v>338548</v>
      </c>
      <c r="AV20" s="12">
        <f t="shared" si="21"/>
        <v>33854.800000000003</v>
      </c>
      <c r="AW20" s="12">
        <f t="shared" si="41"/>
        <v>372402.8</v>
      </c>
    </row>
    <row r="21" spans="1:49" x14ac:dyDescent="0.45">
      <c r="A21" s="1" t="s">
        <v>176</v>
      </c>
      <c r="B21" s="1" t="s">
        <v>57</v>
      </c>
      <c r="C21" s="1">
        <v>13</v>
      </c>
      <c r="D21" s="1">
        <v>6</v>
      </c>
      <c r="E21" s="1">
        <v>2</v>
      </c>
      <c r="F21" s="5">
        <f t="shared" si="24"/>
        <v>30800</v>
      </c>
      <c r="G21" s="5">
        <f t="shared" si="25"/>
        <v>400400</v>
      </c>
      <c r="H21" s="1"/>
      <c r="I21" s="1"/>
      <c r="J21" s="1"/>
      <c r="K21" s="1"/>
      <c r="L21" s="5">
        <f t="shared" si="26"/>
        <v>0</v>
      </c>
      <c r="M21" s="5">
        <f t="shared" si="27"/>
        <v>0</v>
      </c>
      <c r="N21" s="1"/>
      <c r="O21" s="1"/>
      <c r="P21" s="1"/>
      <c r="Q21" s="1"/>
      <c r="R21" s="5">
        <f t="shared" si="28"/>
        <v>0</v>
      </c>
      <c r="S21" s="5">
        <f t="shared" si="29"/>
        <v>0</v>
      </c>
      <c r="T21" s="1"/>
      <c r="U21" s="1"/>
      <c r="V21" s="1"/>
      <c r="W21" s="1"/>
      <c r="X21" s="5">
        <f t="shared" si="30"/>
        <v>0</v>
      </c>
      <c r="Y21" s="5">
        <f t="shared" si="31"/>
        <v>0</v>
      </c>
      <c r="Z21" s="1" t="s">
        <v>17</v>
      </c>
      <c r="AA21" s="1">
        <v>1</v>
      </c>
      <c r="AB21" s="1">
        <v>7</v>
      </c>
      <c r="AC21" s="1">
        <v>2</v>
      </c>
      <c r="AD21" s="5">
        <f t="shared" si="32"/>
        <v>39200</v>
      </c>
      <c r="AE21" s="5">
        <f t="shared" si="33"/>
        <v>39200</v>
      </c>
      <c r="AF21" s="1"/>
      <c r="AG21" s="1"/>
      <c r="AH21" s="1"/>
      <c r="AI21" s="1"/>
      <c r="AJ21" s="5">
        <f t="shared" si="34"/>
        <v>0</v>
      </c>
      <c r="AK21" s="5">
        <f t="shared" si="35"/>
        <v>0</v>
      </c>
      <c r="AL21" s="1"/>
      <c r="AM21" s="1"/>
      <c r="AN21" s="1"/>
      <c r="AO21" s="1"/>
      <c r="AP21" s="5">
        <f t="shared" si="36"/>
        <v>0</v>
      </c>
      <c r="AQ21" s="5">
        <f t="shared" si="37"/>
        <v>0</v>
      </c>
      <c r="AR21" s="1">
        <f t="shared" si="38"/>
        <v>14</v>
      </c>
      <c r="AS21" s="1">
        <v>0.05</v>
      </c>
      <c r="AT21" s="5">
        <f t="shared" si="39"/>
        <v>21980</v>
      </c>
      <c r="AU21" s="5">
        <f t="shared" si="40"/>
        <v>461580</v>
      </c>
      <c r="AV21" s="5">
        <f t="shared" si="21"/>
        <v>46158</v>
      </c>
      <c r="AW21" s="5">
        <f t="shared" si="41"/>
        <v>507738</v>
      </c>
    </row>
    <row r="22" spans="1:49" x14ac:dyDescent="0.45">
      <c r="A22" s="11" t="s">
        <v>177</v>
      </c>
      <c r="B22" s="11" t="s">
        <v>13</v>
      </c>
      <c r="C22" s="11">
        <v>17</v>
      </c>
      <c r="D22" s="11">
        <v>7</v>
      </c>
      <c r="E22" s="11">
        <v>2</v>
      </c>
      <c r="F22" s="12">
        <f t="shared" si="24"/>
        <v>34300</v>
      </c>
      <c r="G22" s="12">
        <f t="shared" si="25"/>
        <v>583100</v>
      </c>
      <c r="H22" s="11" t="s">
        <v>12</v>
      </c>
      <c r="I22" s="11">
        <v>11</v>
      </c>
      <c r="J22" s="11">
        <v>7</v>
      </c>
      <c r="K22" s="11">
        <v>1</v>
      </c>
      <c r="L22" s="12">
        <f t="shared" si="26"/>
        <v>29400</v>
      </c>
      <c r="M22" s="12">
        <f t="shared" si="27"/>
        <v>323400</v>
      </c>
      <c r="N22" s="11"/>
      <c r="O22" s="11"/>
      <c r="P22" s="11"/>
      <c r="Q22" s="11"/>
      <c r="R22" s="12">
        <f t="shared" si="28"/>
        <v>0</v>
      </c>
      <c r="S22" s="12">
        <f t="shared" si="29"/>
        <v>0</v>
      </c>
      <c r="T22" s="11"/>
      <c r="U22" s="11"/>
      <c r="V22" s="11"/>
      <c r="W22" s="11"/>
      <c r="X22" s="12">
        <f t="shared" si="30"/>
        <v>0</v>
      </c>
      <c r="Y22" s="12">
        <f t="shared" si="31"/>
        <v>0</v>
      </c>
      <c r="Z22" s="11" t="s">
        <v>17</v>
      </c>
      <c r="AA22" s="11">
        <v>4</v>
      </c>
      <c r="AB22" s="11">
        <v>7</v>
      </c>
      <c r="AC22" s="11">
        <v>2</v>
      </c>
      <c r="AD22" s="12">
        <f t="shared" si="32"/>
        <v>39200</v>
      </c>
      <c r="AE22" s="12">
        <f t="shared" si="33"/>
        <v>156800</v>
      </c>
      <c r="AF22" s="11"/>
      <c r="AG22" s="11"/>
      <c r="AH22" s="11"/>
      <c r="AI22" s="11"/>
      <c r="AJ22" s="12">
        <f t="shared" si="34"/>
        <v>0</v>
      </c>
      <c r="AK22" s="12">
        <f t="shared" si="35"/>
        <v>0</v>
      </c>
      <c r="AL22" s="11"/>
      <c r="AM22" s="11"/>
      <c r="AN22" s="11"/>
      <c r="AO22" s="11"/>
      <c r="AP22" s="12">
        <f t="shared" si="36"/>
        <v>0</v>
      </c>
      <c r="AQ22" s="12">
        <f t="shared" si="37"/>
        <v>0</v>
      </c>
      <c r="AR22" s="11">
        <f t="shared" si="38"/>
        <v>32</v>
      </c>
      <c r="AS22" s="11">
        <v>0.05</v>
      </c>
      <c r="AT22" s="12">
        <f t="shared" si="39"/>
        <v>53165</v>
      </c>
      <c r="AU22" s="12">
        <f t="shared" si="40"/>
        <v>1116465</v>
      </c>
      <c r="AV22" s="12">
        <f t="shared" si="21"/>
        <v>111646.5</v>
      </c>
      <c r="AW22" s="12">
        <f t="shared" si="41"/>
        <v>1228111.5</v>
      </c>
    </row>
    <row r="23" spans="1:49" x14ac:dyDescent="0.45">
      <c r="A23" s="1" t="s">
        <v>178</v>
      </c>
      <c r="B23" s="1" t="s">
        <v>12</v>
      </c>
      <c r="C23" s="1">
        <v>10</v>
      </c>
      <c r="D23" s="1">
        <v>7</v>
      </c>
      <c r="E23" s="1">
        <v>1</v>
      </c>
      <c r="F23" s="5">
        <f t="shared" si="24"/>
        <v>29400</v>
      </c>
      <c r="G23" s="5">
        <f t="shared" si="25"/>
        <v>294000</v>
      </c>
      <c r="H23" s="1" t="s">
        <v>57</v>
      </c>
      <c r="I23" s="1">
        <v>7</v>
      </c>
      <c r="J23" s="1">
        <v>6</v>
      </c>
      <c r="K23" s="1">
        <v>2</v>
      </c>
      <c r="L23" s="5">
        <f t="shared" si="26"/>
        <v>30800</v>
      </c>
      <c r="M23" s="5">
        <f t="shared" si="27"/>
        <v>215600</v>
      </c>
      <c r="N23" s="1"/>
      <c r="O23" s="1"/>
      <c r="P23" s="1"/>
      <c r="Q23" s="1"/>
      <c r="R23" s="5">
        <f t="shared" si="28"/>
        <v>0</v>
      </c>
      <c r="S23" s="5">
        <f t="shared" si="29"/>
        <v>0</v>
      </c>
      <c r="T23" s="1"/>
      <c r="U23" s="1"/>
      <c r="V23" s="1"/>
      <c r="W23" s="1"/>
      <c r="X23" s="5">
        <f t="shared" si="30"/>
        <v>0</v>
      </c>
      <c r="Y23" s="5">
        <f t="shared" si="31"/>
        <v>0</v>
      </c>
      <c r="Z23" s="1" t="s">
        <v>63</v>
      </c>
      <c r="AA23" s="1">
        <v>1</v>
      </c>
      <c r="AB23" s="1">
        <v>7</v>
      </c>
      <c r="AC23" s="1">
        <v>2</v>
      </c>
      <c r="AD23" s="5">
        <f t="shared" si="32"/>
        <v>39200</v>
      </c>
      <c r="AE23" s="5">
        <f t="shared" si="33"/>
        <v>39200</v>
      </c>
      <c r="AF23" s="1" t="s">
        <v>16</v>
      </c>
      <c r="AG23" s="1">
        <v>1</v>
      </c>
      <c r="AH23" s="1">
        <v>7</v>
      </c>
      <c r="AI23" s="1">
        <v>1</v>
      </c>
      <c r="AJ23" s="5">
        <f t="shared" si="34"/>
        <v>33600</v>
      </c>
      <c r="AK23" s="5">
        <f t="shared" si="35"/>
        <v>33600</v>
      </c>
      <c r="AL23" s="1"/>
      <c r="AM23" s="1"/>
      <c r="AN23" s="1"/>
      <c r="AO23" s="1"/>
      <c r="AP23" s="5">
        <f t="shared" si="36"/>
        <v>0</v>
      </c>
      <c r="AQ23" s="5">
        <f t="shared" si="37"/>
        <v>0</v>
      </c>
      <c r="AR23" s="1">
        <f t="shared" si="38"/>
        <v>19</v>
      </c>
      <c r="AS23" s="1">
        <v>7.0000000000000007E-2</v>
      </c>
      <c r="AT23" s="5">
        <f t="shared" si="39"/>
        <v>40768.000000000007</v>
      </c>
      <c r="AU23" s="5">
        <f t="shared" si="40"/>
        <v>623168</v>
      </c>
      <c r="AV23" s="5">
        <f t="shared" si="21"/>
        <v>62316.800000000003</v>
      </c>
      <c r="AW23" s="5">
        <f t="shared" si="41"/>
        <v>685484.8</v>
      </c>
    </row>
    <row r="24" spans="1:49" x14ac:dyDescent="0.45">
      <c r="A24" s="11" t="s">
        <v>179</v>
      </c>
      <c r="B24" s="11" t="s">
        <v>12</v>
      </c>
      <c r="C24" s="11">
        <v>22</v>
      </c>
      <c r="D24" s="11">
        <v>7</v>
      </c>
      <c r="E24" s="11">
        <v>1</v>
      </c>
      <c r="F24" s="12">
        <f t="shared" si="24"/>
        <v>29400</v>
      </c>
      <c r="G24" s="12">
        <f t="shared" si="25"/>
        <v>646800</v>
      </c>
      <c r="H24" s="11"/>
      <c r="I24" s="11"/>
      <c r="J24" s="11"/>
      <c r="K24" s="11"/>
      <c r="L24" s="12">
        <f t="shared" si="26"/>
        <v>0</v>
      </c>
      <c r="M24" s="12">
        <f t="shared" si="27"/>
        <v>0</v>
      </c>
      <c r="N24" s="11"/>
      <c r="O24" s="11"/>
      <c r="P24" s="11"/>
      <c r="Q24" s="11"/>
      <c r="R24" s="12">
        <f t="shared" si="28"/>
        <v>0</v>
      </c>
      <c r="S24" s="12">
        <f t="shared" si="29"/>
        <v>0</v>
      </c>
      <c r="T24" s="11"/>
      <c r="U24" s="11"/>
      <c r="V24" s="11"/>
      <c r="W24" s="11"/>
      <c r="X24" s="12">
        <f t="shared" si="30"/>
        <v>0</v>
      </c>
      <c r="Y24" s="12">
        <f t="shared" si="31"/>
        <v>0</v>
      </c>
      <c r="Z24" s="11" t="s">
        <v>180</v>
      </c>
      <c r="AA24" s="11">
        <v>4</v>
      </c>
      <c r="AB24" s="11">
        <v>7</v>
      </c>
      <c r="AC24" s="11">
        <v>1</v>
      </c>
      <c r="AD24" s="12">
        <f t="shared" si="32"/>
        <v>33600</v>
      </c>
      <c r="AE24" s="12">
        <f t="shared" si="33"/>
        <v>134400</v>
      </c>
      <c r="AF24" s="11"/>
      <c r="AG24" s="11"/>
      <c r="AH24" s="11"/>
      <c r="AI24" s="11"/>
      <c r="AJ24" s="12">
        <f t="shared" si="34"/>
        <v>0</v>
      </c>
      <c r="AK24" s="12">
        <f t="shared" si="35"/>
        <v>0</v>
      </c>
      <c r="AL24" s="11"/>
      <c r="AM24" s="11"/>
      <c r="AN24" s="11"/>
      <c r="AO24" s="11"/>
      <c r="AP24" s="12">
        <f t="shared" si="36"/>
        <v>0</v>
      </c>
      <c r="AQ24" s="12">
        <f t="shared" si="37"/>
        <v>0</v>
      </c>
      <c r="AR24" s="11">
        <f t="shared" si="38"/>
        <v>26</v>
      </c>
      <c r="AS24" s="11">
        <v>0.05</v>
      </c>
      <c r="AT24" s="12">
        <f t="shared" si="39"/>
        <v>39060</v>
      </c>
      <c r="AU24" s="12">
        <f t="shared" si="40"/>
        <v>820260</v>
      </c>
      <c r="AV24" s="12">
        <f t="shared" si="21"/>
        <v>82026</v>
      </c>
      <c r="AW24" s="12">
        <f t="shared" si="41"/>
        <v>902286</v>
      </c>
    </row>
    <row r="25" spans="1:49" x14ac:dyDescent="0.45">
      <c r="A25" s="1" t="s">
        <v>181</v>
      </c>
      <c r="B25" s="1" t="s">
        <v>12</v>
      </c>
      <c r="C25" s="1">
        <v>10</v>
      </c>
      <c r="D25" s="1">
        <v>7</v>
      </c>
      <c r="E25" s="1">
        <v>1</v>
      </c>
      <c r="F25" s="5">
        <f t="shared" si="24"/>
        <v>29400</v>
      </c>
      <c r="G25" s="5">
        <f t="shared" si="25"/>
        <v>294000</v>
      </c>
      <c r="H25" s="1"/>
      <c r="I25" s="1"/>
      <c r="J25" s="1"/>
      <c r="K25" s="1"/>
      <c r="L25" s="5">
        <f t="shared" si="26"/>
        <v>0</v>
      </c>
      <c r="M25" s="5">
        <f t="shared" si="27"/>
        <v>0</v>
      </c>
      <c r="N25" s="1"/>
      <c r="O25" s="1"/>
      <c r="P25" s="1"/>
      <c r="Q25" s="1"/>
      <c r="R25" s="5">
        <f t="shared" si="28"/>
        <v>0</v>
      </c>
      <c r="S25" s="5">
        <f t="shared" si="29"/>
        <v>0</v>
      </c>
      <c r="T25" s="1"/>
      <c r="U25" s="1"/>
      <c r="V25" s="1"/>
      <c r="W25" s="1"/>
      <c r="X25" s="5">
        <f t="shared" si="30"/>
        <v>0</v>
      </c>
      <c r="Y25" s="5">
        <f t="shared" si="31"/>
        <v>0</v>
      </c>
      <c r="Z25" s="1"/>
      <c r="AA25" s="1"/>
      <c r="AB25" s="1"/>
      <c r="AC25" s="1"/>
      <c r="AD25" s="5">
        <f t="shared" si="32"/>
        <v>0</v>
      </c>
      <c r="AE25" s="5">
        <f t="shared" si="33"/>
        <v>0</v>
      </c>
      <c r="AF25" s="1"/>
      <c r="AG25" s="1"/>
      <c r="AH25" s="1"/>
      <c r="AI25" s="1"/>
      <c r="AJ25" s="5">
        <f t="shared" si="34"/>
        <v>0</v>
      </c>
      <c r="AK25" s="5">
        <f t="shared" si="35"/>
        <v>0</v>
      </c>
      <c r="AL25" s="1"/>
      <c r="AM25" s="1"/>
      <c r="AN25" s="1"/>
      <c r="AO25" s="1"/>
      <c r="AP25" s="5">
        <f t="shared" si="36"/>
        <v>0</v>
      </c>
      <c r="AQ25" s="5">
        <f t="shared" si="37"/>
        <v>0</v>
      </c>
      <c r="AR25" s="1">
        <f t="shared" si="38"/>
        <v>10</v>
      </c>
      <c r="AS25" s="1">
        <v>0.05</v>
      </c>
      <c r="AT25" s="5">
        <f t="shared" si="39"/>
        <v>14700</v>
      </c>
      <c r="AU25" s="5">
        <f t="shared" si="40"/>
        <v>308700</v>
      </c>
      <c r="AV25" s="5">
        <f t="shared" si="21"/>
        <v>30870</v>
      </c>
      <c r="AW25" s="5">
        <f t="shared" si="41"/>
        <v>339570</v>
      </c>
    </row>
    <row r="26" spans="1:49" x14ac:dyDescent="0.45">
      <c r="A26" s="11" t="s">
        <v>182</v>
      </c>
      <c r="B26" s="11" t="s">
        <v>12</v>
      </c>
      <c r="C26" s="11">
        <v>4</v>
      </c>
      <c r="D26" s="11">
        <v>7</v>
      </c>
      <c r="E26" s="11">
        <v>1</v>
      </c>
      <c r="F26" s="12">
        <f t="shared" si="24"/>
        <v>29400</v>
      </c>
      <c r="G26" s="12">
        <f t="shared" si="25"/>
        <v>117600</v>
      </c>
      <c r="H26" s="11"/>
      <c r="I26" s="11"/>
      <c r="J26" s="11"/>
      <c r="K26" s="11"/>
      <c r="L26" s="12">
        <f t="shared" si="26"/>
        <v>0</v>
      </c>
      <c r="M26" s="12">
        <f t="shared" si="27"/>
        <v>0</v>
      </c>
      <c r="N26" s="11"/>
      <c r="O26" s="11"/>
      <c r="P26" s="11"/>
      <c r="Q26" s="11"/>
      <c r="R26" s="12">
        <f t="shared" si="28"/>
        <v>0</v>
      </c>
      <c r="S26" s="12">
        <f t="shared" si="29"/>
        <v>0</v>
      </c>
      <c r="T26" s="11"/>
      <c r="U26" s="11"/>
      <c r="V26" s="11"/>
      <c r="W26" s="11"/>
      <c r="X26" s="12">
        <f t="shared" si="30"/>
        <v>0</v>
      </c>
      <c r="Y26" s="12">
        <f t="shared" si="31"/>
        <v>0</v>
      </c>
      <c r="Z26" s="11" t="s">
        <v>180</v>
      </c>
      <c r="AA26" s="11">
        <v>1</v>
      </c>
      <c r="AB26" s="11">
        <v>7</v>
      </c>
      <c r="AC26" s="11">
        <v>1</v>
      </c>
      <c r="AD26" s="12">
        <f t="shared" si="32"/>
        <v>33600</v>
      </c>
      <c r="AE26" s="12">
        <f t="shared" si="33"/>
        <v>33600</v>
      </c>
      <c r="AF26" s="11"/>
      <c r="AG26" s="11"/>
      <c r="AH26" s="11"/>
      <c r="AI26" s="11"/>
      <c r="AJ26" s="12">
        <f t="shared" si="34"/>
        <v>0</v>
      </c>
      <c r="AK26" s="12">
        <f t="shared" si="35"/>
        <v>0</v>
      </c>
      <c r="AL26" s="11"/>
      <c r="AM26" s="11"/>
      <c r="AN26" s="11"/>
      <c r="AO26" s="11"/>
      <c r="AP26" s="12">
        <f t="shared" si="36"/>
        <v>0</v>
      </c>
      <c r="AQ26" s="12">
        <f t="shared" si="37"/>
        <v>0</v>
      </c>
      <c r="AR26" s="11">
        <f t="shared" si="38"/>
        <v>5</v>
      </c>
      <c r="AS26" s="11">
        <v>0.04</v>
      </c>
      <c r="AT26" s="12">
        <f t="shared" si="39"/>
        <v>6048</v>
      </c>
      <c r="AU26" s="12">
        <f t="shared" si="40"/>
        <v>157248</v>
      </c>
      <c r="AV26" s="12">
        <f t="shared" si="21"/>
        <v>15724.800000000001</v>
      </c>
      <c r="AW26" s="12">
        <f t="shared" si="41"/>
        <v>172972.79999999999</v>
      </c>
    </row>
    <row r="27" spans="1:49" x14ac:dyDescent="0.45">
      <c r="A27" s="1" t="s">
        <v>183</v>
      </c>
      <c r="B27" s="1" t="s">
        <v>43</v>
      </c>
      <c r="C27" s="1">
        <v>13</v>
      </c>
      <c r="D27" s="1">
        <v>7</v>
      </c>
      <c r="E27" s="1">
        <v>0.5</v>
      </c>
      <c r="F27" s="5">
        <f t="shared" si="24"/>
        <v>26950</v>
      </c>
      <c r="G27" s="5">
        <f t="shared" si="25"/>
        <v>350350</v>
      </c>
      <c r="H27" s="1"/>
      <c r="I27" s="1"/>
      <c r="J27" s="1"/>
      <c r="K27" s="1"/>
      <c r="L27" s="5">
        <f t="shared" si="26"/>
        <v>0</v>
      </c>
      <c r="M27" s="5">
        <f t="shared" si="27"/>
        <v>0</v>
      </c>
      <c r="N27" s="1"/>
      <c r="O27" s="1"/>
      <c r="P27" s="1"/>
      <c r="Q27" s="1"/>
      <c r="R27" s="5">
        <f t="shared" si="28"/>
        <v>0</v>
      </c>
      <c r="S27" s="5">
        <f t="shared" si="29"/>
        <v>0</v>
      </c>
      <c r="T27" s="1"/>
      <c r="U27" s="1"/>
      <c r="V27" s="1"/>
      <c r="W27" s="1"/>
      <c r="X27" s="5">
        <f t="shared" si="30"/>
        <v>0</v>
      </c>
      <c r="Y27" s="5">
        <f t="shared" si="31"/>
        <v>0</v>
      </c>
      <c r="Z27" s="1" t="s">
        <v>184</v>
      </c>
      <c r="AA27" s="1">
        <v>1</v>
      </c>
      <c r="AB27" s="1">
        <v>7</v>
      </c>
      <c r="AC27" s="1">
        <v>0.5</v>
      </c>
      <c r="AD27" s="5">
        <f t="shared" si="32"/>
        <v>30800</v>
      </c>
      <c r="AE27" s="5">
        <f t="shared" si="33"/>
        <v>30800</v>
      </c>
      <c r="AF27" s="1" t="s">
        <v>16</v>
      </c>
      <c r="AG27" s="1">
        <v>1</v>
      </c>
      <c r="AH27" s="1">
        <v>7</v>
      </c>
      <c r="AI27" s="1">
        <v>1</v>
      </c>
      <c r="AJ27" s="5">
        <f t="shared" si="34"/>
        <v>33600</v>
      </c>
      <c r="AK27" s="5">
        <f t="shared" si="35"/>
        <v>33600</v>
      </c>
      <c r="AL27" s="1"/>
      <c r="AM27" s="1"/>
      <c r="AN27" s="1"/>
      <c r="AO27" s="1"/>
      <c r="AP27" s="5">
        <f t="shared" si="36"/>
        <v>0</v>
      </c>
      <c r="AQ27" s="5">
        <f t="shared" si="37"/>
        <v>0</v>
      </c>
      <c r="AR27" s="1">
        <f t="shared" si="38"/>
        <v>15</v>
      </c>
      <c r="AS27" s="1">
        <v>0.05</v>
      </c>
      <c r="AT27" s="5">
        <f t="shared" si="39"/>
        <v>20737.5</v>
      </c>
      <c r="AU27" s="5">
        <f t="shared" si="40"/>
        <v>435487.5</v>
      </c>
      <c r="AV27" s="5">
        <f t="shared" si="21"/>
        <v>43548.75</v>
      </c>
      <c r="AW27" s="5">
        <f t="shared" si="41"/>
        <v>479036.25</v>
      </c>
    </row>
    <row r="28" spans="1:49" x14ac:dyDescent="0.45">
      <c r="A28" s="11" t="s">
        <v>185</v>
      </c>
      <c r="B28" s="11" t="s">
        <v>71</v>
      </c>
      <c r="C28" s="11">
        <v>4</v>
      </c>
      <c r="D28" s="11">
        <v>6</v>
      </c>
      <c r="E28" s="11">
        <v>1</v>
      </c>
      <c r="F28" s="12">
        <f t="shared" si="24"/>
        <v>25900</v>
      </c>
      <c r="G28" s="12">
        <f t="shared" si="25"/>
        <v>103600</v>
      </c>
      <c r="H28" s="11" t="s">
        <v>186</v>
      </c>
      <c r="I28" s="11">
        <v>9</v>
      </c>
      <c r="J28" s="11">
        <v>7</v>
      </c>
      <c r="K28" s="11">
        <v>0.5</v>
      </c>
      <c r="L28" s="12">
        <f t="shared" si="26"/>
        <v>26950</v>
      </c>
      <c r="M28" s="12">
        <f t="shared" si="27"/>
        <v>242550</v>
      </c>
      <c r="N28" s="11"/>
      <c r="O28" s="11"/>
      <c r="P28" s="11"/>
      <c r="Q28" s="11"/>
      <c r="R28" s="12">
        <f t="shared" si="28"/>
        <v>0</v>
      </c>
      <c r="S28" s="12">
        <f t="shared" si="29"/>
        <v>0</v>
      </c>
      <c r="T28" s="11"/>
      <c r="U28" s="11"/>
      <c r="V28" s="11"/>
      <c r="W28" s="11"/>
      <c r="X28" s="12">
        <f t="shared" si="30"/>
        <v>0</v>
      </c>
      <c r="Y28" s="12">
        <f t="shared" si="31"/>
        <v>0</v>
      </c>
      <c r="Z28" s="11" t="s">
        <v>72</v>
      </c>
      <c r="AA28" s="11">
        <v>1</v>
      </c>
      <c r="AB28" s="11">
        <v>6</v>
      </c>
      <c r="AC28" s="11">
        <v>1</v>
      </c>
      <c r="AD28" s="12">
        <f t="shared" si="32"/>
        <v>29600</v>
      </c>
      <c r="AE28" s="12">
        <f t="shared" si="33"/>
        <v>29600</v>
      </c>
      <c r="AF28" s="11" t="s">
        <v>73</v>
      </c>
      <c r="AG28" s="11">
        <v>1</v>
      </c>
      <c r="AH28" s="11">
        <v>6</v>
      </c>
      <c r="AI28" s="11"/>
      <c r="AJ28" s="12">
        <f t="shared" si="34"/>
        <v>24000</v>
      </c>
      <c r="AK28" s="12">
        <f t="shared" si="35"/>
        <v>24000</v>
      </c>
      <c r="AL28" s="11" t="s">
        <v>180</v>
      </c>
      <c r="AM28" s="11">
        <v>1</v>
      </c>
      <c r="AN28" s="11">
        <v>7</v>
      </c>
      <c r="AO28" s="11">
        <v>1</v>
      </c>
      <c r="AP28" s="12">
        <f t="shared" si="36"/>
        <v>33600</v>
      </c>
      <c r="AQ28" s="12">
        <f t="shared" si="37"/>
        <v>33600</v>
      </c>
      <c r="AR28" s="11">
        <f t="shared" si="38"/>
        <v>16</v>
      </c>
      <c r="AS28" s="11">
        <v>0.03</v>
      </c>
      <c r="AT28" s="12">
        <f t="shared" si="39"/>
        <v>13000.5</v>
      </c>
      <c r="AU28" s="12">
        <f t="shared" si="40"/>
        <v>446350.5</v>
      </c>
      <c r="AV28" s="12">
        <f t="shared" si="21"/>
        <v>44635.05</v>
      </c>
      <c r="AW28" s="12">
        <f t="shared" si="41"/>
        <v>490985.55</v>
      </c>
    </row>
    <row r="29" spans="1:49" x14ac:dyDescent="0.45">
      <c r="A29" s="1" t="s">
        <v>187</v>
      </c>
      <c r="B29" s="1" t="s">
        <v>29</v>
      </c>
      <c r="C29" s="1">
        <v>11</v>
      </c>
      <c r="D29" s="1">
        <v>7</v>
      </c>
      <c r="E29" s="1"/>
      <c r="F29" s="5">
        <f t="shared" si="24"/>
        <v>24500</v>
      </c>
      <c r="G29" s="5">
        <f t="shared" si="25"/>
        <v>269500</v>
      </c>
      <c r="H29" s="1" t="s">
        <v>75</v>
      </c>
      <c r="I29" s="1">
        <v>7</v>
      </c>
      <c r="J29" s="1">
        <v>6</v>
      </c>
      <c r="K29" s="1"/>
      <c r="L29" s="5">
        <f t="shared" si="26"/>
        <v>21000</v>
      </c>
      <c r="M29" s="5">
        <f t="shared" si="27"/>
        <v>147000</v>
      </c>
      <c r="N29" s="1"/>
      <c r="O29" s="1"/>
      <c r="P29" s="1"/>
      <c r="Q29" s="1"/>
      <c r="R29" s="5">
        <f t="shared" si="28"/>
        <v>0</v>
      </c>
      <c r="S29" s="5">
        <f t="shared" si="29"/>
        <v>0</v>
      </c>
      <c r="T29" s="1"/>
      <c r="U29" s="1"/>
      <c r="V29" s="1"/>
      <c r="W29" s="1"/>
      <c r="X29" s="5">
        <f t="shared" si="30"/>
        <v>0</v>
      </c>
      <c r="Y29" s="5">
        <f t="shared" si="31"/>
        <v>0</v>
      </c>
      <c r="Z29" s="1" t="s">
        <v>31</v>
      </c>
      <c r="AA29" s="1">
        <v>1</v>
      </c>
      <c r="AB29" s="1">
        <v>7</v>
      </c>
      <c r="AC29" s="1"/>
      <c r="AD29" s="5">
        <f t="shared" si="32"/>
        <v>28000</v>
      </c>
      <c r="AE29" s="5">
        <f t="shared" si="33"/>
        <v>28000</v>
      </c>
      <c r="AF29" s="1"/>
      <c r="AG29" s="1"/>
      <c r="AH29" s="1"/>
      <c r="AI29" s="1"/>
      <c r="AJ29" s="5">
        <f t="shared" si="34"/>
        <v>0</v>
      </c>
      <c r="AK29" s="5">
        <f t="shared" si="35"/>
        <v>0</v>
      </c>
      <c r="AL29" s="1"/>
      <c r="AM29" s="1"/>
      <c r="AN29" s="1"/>
      <c r="AO29" s="1"/>
      <c r="AP29" s="5">
        <f t="shared" si="36"/>
        <v>0</v>
      </c>
      <c r="AQ29" s="5">
        <f t="shared" si="37"/>
        <v>0</v>
      </c>
      <c r="AR29" s="1">
        <f t="shared" si="38"/>
        <v>19</v>
      </c>
      <c r="AS29" s="1">
        <v>0.03</v>
      </c>
      <c r="AT29" s="5">
        <f t="shared" si="39"/>
        <v>13335</v>
      </c>
      <c r="AU29" s="5">
        <f t="shared" si="40"/>
        <v>457835</v>
      </c>
      <c r="AV29" s="5">
        <f t="shared" si="21"/>
        <v>45783.5</v>
      </c>
      <c r="AW29" s="5">
        <f t="shared" si="41"/>
        <v>503618.5</v>
      </c>
    </row>
    <row r="30" spans="1:49" x14ac:dyDescent="0.45">
      <c r="A30" s="11" t="s">
        <v>188</v>
      </c>
      <c r="B30" s="11" t="s">
        <v>29</v>
      </c>
      <c r="C30" s="11">
        <v>8</v>
      </c>
      <c r="D30" s="11">
        <v>7</v>
      </c>
      <c r="E30" s="11"/>
      <c r="F30" s="12">
        <f t="shared" si="24"/>
        <v>24500</v>
      </c>
      <c r="G30" s="12">
        <f t="shared" si="25"/>
        <v>196000</v>
      </c>
      <c r="H30" s="11"/>
      <c r="I30" s="11"/>
      <c r="J30" s="11"/>
      <c r="K30" s="11"/>
      <c r="L30" s="12">
        <f t="shared" si="26"/>
        <v>0</v>
      </c>
      <c r="M30" s="12">
        <f t="shared" si="27"/>
        <v>0</v>
      </c>
      <c r="N30" s="11"/>
      <c r="O30" s="11"/>
      <c r="P30" s="11"/>
      <c r="Q30" s="11"/>
      <c r="R30" s="12">
        <f t="shared" si="28"/>
        <v>0</v>
      </c>
      <c r="S30" s="12">
        <f t="shared" si="29"/>
        <v>0</v>
      </c>
      <c r="T30" s="11"/>
      <c r="U30" s="11"/>
      <c r="V30" s="11"/>
      <c r="W30" s="11"/>
      <c r="X30" s="12">
        <f t="shared" si="30"/>
        <v>0</v>
      </c>
      <c r="Y30" s="12">
        <f t="shared" si="31"/>
        <v>0</v>
      </c>
      <c r="Z30" s="11" t="s">
        <v>189</v>
      </c>
      <c r="AA30" s="11">
        <v>2</v>
      </c>
      <c r="AB30" s="11">
        <v>7</v>
      </c>
      <c r="AC30" s="11"/>
      <c r="AD30" s="12">
        <f t="shared" si="32"/>
        <v>28000</v>
      </c>
      <c r="AE30" s="12">
        <f t="shared" si="33"/>
        <v>56000</v>
      </c>
      <c r="AF30" s="11"/>
      <c r="AG30" s="11"/>
      <c r="AH30" s="11"/>
      <c r="AI30" s="11"/>
      <c r="AJ30" s="12">
        <f t="shared" si="34"/>
        <v>0</v>
      </c>
      <c r="AK30" s="12">
        <f t="shared" si="35"/>
        <v>0</v>
      </c>
      <c r="AL30" s="11"/>
      <c r="AM30" s="11"/>
      <c r="AN30" s="11"/>
      <c r="AO30" s="11"/>
      <c r="AP30" s="12">
        <f t="shared" si="36"/>
        <v>0</v>
      </c>
      <c r="AQ30" s="12">
        <f t="shared" si="37"/>
        <v>0</v>
      </c>
      <c r="AR30" s="11">
        <f t="shared" si="38"/>
        <v>10</v>
      </c>
      <c r="AS30" s="11">
        <v>0.03</v>
      </c>
      <c r="AT30" s="12">
        <f t="shared" si="39"/>
        <v>7560</v>
      </c>
      <c r="AU30" s="12">
        <f t="shared" si="40"/>
        <v>259560</v>
      </c>
      <c r="AV30" s="12">
        <f t="shared" si="21"/>
        <v>25956</v>
      </c>
      <c r="AW30" s="12">
        <f t="shared" si="41"/>
        <v>285516</v>
      </c>
    </row>
    <row r="31" spans="1:49" x14ac:dyDescent="0.45">
      <c r="A31" s="1" t="s">
        <v>190</v>
      </c>
      <c r="B31" s="1" t="s">
        <v>13</v>
      </c>
      <c r="C31" s="1">
        <v>27</v>
      </c>
      <c r="D31" s="1">
        <v>7</v>
      </c>
      <c r="E31" s="1">
        <v>2</v>
      </c>
      <c r="F31" s="5">
        <f t="shared" ref="F31:F41" si="42">3500*D31+4900*E31</f>
        <v>34300</v>
      </c>
      <c r="G31" s="5">
        <f t="shared" ref="G31:G41" si="43">F31*C31</f>
        <v>926100</v>
      </c>
      <c r="H31" s="1" t="s">
        <v>57</v>
      </c>
      <c r="I31" s="1">
        <v>3</v>
      </c>
      <c r="J31" s="1">
        <v>6</v>
      </c>
      <c r="K31" s="1">
        <v>2</v>
      </c>
      <c r="L31" s="5">
        <f t="shared" ref="L31:L41" si="44">3500*J31+4900*K31</f>
        <v>30800</v>
      </c>
      <c r="M31" s="5">
        <f t="shared" ref="M31:M41" si="45">L31*I31</f>
        <v>92400</v>
      </c>
      <c r="N31" s="1"/>
      <c r="O31" s="1"/>
      <c r="P31" s="1"/>
      <c r="Q31" s="1"/>
      <c r="R31" s="5">
        <f t="shared" ref="R31:R41" si="46">3500*P31+4900*Q31</f>
        <v>0</v>
      </c>
      <c r="S31" s="5">
        <f t="shared" ref="S31:S41" si="47">R31*O31</f>
        <v>0</v>
      </c>
      <c r="T31" s="1"/>
      <c r="U31" s="1"/>
      <c r="V31" s="1"/>
      <c r="W31" s="1"/>
      <c r="X31" s="5">
        <f t="shared" ref="X31:X41" si="48">3500*V31+4900*W31</f>
        <v>0</v>
      </c>
      <c r="Y31" s="5">
        <f t="shared" ref="Y31:Y41" si="49">X31*U31</f>
        <v>0</v>
      </c>
      <c r="Z31" s="1" t="s">
        <v>80</v>
      </c>
      <c r="AA31" s="1">
        <v>1</v>
      </c>
      <c r="AB31" s="1">
        <v>6</v>
      </c>
      <c r="AC31" s="1">
        <v>2</v>
      </c>
      <c r="AD31" s="5">
        <f t="shared" ref="AD31:AD41" si="50">4000*AB31+5600*AC31</f>
        <v>35200</v>
      </c>
      <c r="AE31" s="5">
        <f t="shared" ref="AE31:AE41" si="51">AD31*AA31</f>
        <v>35200</v>
      </c>
      <c r="AF31" s="1" t="s">
        <v>17</v>
      </c>
      <c r="AG31" s="1">
        <v>4</v>
      </c>
      <c r="AH31" s="1">
        <v>7</v>
      </c>
      <c r="AI31" s="1">
        <v>2</v>
      </c>
      <c r="AJ31" s="5">
        <f t="shared" ref="AJ31:AJ41" si="52">4000*AH31+5600*AI31</f>
        <v>39200</v>
      </c>
      <c r="AK31" s="5">
        <f t="shared" ref="AK31:AK41" si="53">AJ31*AG31</f>
        <v>156800</v>
      </c>
      <c r="AL31" s="1"/>
      <c r="AM31" s="1"/>
      <c r="AN31" s="1"/>
      <c r="AO31" s="1"/>
      <c r="AP31" s="5">
        <f t="shared" ref="AP31:AP41" si="54">4000*AN31+5600*AO31</f>
        <v>0</v>
      </c>
      <c r="AQ31" s="5">
        <f t="shared" ref="AQ31:AQ41" si="55">AP31*AM31</f>
        <v>0</v>
      </c>
      <c r="AR31" s="1">
        <f t="shared" ref="AR31:AR41" si="56">AM31+AG31+AA31+U31+O31+I31+C31</f>
        <v>35</v>
      </c>
      <c r="AS31" s="1">
        <v>7.0000000000000007E-2</v>
      </c>
      <c r="AT31" s="5">
        <f t="shared" ref="AT31:AT41" si="57">(AQ31+AK31+AE31+Y31+S31+M31+G31)*AS31</f>
        <v>84735.000000000015</v>
      </c>
      <c r="AU31" s="5">
        <f t="shared" ref="AU31:AU41" si="58">AQ31+AK31+AE31+Y31+S31+M31+G31+AT31</f>
        <v>1295235</v>
      </c>
      <c r="AV31" s="5">
        <f t="shared" si="21"/>
        <v>129523.5</v>
      </c>
      <c r="AW31" s="5">
        <f t="shared" ref="AW31:AW41" si="59">AU31+AV31</f>
        <v>1424758.5</v>
      </c>
    </row>
    <row r="32" spans="1:49" x14ac:dyDescent="0.45">
      <c r="A32" s="11" t="s">
        <v>191</v>
      </c>
      <c r="B32" s="11" t="s">
        <v>71</v>
      </c>
      <c r="C32" s="11">
        <v>1</v>
      </c>
      <c r="D32" s="11">
        <v>6</v>
      </c>
      <c r="E32" s="11">
        <v>1</v>
      </c>
      <c r="F32" s="12">
        <f t="shared" si="42"/>
        <v>25900</v>
      </c>
      <c r="G32" s="12">
        <f t="shared" si="43"/>
        <v>25900</v>
      </c>
      <c r="H32" s="11" t="s">
        <v>82</v>
      </c>
      <c r="I32" s="11">
        <v>2</v>
      </c>
      <c r="J32" s="11">
        <v>10</v>
      </c>
      <c r="K32" s="11"/>
      <c r="L32" s="12">
        <f t="shared" si="44"/>
        <v>35000</v>
      </c>
      <c r="M32" s="12">
        <f t="shared" si="45"/>
        <v>70000</v>
      </c>
      <c r="N32" s="11" t="s">
        <v>83</v>
      </c>
      <c r="O32" s="11">
        <v>11</v>
      </c>
      <c r="P32" s="11">
        <v>6</v>
      </c>
      <c r="Q32" s="11"/>
      <c r="R32" s="12">
        <f t="shared" si="46"/>
        <v>21000</v>
      </c>
      <c r="S32" s="12">
        <f t="shared" si="47"/>
        <v>231000</v>
      </c>
      <c r="T32" s="11"/>
      <c r="U32" s="11"/>
      <c r="V32" s="11"/>
      <c r="W32" s="11"/>
      <c r="X32" s="12">
        <f t="shared" si="48"/>
        <v>0</v>
      </c>
      <c r="Y32" s="12">
        <f t="shared" si="49"/>
        <v>0</v>
      </c>
      <c r="Z32" s="11" t="s">
        <v>72</v>
      </c>
      <c r="AA32" s="11">
        <v>1</v>
      </c>
      <c r="AB32" s="11">
        <v>6</v>
      </c>
      <c r="AC32" s="11">
        <v>1</v>
      </c>
      <c r="AD32" s="12">
        <f t="shared" si="50"/>
        <v>29600</v>
      </c>
      <c r="AE32" s="12">
        <f t="shared" si="51"/>
        <v>29600</v>
      </c>
      <c r="AF32" s="11" t="s">
        <v>84</v>
      </c>
      <c r="AG32" s="11">
        <v>1</v>
      </c>
      <c r="AH32" s="11">
        <v>10</v>
      </c>
      <c r="AI32" s="11"/>
      <c r="AJ32" s="12">
        <f t="shared" si="52"/>
        <v>40000</v>
      </c>
      <c r="AK32" s="12">
        <f t="shared" si="53"/>
        <v>40000</v>
      </c>
      <c r="AL32" s="11" t="s">
        <v>73</v>
      </c>
      <c r="AM32" s="11">
        <v>1</v>
      </c>
      <c r="AN32" s="11">
        <v>6</v>
      </c>
      <c r="AO32" s="11"/>
      <c r="AP32" s="12">
        <f t="shared" si="54"/>
        <v>24000</v>
      </c>
      <c r="AQ32" s="12">
        <f t="shared" si="55"/>
        <v>24000</v>
      </c>
      <c r="AR32" s="11">
        <f t="shared" si="56"/>
        <v>17</v>
      </c>
      <c r="AS32" s="11">
        <v>0.03</v>
      </c>
      <c r="AT32" s="12">
        <f t="shared" si="57"/>
        <v>12615</v>
      </c>
      <c r="AU32" s="12">
        <f t="shared" si="58"/>
        <v>433115</v>
      </c>
      <c r="AV32" s="12">
        <f t="shared" si="21"/>
        <v>43311.5</v>
      </c>
      <c r="AW32" s="12">
        <f t="shared" si="59"/>
        <v>476426.5</v>
      </c>
    </row>
    <row r="33" spans="1:49" x14ac:dyDescent="0.45">
      <c r="A33" s="1" t="s">
        <v>192</v>
      </c>
      <c r="B33" s="1" t="s">
        <v>82</v>
      </c>
      <c r="C33" s="1">
        <v>1</v>
      </c>
      <c r="D33" s="1">
        <v>10</v>
      </c>
      <c r="E33" s="1"/>
      <c r="F33" s="5">
        <f t="shared" si="42"/>
        <v>35000</v>
      </c>
      <c r="G33" s="5">
        <f t="shared" si="43"/>
        <v>35000</v>
      </c>
      <c r="H33" s="1" t="s">
        <v>83</v>
      </c>
      <c r="I33" s="1">
        <v>9</v>
      </c>
      <c r="J33" s="1">
        <v>6</v>
      </c>
      <c r="K33" s="1"/>
      <c r="L33" s="5">
        <f t="shared" si="44"/>
        <v>21000</v>
      </c>
      <c r="M33" s="5">
        <f t="shared" si="45"/>
        <v>189000</v>
      </c>
      <c r="N33" s="1" t="s">
        <v>71</v>
      </c>
      <c r="O33" s="1">
        <v>2</v>
      </c>
      <c r="P33" s="1">
        <v>6</v>
      </c>
      <c r="Q33" s="1">
        <v>1</v>
      </c>
      <c r="R33" s="5">
        <f t="shared" si="46"/>
        <v>25900</v>
      </c>
      <c r="S33" s="5">
        <f t="shared" si="47"/>
        <v>51800</v>
      </c>
      <c r="T33" s="1"/>
      <c r="U33" s="1"/>
      <c r="V33" s="1"/>
      <c r="W33" s="1"/>
      <c r="X33" s="5">
        <f t="shared" si="48"/>
        <v>0</v>
      </c>
      <c r="Y33" s="5">
        <f t="shared" si="49"/>
        <v>0</v>
      </c>
      <c r="Z33" s="1" t="s">
        <v>73</v>
      </c>
      <c r="AA33" s="1">
        <v>3</v>
      </c>
      <c r="AB33" s="1">
        <v>6</v>
      </c>
      <c r="AC33" s="1"/>
      <c r="AD33" s="5">
        <f t="shared" si="50"/>
        <v>24000</v>
      </c>
      <c r="AE33" s="5">
        <f t="shared" si="51"/>
        <v>72000</v>
      </c>
      <c r="AF33" s="1" t="s">
        <v>72</v>
      </c>
      <c r="AG33" s="1">
        <v>1</v>
      </c>
      <c r="AH33" s="1">
        <v>6</v>
      </c>
      <c r="AI33" s="1">
        <v>1</v>
      </c>
      <c r="AJ33" s="5">
        <f t="shared" si="52"/>
        <v>29600</v>
      </c>
      <c r="AK33" s="5">
        <f t="shared" si="53"/>
        <v>29600</v>
      </c>
      <c r="AL33" s="1"/>
      <c r="AM33" s="1"/>
      <c r="AN33" s="1"/>
      <c r="AO33" s="1"/>
      <c r="AP33" s="5">
        <f t="shared" si="54"/>
        <v>0</v>
      </c>
      <c r="AQ33" s="5">
        <f t="shared" si="55"/>
        <v>0</v>
      </c>
      <c r="AR33" s="1">
        <f t="shared" si="56"/>
        <v>16</v>
      </c>
      <c r="AS33" s="1">
        <v>0.04</v>
      </c>
      <c r="AT33" s="5">
        <f t="shared" si="57"/>
        <v>15096</v>
      </c>
      <c r="AU33" s="5">
        <f t="shared" si="58"/>
        <v>392496</v>
      </c>
      <c r="AV33" s="5">
        <f t="shared" si="21"/>
        <v>39249.599999999999</v>
      </c>
      <c r="AW33" s="5">
        <f t="shared" si="59"/>
        <v>431745.6</v>
      </c>
    </row>
    <row r="34" spans="1:49" x14ac:dyDescent="0.45">
      <c r="A34" s="11" t="s">
        <v>193</v>
      </c>
      <c r="B34" s="11" t="s">
        <v>83</v>
      </c>
      <c r="C34" s="11">
        <v>3</v>
      </c>
      <c r="D34" s="11">
        <v>6</v>
      </c>
      <c r="E34" s="11"/>
      <c r="F34" s="12">
        <f t="shared" si="42"/>
        <v>21000</v>
      </c>
      <c r="G34" s="12">
        <f t="shared" si="43"/>
        <v>63000</v>
      </c>
      <c r="H34" s="11"/>
      <c r="I34" s="11"/>
      <c r="J34" s="11"/>
      <c r="K34" s="11"/>
      <c r="L34" s="12">
        <f t="shared" si="44"/>
        <v>0</v>
      </c>
      <c r="M34" s="12">
        <f t="shared" si="45"/>
        <v>0</v>
      </c>
      <c r="N34" s="11"/>
      <c r="O34" s="11"/>
      <c r="P34" s="11"/>
      <c r="Q34" s="11"/>
      <c r="R34" s="12">
        <f t="shared" si="46"/>
        <v>0</v>
      </c>
      <c r="S34" s="12">
        <f t="shared" si="47"/>
        <v>0</v>
      </c>
      <c r="T34" s="11"/>
      <c r="U34" s="11"/>
      <c r="V34" s="11"/>
      <c r="W34" s="11"/>
      <c r="X34" s="12">
        <f t="shared" si="48"/>
        <v>0</v>
      </c>
      <c r="Y34" s="12">
        <f t="shared" si="49"/>
        <v>0</v>
      </c>
      <c r="Z34" s="11" t="s">
        <v>194</v>
      </c>
      <c r="AA34" s="11">
        <v>2</v>
      </c>
      <c r="AB34" s="11">
        <v>6</v>
      </c>
      <c r="AC34" s="11"/>
      <c r="AD34" s="12">
        <f t="shared" si="50"/>
        <v>24000</v>
      </c>
      <c r="AE34" s="12">
        <f t="shared" si="51"/>
        <v>48000</v>
      </c>
      <c r="AF34" s="11"/>
      <c r="AG34" s="11"/>
      <c r="AH34" s="11"/>
      <c r="AI34" s="11"/>
      <c r="AJ34" s="12">
        <f t="shared" si="52"/>
        <v>0</v>
      </c>
      <c r="AK34" s="12">
        <f t="shared" si="53"/>
        <v>0</v>
      </c>
      <c r="AL34" s="11"/>
      <c r="AM34" s="11"/>
      <c r="AN34" s="11"/>
      <c r="AO34" s="11"/>
      <c r="AP34" s="12">
        <f t="shared" si="54"/>
        <v>0</v>
      </c>
      <c r="AQ34" s="12">
        <f t="shared" si="55"/>
        <v>0</v>
      </c>
      <c r="AR34" s="11">
        <f>AM34+AG34+AA34+U34+O34+I34+C34</f>
        <v>5</v>
      </c>
      <c r="AS34" s="11">
        <v>0.04</v>
      </c>
      <c r="AT34" s="12">
        <f t="shared" si="57"/>
        <v>4440</v>
      </c>
      <c r="AU34" s="12">
        <f t="shared" si="58"/>
        <v>115440</v>
      </c>
      <c r="AV34" s="12">
        <f t="shared" si="21"/>
        <v>11544</v>
      </c>
      <c r="AW34" s="12">
        <f t="shared" si="59"/>
        <v>126984</v>
      </c>
    </row>
    <row r="35" spans="1:49" x14ac:dyDescent="0.45">
      <c r="A35" s="1" t="s">
        <v>195</v>
      </c>
      <c r="B35" s="1" t="s">
        <v>71</v>
      </c>
      <c r="C35" s="1">
        <v>8</v>
      </c>
      <c r="D35" s="1">
        <v>6</v>
      </c>
      <c r="E35" s="1">
        <v>1</v>
      </c>
      <c r="F35" s="5">
        <f t="shared" si="42"/>
        <v>25900</v>
      </c>
      <c r="G35" s="5">
        <f t="shared" si="43"/>
        <v>207200</v>
      </c>
      <c r="H35" s="1"/>
      <c r="I35" s="1"/>
      <c r="J35" s="1"/>
      <c r="K35" s="1"/>
      <c r="L35" s="5">
        <f t="shared" si="44"/>
        <v>0</v>
      </c>
      <c r="M35" s="5">
        <f t="shared" si="45"/>
        <v>0</v>
      </c>
      <c r="N35" s="1"/>
      <c r="O35" s="1"/>
      <c r="P35" s="1"/>
      <c r="Q35" s="1"/>
      <c r="R35" s="5">
        <f t="shared" si="46"/>
        <v>0</v>
      </c>
      <c r="S35" s="5">
        <f t="shared" si="47"/>
        <v>0</v>
      </c>
      <c r="T35" s="1"/>
      <c r="U35" s="1"/>
      <c r="V35" s="1"/>
      <c r="W35" s="1"/>
      <c r="X35" s="5">
        <f t="shared" si="48"/>
        <v>0</v>
      </c>
      <c r="Y35" s="5">
        <f t="shared" si="49"/>
        <v>0</v>
      </c>
      <c r="Z35" s="1" t="s">
        <v>72</v>
      </c>
      <c r="AA35" s="1">
        <v>1</v>
      </c>
      <c r="AB35" s="1">
        <v>6</v>
      </c>
      <c r="AC35" s="1">
        <v>1</v>
      </c>
      <c r="AD35" s="5">
        <f t="shared" si="50"/>
        <v>29600</v>
      </c>
      <c r="AE35" s="5">
        <f t="shared" si="51"/>
        <v>29600</v>
      </c>
      <c r="AF35" s="1" t="s">
        <v>73</v>
      </c>
      <c r="AG35" s="1">
        <v>1</v>
      </c>
      <c r="AH35" s="1">
        <v>6</v>
      </c>
      <c r="AI35" s="1"/>
      <c r="AJ35" s="5">
        <f t="shared" si="52"/>
        <v>24000</v>
      </c>
      <c r="AK35" s="5">
        <f t="shared" si="53"/>
        <v>24000</v>
      </c>
      <c r="AL35" s="1"/>
      <c r="AM35" s="1"/>
      <c r="AN35" s="1"/>
      <c r="AO35" s="1"/>
      <c r="AP35" s="5">
        <f t="shared" si="54"/>
        <v>0</v>
      </c>
      <c r="AQ35" s="5">
        <f t="shared" si="55"/>
        <v>0</v>
      </c>
      <c r="AR35" s="1">
        <f t="shared" si="56"/>
        <v>10</v>
      </c>
      <c r="AS35" s="1">
        <v>0.03</v>
      </c>
      <c r="AT35" s="5">
        <f t="shared" si="57"/>
        <v>7824</v>
      </c>
      <c r="AU35" s="5">
        <f t="shared" si="58"/>
        <v>268624</v>
      </c>
      <c r="AV35" s="5">
        <f t="shared" si="21"/>
        <v>26862.400000000001</v>
      </c>
      <c r="AW35" s="5">
        <f t="shared" si="59"/>
        <v>295486.40000000002</v>
      </c>
    </row>
    <row r="36" spans="1:49" x14ac:dyDescent="0.45">
      <c r="A36" s="11" t="s">
        <v>196</v>
      </c>
      <c r="B36" s="11" t="s">
        <v>83</v>
      </c>
      <c r="C36" s="11">
        <v>3</v>
      </c>
      <c r="D36" s="11">
        <v>6</v>
      </c>
      <c r="E36" s="11"/>
      <c r="F36" s="12">
        <f t="shared" si="42"/>
        <v>21000</v>
      </c>
      <c r="G36" s="12">
        <f t="shared" si="43"/>
        <v>63000</v>
      </c>
      <c r="H36" s="11" t="s">
        <v>82</v>
      </c>
      <c r="I36" s="11">
        <v>1</v>
      </c>
      <c r="J36" s="11">
        <v>10</v>
      </c>
      <c r="K36" s="11"/>
      <c r="L36" s="12">
        <f t="shared" si="44"/>
        <v>35000</v>
      </c>
      <c r="M36" s="12">
        <f t="shared" si="45"/>
        <v>35000</v>
      </c>
      <c r="N36" s="11"/>
      <c r="O36" s="11"/>
      <c r="P36" s="11"/>
      <c r="Q36" s="11"/>
      <c r="R36" s="12">
        <f t="shared" si="46"/>
        <v>0</v>
      </c>
      <c r="S36" s="12">
        <f t="shared" si="47"/>
        <v>0</v>
      </c>
      <c r="T36" s="11"/>
      <c r="U36" s="11"/>
      <c r="V36" s="11"/>
      <c r="W36" s="11"/>
      <c r="X36" s="12">
        <f t="shared" si="48"/>
        <v>0</v>
      </c>
      <c r="Y36" s="12">
        <f t="shared" si="49"/>
        <v>0</v>
      </c>
      <c r="Z36" s="11" t="s">
        <v>84</v>
      </c>
      <c r="AA36" s="11">
        <v>1</v>
      </c>
      <c r="AB36" s="11">
        <v>10</v>
      </c>
      <c r="AC36" s="11"/>
      <c r="AD36" s="12">
        <f t="shared" si="50"/>
        <v>40000</v>
      </c>
      <c r="AE36" s="12">
        <f t="shared" si="51"/>
        <v>40000</v>
      </c>
      <c r="AF36" s="11"/>
      <c r="AG36" s="11"/>
      <c r="AH36" s="11"/>
      <c r="AI36" s="11"/>
      <c r="AJ36" s="12">
        <f t="shared" si="52"/>
        <v>0</v>
      </c>
      <c r="AK36" s="12">
        <f t="shared" si="53"/>
        <v>0</v>
      </c>
      <c r="AL36" s="11"/>
      <c r="AM36" s="11"/>
      <c r="AN36" s="11"/>
      <c r="AO36" s="11"/>
      <c r="AP36" s="12">
        <f t="shared" si="54"/>
        <v>0</v>
      </c>
      <c r="AQ36" s="12">
        <f t="shared" si="55"/>
        <v>0</v>
      </c>
      <c r="AR36" s="11">
        <f t="shared" si="56"/>
        <v>5</v>
      </c>
      <c r="AS36" s="11">
        <v>0.03</v>
      </c>
      <c r="AT36" s="12">
        <f t="shared" si="57"/>
        <v>4140</v>
      </c>
      <c r="AU36" s="12">
        <f t="shared" si="58"/>
        <v>142140</v>
      </c>
      <c r="AV36" s="12">
        <f t="shared" si="21"/>
        <v>14214</v>
      </c>
      <c r="AW36" s="12">
        <f t="shared" si="59"/>
        <v>156354</v>
      </c>
    </row>
    <row r="37" spans="1:49" x14ac:dyDescent="0.45">
      <c r="A37" s="1" t="s">
        <v>197</v>
      </c>
      <c r="B37" s="1" t="s">
        <v>82</v>
      </c>
      <c r="C37" s="1">
        <v>3</v>
      </c>
      <c r="D37" s="1">
        <v>10</v>
      </c>
      <c r="E37" s="1"/>
      <c r="F37" s="5">
        <f t="shared" si="42"/>
        <v>35000</v>
      </c>
      <c r="G37" s="5">
        <f t="shared" si="43"/>
        <v>105000</v>
      </c>
      <c r="H37" s="1" t="s">
        <v>92</v>
      </c>
      <c r="I37" s="1">
        <v>4</v>
      </c>
      <c r="J37" s="1">
        <v>5</v>
      </c>
      <c r="K37" s="1"/>
      <c r="L37" s="5">
        <f t="shared" si="44"/>
        <v>17500</v>
      </c>
      <c r="M37" s="5">
        <f t="shared" si="45"/>
        <v>70000</v>
      </c>
      <c r="N37" s="1"/>
      <c r="O37" s="1"/>
      <c r="P37" s="1"/>
      <c r="Q37" s="1"/>
      <c r="R37" s="5">
        <f t="shared" si="46"/>
        <v>0</v>
      </c>
      <c r="S37" s="5">
        <f t="shared" si="47"/>
        <v>0</v>
      </c>
      <c r="T37" s="1"/>
      <c r="U37" s="1"/>
      <c r="V37" s="1"/>
      <c r="W37" s="1"/>
      <c r="X37" s="5">
        <f t="shared" si="48"/>
        <v>0</v>
      </c>
      <c r="Y37" s="5">
        <f t="shared" si="49"/>
        <v>0</v>
      </c>
      <c r="Z37" s="1" t="s">
        <v>73</v>
      </c>
      <c r="AA37" s="1">
        <v>1</v>
      </c>
      <c r="AB37" s="1">
        <v>6</v>
      </c>
      <c r="AC37" s="1"/>
      <c r="AD37" s="5">
        <f t="shared" si="50"/>
        <v>24000</v>
      </c>
      <c r="AE37" s="5">
        <f t="shared" si="51"/>
        <v>24000</v>
      </c>
      <c r="AF37" s="1" t="s">
        <v>93</v>
      </c>
      <c r="AG37" s="1">
        <v>2</v>
      </c>
      <c r="AH37" s="1">
        <v>5</v>
      </c>
      <c r="AI37" s="1"/>
      <c r="AJ37" s="5">
        <f t="shared" si="52"/>
        <v>20000</v>
      </c>
      <c r="AK37" s="5">
        <f t="shared" si="53"/>
        <v>40000</v>
      </c>
      <c r="AL37" s="1"/>
      <c r="AM37" s="1"/>
      <c r="AN37" s="1"/>
      <c r="AO37" s="1"/>
      <c r="AP37" s="5">
        <f t="shared" si="54"/>
        <v>0</v>
      </c>
      <c r="AQ37" s="5">
        <f t="shared" si="55"/>
        <v>0</v>
      </c>
      <c r="AR37" s="1">
        <f t="shared" si="56"/>
        <v>10</v>
      </c>
      <c r="AS37" s="1">
        <v>0.04</v>
      </c>
      <c r="AT37" s="5">
        <f t="shared" si="57"/>
        <v>9560</v>
      </c>
      <c r="AU37" s="5">
        <f t="shared" si="58"/>
        <v>248560</v>
      </c>
      <c r="AV37" s="5">
        <f t="shared" si="21"/>
        <v>24856</v>
      </c>
      <c r="AW37" s="5">
        <f t="shared" si="59"/>
        <v>273416</v>
      </c>
    </row>
    <row r="38" spans="1:49" x14ac:dyDescent="0.45">
      <c r="A38" s="11" t="s">
        <v>198</v>
      </c>
      <c r="B38" s="11" t="s">
        <v>92</v>
      </c>
      <c r="C38" s="11">
        <v>5</v>
      </c>
      <c r="D38" s="11">
        <v>5</v>
      </c>
      <c r="E38" s="11"/>
      <c r="F38" s="12">
        <f t="shared" si="42"/>
        <v>17500</v>
      </c>
      <c r="G38" s="12">
        <f t="shared" si="43"/>
        <v>87500</v>
      </c>
      <c r="H38" s="11"/>
      <c r="I38" s="11"/>
      <c r="J38" s="11"/>
      <c r="K38" s="11"/>
      <c r="L38" s="12">
        <f t="shared" si="44"/>
        <v>0</v>
      </c>
      <c r="M38" s="12">
        <f t="shared" si="45"/>
        <v>0</v>
      </c>
      <c r="N38" s="11"/>
      <c r="O38" s="11"/>
      <c r="P38" s="11"/>
      <c r="Q38" s="11"/>
      <c r="R38" s="12">
        <f t="shared" si="46"/>
        <v>0</v>
      </c>
      <c r="S38" s="12">
        <f t="shared" si="47"/>
        <v>0</v>
      </c>
      <c r="T38" s="11"/>
      <c r="U38" s="11"/>
      <c r="V38" s="11"/>
      <c r="W38" s="11"/>
      <c r="X38" s="12">
        <f t="shared" si="48"/>
        <v>0</v>
      </c>
      <c r="Y38" s="12">
        <f t="shared" si="49"/>
        <v>0</v>
      </c>
      <c r="Z38" s="11"/>
      <c r="AA38" s="11"/>
      <c r="AB38" s="11"/>
      <c r="AC38" s="11"/>
      <c r="AD38" s="12">
        <f t="shared" si="50"/>
        <v>0</v>
      </c>
      <c r="AE38" s="12">
        <f t="shared" si="51"/>
        <v>0</v>
      </c>
      <c r="AF38" s="11"/>
      <c r="AG38" s="11"/>
      <c r="AH38" s="11"/>
      <c r="AI38" s="11"/>
      <c r="AJ38" s="12">
        <f t="shared" si="52"/>
        <v>0</v>
      </c>
      <c r="AK38" s="12">
        <f t="shared" si="53"/>
        <v>0</v>
      </c>
      <c r="AL38" s="11"/>
      <c r="AM38" s="11"/>
      <c r="AN38" s="11"/>
      <c r="AO38" s="11"/>
      <c r="AP38" s="12">
        <f t="shared" si="54"/>
        <v>0</v>
      </c>
      <c r="AQ38" s="12">
        <f t="shared" si="55"/>
        <v>0</v>
      </c>
      <c r="AR38" s="11">
        <f t="shared" si="56"/>
        <v>5</v>
      </c>
      <c r="AS38" s="11">
        <v>0.05</v>
      </c>
      <c r="AT38" s="12">
        <f t="shared" si="57"/>
        <v>4375</v>
      </c>
      <c r="AU38" s="12">
        <f t="shared" si="58"/>
        <v>91875</v>
      </c>
      <c r="AV38" s="12">
        <f t="shared" si="21"/>
        <v>9187.5</v>
      </c>
      <c r="AW38" s="12">
        <f t="shared" si="59"/>
        <v>101062.5</v>
      </c>
    </row>
    <row r="39" spans="1:49" x14ac:dyDescent="0.45">
      <c r="A39" s="1" t="s">
        <v>199</v>
      </c>
      <c r="B39" s="1" t="s">
        <v>92</v>
      </c>
      <c r="C39" s="1">
        <v>5</v>
      </c>
      <c r="D39" s="1">
        <v>5</v>
      </c>
      <c r="E39" s="1"/>
      <c r="F39" s="5">
        <f t="shared" si="42"/>
        <v>17500</v>
      </c>
      <c r="G39" s="5">
        <f t="shared" si="43"/>
        <v>87500</v>
      </c>
      <c r="H39" s="1"/>
      <c r="I39" s="1"/>
      <c r="J39" s="1"/>
      <c r="K39" s="1"/>
      <c r="L39" s="5">
        <f t="shared" si="44"/>
        <v>0</v>
      </c>
      <c r="M39" s="5">
        <f t="shared" si="45"/>
        <v>0</v>
      </c>
      <c r="N39" s="1"/>
      <c r="O39" s="1"/>
      <c r="P39" s="1"/>
      <c r="Q39" s="1"/>
      <c r="R39" s="5">
        <f t="shared" si="46"/>
        <v>0</v>
      </c>
      <c r="S39" s="5">
        <f t="shared" si="47"/>
        <v>0</v>
      </c>
      <c r="T39" s="1"/>
      <c r="U39" s="1"/>
      <c r="V39" s="1"/>
      <c r="W39" s="1"/>
      <c r="X39" s="5">
        <f t="shared" si="48"/>
        <v>0</v>
      </c>
      <c r="Y39" s="5">
        <f t="shared" si="49"/>
        <v>0</v>
      </c>
      <c r="Z39" s="1"/>
      <c r="AA39" s="1"/>
      <c r="AB39" s="1"/>
      <c r="AC39" s="1"/>
      <c r="AD39" s="5">
        <f t="shared" si="50"/>
        <v>0</v>
      </c>
      <c r="AE39" s="5">
        <f t="shared" si="51"/>
        <v>0</v>
      </c>
      <c r="AF39" s="1"/>
      <c r="AG39" s="1"/>
      <c r="AH39" s="1"/>
      <c r="AI39" s="1"/>
      <c r="AJ39" s="5">
        <f t="shared" si="52"/>
        <v>0</v>
      </c>
      <c r="AK39" s="5">
        <f t="shared" si="53"/>
        <v>0</v>
      </c>
      <c r="AL39" s="1"/>
      <c r="AM39" s="1"/>
      <c r="AN39" s="1"/>
      <c r="AO39" s="1"/>
      <c r="AP39" s="5">
        <f t="shared" si="54"/>
        <v>0</v>
      </c>
      <c r="AQ39" s="5">
        <f t="shared" si="55"/>
        <v>0</v>
      </c>
      <c r="AR39" s="1">
        <f t="shared" si="56"/>
        <v>5</v>
      </c>
      <c r="AS39" s="1">
        <v>0.05</v>
      </c>
      <c r="AT39" s="5">
        <f t="shared" si="57"/>
        <v>4375</v>
      </c>
      <c r="AU39" s="5">
        <f t="shared" si="58"/>
        <v>91875</v>
      </c>
      <c r="AV39" s="5">
        <f t="shared" si="21"/>
        <v>9187.5</v>
      </c>
      <c r="AW39" s="5">
        <f t="shared" si="59"/>
        <v>101062.5</v>
      </c>
    </row>
    <row r="40" spans="1:49" x14ac:dyDescent="0.45">
      <c r="A40" s="11" t="s">
        <v>200</v>
      </c>
      <c r="B40" s="11" t="s">
        <v>92</v>
      </c>
      <c r="C40" s="11">
        <v>4</v>
      </c>
      <c r="D40" s="11">
        <v>5</v>
      </c>
      <c r="E40" s="11"/>
      <c r="F40" s="12">
        <f t="shared" si="42"/>
        <v>17500</v>
      </c>
      <c r="G40" s="12">
        <f t="shared" si="43"/>
        <v>70000</v>
      </c>
      <c r="H40" s="11"/>
      <c r="I40" s="11"/>
      <c r="J40" s="11"/>
      <c r="K40" s="11"/>
      <c r="L40" s="12">
        <f t="shared" si="44"/>
        <v>0</v>
      </c>
      <c r="M40" s="12">
        <f t="shared" si="45"/>
        <v>0</v>
      </c>
      <c r="N40" s="11"/>
      <c r="O40" s="11"/>
      <c r="P40" s="11"/>
      <c r="Q40" s="11"/>
      <c r="R40" s="12">
        <f t="shared" si="46"/>
        <v>0</v>
      </c>
      <c r="S40" s="12">
        <f t="shared" si="47"/>
        <v>0</v>
      </c>
      <c r="T40" s="11"/>
      <c r="U40" s="11"/>
      <c r="V40" s="11"/>
      <c r="W40" s="11"/>
      <c r="X40" s="12">
        <f t="shared" si="48"/>
        <v>0</v>
      </c>
      <c r="Y40" s="12">
        <f t="shared" si="49"/>
        <v>0</v>
      </c>
      <c r="Z40" s="11" t="s">
        <v>201</v>
      </c>
      <c r="AA40" s="11">
        <v>2</v>
      </c>
      <c r="AB40" s="11">
        <v>5</v>
      </c>
      <c r="AC40" s="11"/>
      <c r="AD40" s="12">
        <f t="shared" si="50"/>
        <v>20000</v>
      </c>
      <c r="AE40" s="12">
        <f t="shared" si="51"/>
        <v>40000</v>
      </c>
      <c r="AF40" s="11"/>
      <c r="AG40" s="11"/>
      <c r="AH40" s="11"/>
      <c r="AI40" s="11"/>
      <c r="AJ40" s="12">
        <f t="shared" si="52"/>
        <v>0</v>
      </c>
      <c r="AK40" s="12">
        <f t="shared" si="53"/>
        <v>0</v>
      </c>
      <c r="AL40" s="11"/>
      <c r="AM40" s="11"/>
      <c r="AN40" s="11"/>
      <c r="AO40" s="11"/>
      <c r="AP40" s="12">
        <f t="shared" si="54"/>
        <v>0</v>
      </c>
      <c r="AQ40" s="12">
        <f t="shared" si="55"/>
        <v>0</v>
      </c>
      <c r="AR40" s="11">
        <f t="shared" si="56"/>
        <v>6</v>
      </c>
      <c r="AS40" s="11">
        <v>0.05</v>
      </c>
      <c r="AT40" s="12">
        <f t="shared" si="57"/>
        <v>5500</v>
      </c>
      <c r="AU40" s="12">
        <f t="shared" si="58"/>
        <v>115500</v>
      </c>
      <c r="AV40" s="12">
        <f t="shared" si="21"/>
        <v>11550</v>
      </c>
      <c r="AW40" s="12">
        <f t="shared" si="59"/>
        <v>127050</v>
      </c>
    </row>
    <row r="41" spans="1:49" x14ac:dyDescent="0.45">
      <c r="A41" s="1" t="s">
        <v>202</v>
      </c>
      <c r="B41" s="1" t="s">
        <v>203</v>
      </c>
      <c r="C41" s="1">
        <v>4</v>
      </c>
      <c r="D41" s="1">
        <v>7</v>
      </c>
      <c r="E41" s="1">
        <v>1</v>
      </c>
      <c r="F41" s="5">
        <f t="shared" si="42"/>
        <v>29400</v>
      </c>
      <c r="G41" s="5">
        <f t="shared" si="43"/>
        <v>117600</v>
      </c>
      <c r="H41" s="1"/>
      <c r="I41" s="1"/>
      <c r="J41" s="1"/>
      <c r="K41" s="1"/>
      <c r="L41" s="5">
        <f t="shared" si="44"/>
        <v>0</v>
      </c>
      <c r="M41" s="5">
        <f t="shared" si="45"/>
        <v>0</v>
      </c>
      <c r="N41" s="1"/>
      <c r="O41" s="1"/>
      <c r="P41" s="1"/>
      <c r="Q41" s="1"/>
      <c r="R41" s="5">
        <f t="shared" si="46"/>
        <v>0</v>
      </c>
      <c r="S41" s="5">
        <f t="shared" si="47"/>
        <v>0</v>
      </c>
      <c r="T41" s="1"/>
      <c r="U41" s="1"/>
      <c r="V41" s="1"/>
      <c r="W41" s="1"/>
      <c r="X41" s="5">
        <f t="shared" si="48"/>
        <v>0</v>
      </c>
      <c r="Y41" s="5">
        <f t="shared" si="49"/>
        <v>0</v>
      </c>
      <c r="Z41" s="1" t="s">
        <v>180</v>
      </c>
      <c r="AA41" s="1">
        <v>1</v>
      </c>
      <c r="AB41" s="1">
        <v>7</v>
      </c>
      <c r="AC41" s="1">
        <v>1</v>
      </c>
      <c r="AD41" s="5">
        <f t="shared" si="50"/>
        <v>33600</v>
      </c>
      <c r="AE41" s="5">
        <f t="shared" si="51"/>
        <v>33600</v>
      </c>
      <c r="AF41" s="1"/>
      <c r="AG41" s="1"/>
      <c r="AH41" s="1"/>
      <c r="AI41" s="1"/>
      <c r="AJ41" s="5">
        <f t="shared" si="52"/>
        <v>0</v>
      </c>
      <c r="AK41" s="5">
        <f t="shared" si="53"/>
        <v>0</v>
      </c>
      <c r="AL41" s="1"/>
      <c r="AM41" s="1"/>
      <c r="AN41" s="1"/>
      <c r="AO41" s="1"/>
      <c r="AP41" s="5">
        <f t="shared" si="54"/>
        <v>0</v>
      </c>
      <c r="AQ41" s="5">
        <f t="shared" si="55"/>
        <v>0</v>
      </c>
      <c r="AR41" s="1">
        <f t="shared" si="56"/>
        <v>5</v>
      </c>
      <c r="AS41" s="1">
        <v>0.03</v>
      </c>
      <c r="AT41" s="5">
        <f t="shared" si="57"/>
        <v>4536</v>
      </c>
      <c r="AU41" s="5">
        <f t="shared" si="58"/>
        <v>155736</v>
      </c>
      <c r="AV41" s="5">
        <f t="shared" si="21"/>
        <v>15573.6</v>
      </c>
      <c r="AW41" s="5">
        <f t="shared" si="59"/>
        <v>171309.6</v>
      </c>
    </row>
    <row r="42" spans="1:49" x14ac:dyDescent="0.45">
      <c r="A42" s="11" t="s">
        <v>204</v>
      </c>
      <c r="B42" s="11"/>
      <c r="C42" s="11"/>
      <c r="D42" s="11"/>
      <c r="E42" s="11"/>
      <c r="F42" s="12">
        <f t="shared" ref="F42:F43" si="60">3500*D42+4900*E42</f>
        <v>0</v>
      </c>
      <c r="G42" s="12">
        <f t="shared" ref="G42:G43" si="61">F42*C42</f>
        <v>0</v>
      </c>
      <c r="H42" s="11"/>
      <c r="I42" s="11"/>
      <c r="J42" s="11"/>
      <c r="K42" s="11"/>
      <c r="L42" s="12">
        <f t="shared" ref="L42:L43" si="62">3500*J42+4900*K42</f>
        <v>0</v>
      </c>
      <c r="M42" s="12">
        <f t="shared" ref="M42:M43" si="63">L42*I42</f>
        <v>0</v>
      </c>
      <c r="N42" s="11"/>
      <c r="O42" s="11"/>
      <c r="P42" s="11"/>
      <c r="Q42" s="11"/>
      <c r="R42" s="12">
        <f t="shared" ref="R42:R43" si="64">3500*P42+4900*Q42</f>
        <v>0</v>
      </c>
      <c r="S42" s="12">
        <f t="shared" ref="S42:S43" si="65">R42*O42</f>
        <v>0</v>
      </c>
      <c r="T42" s="11"/>
      <c r="U42" s="11"/>
      <c r="V42" s="11"/>
      <c r="W42" s="11"/>
      <c r="X42" s="12">
        <f t="shared" ref="X42:X43" si="66">3500*V42+4900*W42</f>
        <v>0</v>
      </c>
      <c r="Y42" s="12">
        <f t="shared" ref="Y42:Y43" si="67">X42*U42</f>
        <v>0</v>
      </c>
      <c r="Z42" s="11"/>
      <c r="AA42" s="11"/>
      <c r="AB42" s="11"/>
      <c r="AC42" s="11"/>
      <c r="AD42" s="12">
        <f t="shared" ref="AD42:AD43" si="68">4000*AB42+5600*AC42</f>
        <v>0</v>
      </c>
      <c r="AE42" s="12">
        <f t="shared" ref="AE42:AE43" si="69">AD42*AA42</f>
        <v>0</v>
      </c>
      <c r="AF42" s="11"/>
      <c r="AG42" s="11"/>
      <c r="AH42" s="11"/>
      <c r="AI42" s="11"/>
      <c r="AJ42" s="12">
        <f t="shared" ref="AJ42:AJ43" si="70">4000*AH42+5600*AI42</f>
        <v>0</v>
      </c>
      <c r="AK42" s="12">
        <f t="shared" ref="AK42:AK43" si="71">AJ42*AG42</f>
        <v>0</v>
      </c>
      <c r="AL42" s="11"/>
      <c r="AM42" s="11"/>
      <c r="AN42" s="11"/>
      <c r="AO42" s="11"/>
      <c r="AP42" s="12">
        <f t="shared" ref="AP42:AP43" si="72">4000*AN42+5600*AO42</f>
        <v>0</v>
      </c>
      <c r="AQ42" s="12">
        <f t="shared" ref="AQ42:AQ43" si="73">AP42*AM42</f>
        <v>0</v>
      </c>
      <c r="AR42" s="11">
        <f t="shared" ref="AR42:AR43" si="74">AM42+AG42+AA42+U42+O42+I42+C42</f>
        <v>0</v>
      </c>
      <c r="AS42" s="11"/>
      <c r="AT42" s="12">
        <f t="shared" ref="AT42:AT43" si="75">(AQ42+AK42+AE42+Y42+S42+M42+G42)*AS42</f>
        <v>0</v>
      </c>
      <c r="AU42" s="12">
        <f t="shared" ref="AU42:AU43" si="76">AQ42+AK42+AE42+Y42+S42+M42+G42+AT42</f>
        <v>0</v>
      </c>
      <c r="AV42" s="12">
        <f t="shared" si="21"/>
        <v>0</v>
      </c>
      <c r="AW42" s="5">
        <v>8489019</v>
      </c>
    </row>
    <row r="43" spans="1:49" x14ac:dyDescent="0.45">
      <c r="A43" s="1"/>
      <c r="B43" s="1"/>
      <c r="C43" s="1"/>
      <c r="D43" s="1"/>
      <c r="E43" s="1"/>
      <c r="F43" s="5">
        <f t="shared" si="60"/>
        <v>0</v>
      </c>
      <c r="G43" s="5">
        <f t="shared" si="61"/>
        <v>0</v>
      </c>
      <c r="H43" s="1"/>
      <c r="I43" s="1"/>
      <c r="J43" s="1"/>
      <c r="K43" s="1"/>
      <c r="L43" s="5">
        <f t="shared" si="62"/>
        <v>0</v>
      </c>
      <c r="M43" s="5">
        <f t="shared" si="63"/>
        <v>0</v>
      </c>
      <c r="N43" s="1"/>
      <c r="O43" s="1"/>
      <c r="P43" s="1"/>
      <c r="Q43" s="1"/>
      <c r="R43" s="5">
        <f t="shared" si="64"/>
        <v>0</v>
      </c>
      <c r="S43" s="5">
        <f t="shared" si="65"/>
        <v>0</v>
      </c>
      <c r="T43" s="1"/>
      <c r="U43" s="1"/>
      <c r="V43" s="1"/>
      <c r="W43" s="1"/>
      <c r="X43" s="5">
        <f t="shared" si="66"/>
        <v>0</v>
      </c>
      <c r="Y43" s="5">
        <f t="shared" si="67"/>
        <v>0</v>
      </c>
      <c r="Z43" s="1"/>
      <c r="AA43" s="1"/>
      <c r="AB43" s="1"/>
      <c r="AC43" s="1"/>
      <c r="AD43" s="5">
        <f t="shared" si="68"/>
        <v>0</v>
      </c>
      <c r="AE43" s="5">
        <f t="shared" si="69"/>
        <v>0</v>
      </c>
      <c r="AF43" s="1"/>
      <c r="AG43" s="1"/>
      <c r="AH43" s="1"/>
      <c r="AI43" s="1"/>
      <c r="AJ43" s="5">
        <f t="shared" si="70"/>
        <v>0</v>
      </c>
      <c r="AK43" s="5">
        <f t="shared" si="71"/>
        <v>0</v>
      </c>
      <c r="AL43" s="1"/>
      <c r="AM43" s="1"/>
      <c r="AN43" s="1"/>
      <c r="AO43" s="1"/>
      <c r="AP43" s="5">
        <f t="shared" si="72"/>
        <v>0</v>
      </c>
      <c r="AQ43" s="5">
        <f t="shared" si="73"/>
        <v>0</v>
      </c>
      <c r="AR43" s="1">
        <f t="shared" si="74"/>
        <v>0</v>
      </c>
      <c r="AS43" s="1"/>
      <c r="AT43" s="5">
        <f t="shared" si="75"/>
        <v>0</v>
      </c>
      <c r="AU43" s="5">
        <f t="shared" si="76"/>
        <v>0</v>
      </c>
      <c r="AV43" s="5">
        <f t="shared" si="21"/>
        <v>0</v>
      </c>
      <c r="AW43" s="5">
        <f t="shared" ref="AW43:AW44" si="77">AU43+AV43</f>
        <v>0</v>
      </c>
    </row>
    <row r="44" spans="1:49" x14ac:dyDescent="0.45">
      <c r="AW44" s="5">
        <f t="shared" si="77"/>
        <v>0</v>
      </c>
    </row>
    <row r="45" spans="1:49" x14ac:dyDescent="0.45">
      <c r="AW45" s="9">
        <f>SUM(AW2:AW44)</f>
        <v>33007700.550000004</v>
      </c>
    </row>
  </sheetData>
  <phoneticPr fontId="1"/>
  <pageMargins left="0.7" right="0.7" top="0.75" bottom="0.75" header="0.3" footer="0.3"/>
  <pageSetup paperSize="8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恵子 大崎</cp:lastModifiedBy>
  <cp:lastPrinted>2024-07-13T11:47:36Z</cp:lastPrinted>
  <dcterms:created xsi:type="dcterms:W3CDTF">2024-07-11T07:12:34Z</dcterms:created>
  <dcterms:modified xsi:type="dcterms:W3CDTF">2024-07-16T08:24:28Z</dcterms:modified>
</cp:coreProperties>
</file>